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TobaccoPMSLT\src\mslt\artifacts\data\circuit\pre_process\"/>
    </mc:Choice>
  </mc:AlternateContent>
  <xr:revisionPtr revIDLastSave="0" documentId="13_ncr:1_{14E241D2-8C88-4C89-AB0A-4F04BC73A50F}" xr6:coauthVersionLast="45" xr6:coauthVersionMax="47" xr10:uidLastSave="{00000000-0000-0000-0000-000000000000}"/>
  <bookViews>
    <workbookView xWindow="30570" yWindow="435" windowWidth="23880" windowHeight="14055" tabRatio="892" firstSheet="1" activeTab="11" xr2:uid="{00000000-000D-0000-FFFF-FFFF00000000}"/>
  </bookViews>
  <sheets>
    <sheet name="maori_male_22" sheetId="37" r:id="rId1"/>
    <sheet name="non-maori_male_22" sheetId="28" r:id="rId2"/>
    <sheet name="maori_female_22" sheetId="26" r:id="rId3"/>
    <sheet name="non-maori_female22" sheetId="27" r:id="rId4"/>
    <sheet name="maori_female_42" sheetId="29" r:id="rId5"/>
    <sheet name="maori_male_42" sheetId="38" r:id="rId6"/>
    <sheet name="non-maori_female42" sheetId="31" r:id="rId7"/>
    <sheet name="non-maori_male42" sheetId="39" r:id="rId8"/>
    <sheet name="maori_female_62" sheetId="33" r:id="rId9"/>
    <sheet name="maori_male_62" sheetId="34" r:id="rId10"/>
    <sheet name="non-maori_female62" sheetId="35" r:id="rId11"/>
    <sheet name="non-maori_male_62" sheetId="36" r:id="rId12"/>
  </sheets>
  <definedNames>
    <definedName name="solver_adj" localSheetId="2" hidden="1">maori_female_22!$I$17:$I$18</definedName>
    <definedName name="solver_adj" localSheetId="4" hidden="1">maori_female_42!$I$17:$I$18</definedName>
    <definedName name="solver_adj" localSheetId="8" hidden="1">maori_female_62!$I$17:$I$18</definedName>
    <definedName name="solver_adj" localSheetId="0" hidden="1">maori_male_22!$I$17:$I$18</definedName>
    <definedName name="solver_adj" localSheetId="5" hidden="1">maori_male_42!$I$17:$I$18</definedName>
    <definedName name="solver_adj" localSheetId="9" hidden="1">maori_male_62!$I$17:$I$18</definedName>
    <definedName name="solver_adj" localSheetId="3" hidden="1">'non-maori_female22'!$I$17:$I$19</definedName>
    <definedName name="solver_adj" localSheetId="6" hidden="1">'non-maori_female42'!$I$17:$I$18</definedName>
    <definedName name="solver_adj" localSheetId="10" hidden="1">'non-maori_female62'!$I$17:$I$18</definedName>
    <definedName name="solver_adj" localSheetId="1" hidden="1">'non-maori_male_22'!$I$17:$I$18</definedName>
    <definedName name="solver_adj" localSheetId="11" hidden="1">'non-maori_male_62'!$I$17:$I$18</definedName>
    <definedName name="solver_adj" localSheetId="7" hidden="1">'non-maori_male42'!$I$17:$I$18</definedName>
    <definedName name="solver_cvg" localSheetId="2" hidden="1">0.0001</definedName>
    <definedName name="solver_cvg" localSheetId="4" hidden="1">0.0001</definedName>
    <definedName name="solver_cvg" localSheetId="8" hidden="1">0.0001</definedName>
    <definedName name="solver_cvg" localSheetId="0" hidden="1">0.0001</definedName>
    <definedName name="solver_cvg" localSheetId="5" hidden="1">0.0001</definedName>
    <definedName name="solver_cvg" localSheetId="9" hidden="1">0.0001</definedName>
    <definedName name="solver_cvg" localSheetId="3" hidden="1">0.0001</definedName>
    <definedName name="solver_cvg" localSheetId="6" hidden="1">0.0001</definedName>
    <definedName name="solver_cvg" localSheetId="10" hidden="1">0.0001</definedName>
    <definedName name="solver_cvg" localSheetId="1" hidden="1">0.0001</definedName>
    <definedName name="solver_cvg" localSheetId="11" hidden="1">0.0001</definedName>
    <definedName name="solver_cvg" localSheetId="7" hidden="1">0.0001</definedName>
    <definedName name="solver_drv" localSheetId="2" hidden="1">2</definedName>
    <definedName name="solver_drv" localSheetId="4" hidden="1">1</definedName>
    <definedName name="solver_drv" localSheetId="8" hidden="1">1</definedName>
    <definedName name="solver_drv" localSheetId="0" hidden="1">2</definedName>
    <definedName name="solver_drv" localSheetId="5" hidden="1">1</definedName>
    <definedName name="solver_drv" localSheetId="9" hidden="1">1</definedName>
    <definedName name="solver_drv" localSheetId="3" hidden="1">2</definedName>
    <definedName name="solver_drv" localSheetId="6" hidden="1">1</definedName>
    <definedName name="solver_drv" localSheetId="10" hidden="1">1</definedName>
    <definedName name="solver_drv" localSheetId="1" hidden="1">2</definedName>
    <definedName name="solver_drv" localSheetId="11" hidden="1">1</definedName>
    <definedName name="solver_drv" localSheetId="7" hidden="1">1</definedName>
    <definedName name="solver_eng" localSheetId="2" hidden="1">1</definedName>
    <definedName name="solver_eng" localSheetId="4" hidden="1">1</definedName>
    <definedName name="solver_eng" localSheetId="8" hidden="1">1</definedName>
    <definedName name="solver_eng" localSheetId="0" hidden="1">1</definedName>
    <definedName name="solver_eng" localSheetId="5" hidden="1">1</definedName>
    <definedName name="solver_eng" localSheetId="9" hidden="1">1</definedName>
    <definedName name="solver_eng" localSheetId="3" hidden="1">1</definedName>
    <definedName name="solver_eng" localSheetId="6" hidden="1">1</definedName>
    <definedName name="solver_eng" localSheetId="10" hidden="1">1</definedName>
    <definedName name="solver_eng" localSheetId="1" hidden="1">1</definedName>
    <definedName name="solver_eng" localSheetId="11" hidden="1">1</definedName>
    <definedName name="solver_eng" localSheetId="7" hidden="1">1</definedName>
    <definedName name="solver_est" localSheetId="2" hidden="1">1</definedName>
    <definedName name="solver_est" localSheetId="4" hidden="1">1</definedName>
    <definedName name="solver_est" localSheetId="8" hidden="1">1</definedName>
    <definedName name="solver_est" localSheetId="0" hidden="1">1</definedName>
    <definedName name="solver_est" localSheetId="5" hidden="1">1</definedName>
    <definedName name="solver_est" localSheetId="9" hidden="1">1</definedName>
    <definedName name="solver_est" localSheetId="3" hidden="1">1</definedName>
    <definedName name="solver_est" localSheetId="6" hidden="1">1</definedName>
    <definedName name="solver_est" localSheetId="10" hidden="1">1</definedName>
    <definedName name="solver_est" localSheetId="1" hidden="1">1</definedName>
    <definedName name="solver_est" localSheetId="11" hidden="1">1</definedName>
    <definedName name="solver_est" localSheetId="7" hidden="1">1</definedName>
    <definedName name="solver_itr" localSheetId="2" hidden="1">2147483647</definedName>
    <definedName name="solver_itr" localSheetId="4" hidden="1">2147483647</definedName>
    <definedName name="solver_itr" localSheetId="8" hidden="1">2147483647</definedName>
    <definedName name="solver_itr" localSheetId="0" hidden="1">2147483647</definedName>
    <definedName name="solver_itr" localSheetId="5" hidden="1">2147483647</definedName>
    <definedName name="solver_itr" localSheetId="9" hidden="1">2147483647</definedName>
    <definedName name="solver_itr" localSheetId="3" hidden="1">2147483647</definedName>
    <definedName name="solver_itr" localSheetId="6" hidden="1">2147483647</definedName>
    <definedName name="solver_itr" localSheetId="10" hidden="1">2147483647</definedName>
    <definedName name="solver_itr" localSheetId="1" hidden="1">2147483647</definedName>
    <definedName name="solver_itr" localSheetId="11" hidden="1">2147483647</definedName>
    <definedName name="solver_itr" localSheetId="7" hidden="1">2147483647</definedName>
    <definedName name="solver_lhs1" localSheetId="2" hidden="1">maori_female_22!$L$18</definedName>
    <definedName name="solver_lhs1" localSheetId="4" hidden="1">maori_female_42!$L$18</definedName>
    <definedName name="solver_lhs1" localSheetId="8" hidden="1">maori_female_62!$L$18</definedName>
    <definedName name="solver_lhs1" localSheetId="0" hidden="1">maori_male_22!$L$19</definedName>
    <definedName name="solver_lhs1" localSheetId="5" hidden="1">maori_male_42!$L$18</definedName>
    <definedName name="solver_lhs1" localSheetId="9" hidden="1">maori_male_62!$L$18</definedName>
    <definedName name="solver_lhs1" localSheetId="3" hidden="1">'non-maori_female22'!$L$18</definedName>
    <definedName name="solver_lhs1" localSheetId="6" hidden="1">'non-maori_female42'!$L$18</definedName>
    <definedName name="solver_lhs1" localSheetId="10" hidden="1">'non-maori_female62'!$L$18</definedName>
    <definedName name="solver_lhs1" localSheetId="1" hidden="1">'non-maori_male_22'!$L$18</definedName>
    <definedName name="solver_lhs1" localSheetId="11" hidden="1">'non-maori_male_62'!$L$18</definedName>
    <definedName name="solver_lhs1" localSheetId="7" hidden="1">'non-maori_male42'!$L$18</definedName>
    <definedName name="solver_lhs2" localSheetId="2" hidden="1">maori_female_22!$L$19</definedName>
    <definedName name="solver_lhs2" localSheetId="4" hidden="1">maori_female_42!$L$19</definedName>
    <definedName name="solver_lhs2" localSheetId="8" hidden="1">maori_female_62!$L$19</definedName>
    <definedName name="solver_lhs2" localSheetId="0" hidden="1">maori_male_22!$X$14</definedName>
    <definedName name="solver_lhs2" localSheetId="5" hidden="1">maori_male_42!$L$19</definedName>
    <definedName name="solver_lhs2" localSheetId="9" hidden="1">maori_male_62!$L$19</definedName>
    <definedName name="solver_lhs2" localSheetId="3" hidden="1">'non-maori_female22'!$L$19</definedName>
    <definedName name="solver_lhs2" localSheetId="6" hidden="1">'non-maori_female42'!$L$19</definedName>
    <definedName name="solver_lhs2" localSheetId="10" hidden="1">'non-maori_female62'!$L$19</definedName>
    <definedName name="solver_lhs2" localSheetId="1" hidden="1">'non-maori_male_22'!$M$17</definedName>
    <definedName name="solver_lhs2" localSheetId="11" hidden="1">'non-maori_male_62'!$L$19</definedName>
    <definedName name="solver_lhs2" localSheetId="7" hidden="1">'non-maori_male42'!$L$19</definedName>
    <definedName name="solver_lhs3" localSheetId="2" hidden="1">maori_female_22!$M$17</definedName>
    <definedName name="solver_lhs3" localSheetId="4" hidden="1">maori_female_42!$M$17</definedName>
    <definedName name="solver_lhs3" localSheetId="8" hidden="1">maori_female_62!$M$17</definedName>
    <definedName name="solver_lhs3" localSheetId="0" hidden="1">maori_male_22!$X$15</definedName>
    <definedName name="solver_lhs3" localSheetId="5" hidden="1">maori_male_42!$M$17</definedName>
    <definedName name="solver_lhs3" localSheetId="9" hidden="1">maori_male_62!$M$17</definedName>
    <definedName name="solver_lhs3" localSheetId="3" hidden="1">'non-maori_female22'!$M$17</definedName>
    <definedName name="solver_lhs3" localSheetId="6" hidden="1">'non-maori_female42'!$M$17</definedName>
    <definedName name="solver_lhs3" localSheetId="10" hidden="1">'non-maori_female62'!$M$17</definedName>
    <definedName name="solver_lhs3" localSheetId="11" hidden="1">'non-maori_male_62'!$M$17</definedName>
    <definedName name="solver_lhs3" localSheetId="7" hidden="1">'non-maori_male42'!$M$17</definedName>
    <definedName name="solver_lhs4" localSheetId="2" hidden="1">maori_female_22!$X$15</definedName>
    <definedName name="solver_lhs4" localSheetId="8" hidden="1">maori_female_62!$M$17</definedName>
    <definedName name="solver_lin" localSheetId="2" hidden="1">2</definedName>
    <definedName name="solver_lin" localSheetId="4" hidden="1">2</definedName>
    <definedName name="solver_lin" localSheetId="8" hidden="1">2</definedName>
    <definedName name="solver_lin" localSheetId="0" hidden="1">2</definedName>
    <definedName name="solver_lin" localSheetId="5" hidden="1">2</definedName>
    <definedName name="solver_lin" localSheetId="9" hidden="1">2</definedName>
    <definedName name="solver_lin" localSheetId="3" hidden="1">2</definedName>
    <definedName name="solver_lin" localSheetId="6" hidden="1">2</definedName>
    <definedName name="solver_lin" localSheetId="10" hidden="1">2</definedName>
    <definedName name="solver_lin" localSheetId="1" hidden="1">2</definedName>
    <definedName name="solver_lin" localSheetId="11" hidden="1">2</definedName>
    <definedName name="solver_lin" localSheetId="7" hidden="1">2</definedName>
    <definedName name="solver_mip" localSheetId="2" hidden="1">2147483647</definedName>
    <definedName name="solver_mip" localSheetId="4" hidden="1">2147483647</definedName>
    <definedName name="solver_mip" localSheetId="8" hidden="1">2147483647</definedName>
    <definedName name="solver_mip" localSheetId="0" hidden="1">2147483647</definedName>
    <definedName name="solver_mip" localSheetId="5" hidden="1">2147483647</definedName>
    <definedName name="solver_mip" localSheetId="9" hidden="1">2147483647</definedName>
    <definedName name="solver_mip" localSheetId="3" hidden="1">2147483647</definedName>
    <definedName name="solver_mip" localSheetId="6" hidden="1">2147483647</definedName>
    <definedName name="solver_mip" localSheetId="10" hidden="1">2147483647</definedName>
    <definedName name="solver_mip" localSheetId="1" hidden="1">2147483647</definedName>
    <definedName name="solver_mip" localSheetId="11" hidden="1">2147483647</definedName>
    <definedName name="solver_mip" localSheetId="7" hidden="1">2147483647</definedName>
    <definedName name="solver_mni" localSheetId="2" hidden="1">30</definedName>
    <definedName name="solver_mni" localSheetId="4" hidden="1">30</definedName>
    <definedName name="solver_mni" localSheetId="8" hidden="1">30</definedName>
    <definedName name="solver_mni" localSheetId="0" hidden="1">30</definedName>
    <definedName name="solver_mni" localSheetId="5" hidden="1">30</definedName>
    <definedName name="solver_mni" localSheetId="9" hidden="1">30</definedName>
    <definedName name="solver_mni" localSheetId="3" hidden="1">30</definedName>
    <definedName name="solver_mni" localSheetId="6" hidden="1">30</definedName>
    <definedName name="solver_mni" localSheetId="10" hidden="1">30</definedName>
    <definedName name="solver_mni" localSheetId="1" hidden="1">30</definedName>
    <definedName name="solver_mni" localSheetId="11" hidden="1">30</definedName>
    <definedName name="solver_mni" localSheetId="7" hidden="1">30</definedName>
    <definedName name="solver_mrt" localSheetId="2" hidden="1">0.075</definedName>
    <definedName name="solver_mrt" localSheetId="4" hidden="1">0.075</definedName>
    <definedName name="solver_mrt" localSheetId="8" hidden="1">0.075</definedName>
    <definedName name="solver_mrt" localSheetId="0" hidden="1">0.075</definedName>
    <definedName name="solver_mrt" localSheetId="5" hidden="1">0.075</definedName>
    <definedName name="solver_mrt" localSheetId="9" hidden="1">0.075</definedName>
    <definedName name="solver_mrt" localSheetId="3" hidden="1">0.075</definedName>
    <definedName name="solver_mrt" localSheetId="6" hidden="1">0.075</definedName>
    <definedName name="solver_mrt" localSheetId="10" hidden="1">0.075</definedName>
    <definedName name="solver_mrt" localSheetId="1" hidden="1">0.075</definedName>
    <definedName name="solver_mrt" localSheetId="11" hidden="1">0.075</definedName>
    <definedName name="solver_mrt" localSheetId="7" hidden="1">0.075</definedName>
    <definedName name="solver_msl" localSheetId="2" hidden="1">2</definedName>
    <definedName name="solver_msl" localSheetId="4" hidden="1">2</definedName>
    <definedName name="solver_msl" localSheetId="8" hidden="1">2</definedName>
    <definedName name="solver_msl" localSheetId="0" hidden="1">2</definedName>
    <definedName name="solver_msl" localSheetId="5" hidden="1">2</definedName>
    <definedName name="solver_msl" localSheetId="9" hidden="1">2</definedName>
    <definedName name="solver_msl" localSheetId="3" hidden="1">2</definedName>
    <definedName name="solver_msl" localSheetId="6" hidden="1">2</definedName>
    <definedName name="solver_msl" localSheetId="10" hidden="1">2</definedName>
    <definedName name="solver_msl" localSheetId="1" hidden="1">2</definedName>
    <definedName name="solver_msl" localSheetId="11" hidden="1">2</definedName>
    <definedName name="solver_msl" localSheetId="7" hidden="1">2</definedName>
    <definedName name="solver_neg" localSheetId="2" hidden="1">2</definedName>
    <definedName name="solver_neg" localSheetId="4" hidden="1">1</definedName>
    <definedName name="solver_neg" localSheetId="8" hidden="1">1</definedName>
    <definedName name="solver_neg" localSheetId="0" hidden="1">2</definedName>
    <definedName name="solver_neg" localSheetId="5" hidden="1">1</definedName>
    <definedName name="solver_neg" localSheetId="9" hidden="1">1</definedName>
    <definedName name="solver_neg" localSheetId="3" hidden="1">2</definedName>
    <definedName name="solver_neg" localSheetId="6" hidden="1">1</definedName>
    <definedName name="solver_neg" localSheetId="10" hidden="1">1</definedName>
    <definedName name="solver_neg" localSheetId="1" hidden="1">2</definedName>
    <definedName name="solver_neg" localSheetId="11" hidden="1">1</definedName>
    <definedName name="solver_neg" localSheetId="7" hidden="1">1</definedName>
    <definedName name="solver_nod" localSheetId="2" hidden="1">2147483647</definedName>
    <definedName name="solver_nod" localSheetId="4" hidden="1">2147483647</definedName>
    <definedName name="solver_nod" localSheetId="8" hidden="1">2147483647</definedName>
    <definedName name="solver_nod" localSheetId="0" hidden="1">2147483647</definedName>
    <definedName name="solver_nod" localSheetId="5" hidden="1">2147483647</definedName>
    <definedName name="solver_nod" localSheetId="9" hidden="1">2147483647</definedName>
    <definedName name="solver_nod" localSheetId="3" hidden="1">2147483647</definedName>
    <definedName name="solver_nod" localSheetId="6" hidden="1">2147483647</definedName>
    <definedName name="solver_nod" localSheetId="10" hidden="1">2147483647</definedName>
    <definedName name="solver_nod" localSheetId="1" hidden="1">2147483647</definedName>
    <definedName name="solver_nod" localSheetId="11" hidden="1">2147483647</definedName>
    <definedName name="solver_nod" localSheetId="7" hidden="1">2147483647</definedName>
    <definedName name="solver_num" localSheetId="2" hidden="1">3</definedName>
    <definedName name="solver_num" localSheetId="4" hidden="1">3</definedName>
    <definedName name="solver_num" localSheetId="8" hidden="1">3</definedName>
    <definedName name="solver_num" localSheetId="0" hidden="1">3</definedName>
    <definedName name="solver_num" localSheetId="5" hidden="1">3</definedName>
    <definedName name="solver_num" localSheetId="9" hidden="1">3</definedName>
    <definedName name="solver_num" localSheetId="3" hidden="1">3</definedName>
    <definedName name="solver_num" localSheetId="6" hidden="1">3</definedName>
    <definedName name="solver_num" localSheetId="10" hidden="1">3</definedName>
    <definedName name="solver_num" localSheetId="1" hidden="1">2</definedName>
    <definedName name="solver_num" localSheetId="11" hidden="1">3</definedName>
    <definedName name="solver_num" localSheetId="7" hidden="1">3</definedName>
    <definedName name="solver_nwt" localSheetId="2" hidden="1">1</definedName>
    <definedName name="solver_nwt" localSheetId="4" hidden="1">1</definedName>
    <definedName name="solver_nwt" localSheetId="8" hidden="1">1</definedName>
    <definedName name="solver_nwt" localSheetId="0" hidden="1">1</definedName>
    <definedName name="solver_nwt" localSheetId="5" hidden="1">1</definedName>
    <definedName name="solver_nwt" localSheetId="9" hidden="1">1</definedName>
    <definedName name="solver_nwt" localSheetId="3" hidden="1">1</definedName>
    <definedName name="solver_nwt" localSheetId="6" hidden="1">1</definedName>
    <definedName name="solver_nwt" localSheetId="10" hidden="1">1</definedName>
    <definedName name="solver_nwt" localSheetId="1" hidden="1">1</definedName>
    <definedName name="solver_nwt" localSheetId="11" hidden="1">1</definedName>
    <definedName name="solver_nwt" localSheetId="7" hidden="1">1</definedName>
    <definedName name="solver_opt" localSheetId="2" hidden="1">maori_female_22!$I$20</definedName>
    <definedName name="solver_opt" localSheetId="4" hidden="1">maori_female_42!$I$20</definedName>
    <definedName name="solver_opt" localSheetId="8" hidden="1">maori_female_62!$I$20</definedName>
    <definedName name="solver_opt" localSheetId="0" hidden="1">maori_male_22!$I$20</definedName>
    <definedName name="solver_opt" localSheetId="5" hidden="1">maori_male_42!$I$20</definedName>
    <definedName name="solver_opt" localSheetId="9" hidden="1">maori_male_62!$I$20</definedName>
    <definedName name="solver_opt" localSheetId="3" hidden="1">'non-maori_female22'!$I$20</definedName>
    <definedName name="solver_opt" localSheetId="6" hidden="1">'non-maori_female42'!$I$20</definedName>
    <definedName name="solver_opt" localSheetId="10" hidden="1">'non-maori_female62'!$I$20</definedName>
    <definedName name="solver_opt" localSheetId="1" hidden="1">'non-maori_male_22'!$I$20</definedName>
    <definedName name="solver_opt" localSheetId="11" hidden="1">'non-maori_male_62'!$I$20</definedName>
    <definedName name="solver_opt" localSheetId="7" hidden="1">'non-maori_male42'!$I$20</definedName>
    <definedName name="solver_pre" localSheetId="2" hidden="1">0.000001</definedName>
    <definedName name="solver_pre" localSheetId="4" hidden="1">0.000001</definedName>
    <definedName name="solver_pre" localSheetId="8" hidden="1">0.000001</definedName>
    <definedName name="solver_pre" localSheetId="0" hidden="1">0.000001</definedName>
    <definedName name="solver_pre" localSheetId="5" hidden="1">0.000001</definedName>
    <definedName name="solver_pre" localSheetId="9" hidden="1">0.000001</definedName>
    <definedName name="solver_pre" localSheetId="3" hidden="1">0.000001</definedName>
    <definedName name="solver_pre" localSheetId="6" hidden="1">0.000001</definedName>
    <definedName name="solver_pre" localSheetId="10" hidden="1">0.000001</definedName>
    <definedName name="solver_pre" localSheetId="1" hidden="1">0.000001</definedName>
    <definedName name="solver_pre" localSheetId="11" hidden="1">0.000001</definedName>
    <definedName name="solver_pre" localSheetId="7" hidden="1">0.000001</definedName>
    <definedName name="solver_rbv" localSheetId="2" hidden="1">2</definedName>
    <definedName name="solver_rbv" localSheetId="4" hidden="1">1</definedName>
    <definedName name="solver_rbv" localSheetId="8" hidden="1">1</definedName>
    <definedName name="solver_rbv" localSheetId="0" hidden="1">2</definedName>
    <definedName name="solver_rbv" localSheetId="5" hidden="1">1</definedName>
    <definedName name="solver_rbv" localSheetId="9" hidden="1">1</definedName>
    <definedName name="solver_rbv" localSheetId="3" hidden="1">2</definedName>
    <definedName name="solver_rbv" localSheetId="6" hidden="1">1</definedName>
    <definedName name="solver_rbv" localSheetId="10" hidden="1">1</definedName>
    <definedName name="solver_rbv" localSheetId="1" hidden="1">2</definedName>
    <definedName name="solver_rbv" localSheetId="11" hidden="1">1</definedName>
    <definedName name="solver_rbv" localSheetId="7" hidden="1">1</definedName>
    <definedName name="solver_rel1" localSheetId="2" hidden="1">3</definedName>
    <definedName name="solver_rel1" localSheetId="4" hidden="1">3</definedName>
    <definedName name="solver_rel1" localSheetId="8" hidden="1">3</definedName>
    <definedName name="solver_rel1" localSheetId="0" hidden="1">3</definedName>
    <definedName name="solver_rel1" localSheetId="5" hidden="1">3</definedName>
    <definedName name="solver_rel1" localSheetId="9" hidden="1">3</definedName>
    <definedName name="solver_rel1" localSheetId="3" hidden="1">3</definedName>
    <definedName name="solver_rel1" localSheetId="6" hidden="1">3</definedName>
    <definedName name="solver_rel1" localSheetId="10" hidden="1">3</definedName>
    <definedName name="solver_rel1" localSheetId="1" hidden="1">3</definedName>
    <definedName name="solver_rel1" localSheetId="11" hidden="1">3</definedName>
    <definedName name="solver_rel1" localSheetId="7" hidden="1">3</definedName>
    <definedName name="solver_rel2" localSheetId="2" hidden="1">3</definedName>
    <definedName name="solver_rel2" localSheetId="4" hidden="1">3</definedName>
    <definedName name="solver_rel2" localSheetId="8" hidden="1">3</definedName>
    <definedName name="solver_rel2" localSheetId="0" hidden="1">3</definedName>
    <definedName name="solver_rel2" localSheetId="5" hidden="1">3</definedName>
    <definedName name="solver_rel2" localSheetId="9" hidden="1">3</definedName>
    <definedName name="solver_rel2" localSheetId="3" hidden="1">3</definedName>
    <definedName name="solver_rel2" localSheetId="6" hidden="1">3</definedName>
    <definedName name="solver_rel2" localSheetId="10" hidden="1">3</definedName>
    <definedName name="solver_rel2" localSheetId="1" hidden="1">3</definedName>
    <definedName name="solver_rel2" localSheetId="11" hidden="1">3</definedName>
    <definedName name="solver_rel2" localSheetId="7" hidden="1">3</definedName>
    <definedName name="solver_rel3" localSheetId="2" hidden="1">3</definedName>
    <definedName name="solver_rel3" localSheetId="4" hidden="1">3</definedName>
    <definedName name="solver_rel3" localSheetId="8" hidden="1">3</definedName>
    <definedName name="solver_rel3" localSheetId="0" hidden="1">1</definedName>
    <definedName name="solver_rel3" localSheetId="5" hidden="1">3</definedName>
    <definedName name="solver_rel3" localSheetId="9" hidden="1">3</definedName>
    <definedName name="solver_rel3" localSheetId="3" hidden="1">3</definedName>
    <definedName name="solver_rel3" localSheetId="6" hidden="1">3</definedName>
    <definedName name="solver_rel3" localSheetId="10" hidden="1">3</definedName>
    <definedName name="solver_rel3" localSheetId="11" hidden="1">3</definedName>
    <definedName name="solver_rel3" localSheetId="7" hidden="1">3</definedName>
    <definedName name="solver_rel4" localSheetId="2" hidden="1">1</definedName>
    <definedName name="solver_rel4" localSheetId="8" hidden="1">3</definedName>
    <definedName name="solver_rhs1" localSheetId="2" hidden="1">maori_female_22!$M$18</definedName>
    <definedName name="solver_rhs1" localSheetId="4" hidden="1">maori_female_42!$M$18</definedName>
    <definedName name="solver_rhs1" localSheetId="8" hidden="1">maori_female_62!$M$18</definedName>
    <definedName name="solver_rhs1" localSheetId="0" hidden="1">maori_male_22!$M$19</definedName>
    <definedName name="solver_rhs1" localSheetId="5" hidden="1">maori_male_42!$M$18</definedName>
    <definedName name="solver_rhs1" localSheetId="9" hidden="1">maori_male_62!$M$18</definedName>
    <definedName name="solver_rhs1" localSheetId="3" hidden="1">'non-maori_female22'!$M$18</definedName>
    <definedName name="solver_rhs1" localSheetId="6" hidden="1">'non-maori_female42'!$M$18</definedName>
    <definedName name="solver_rhs1" localSheetId="10" hidden="1">'non-maori_female62'!$M$18</definedName>
    <definedName name="solver_rhs1" localSheetId="1" hidden="1">'non-maori_male_22'!$M$18</definedName>
    <definedName name="solver_rhs1" localSheetId="11" hidden="1">'non-maori_male_62'!$M$18</definedName>
    <definedName name="solver_rhs1" localSheetId="7" hidden="1">'non-maori_male42'!$M$18</definedName>
    <definedName name="solver_rhs2" localSheetId="2" hidden="1">maori_female_22!$M$19</definedName>
    <definedName name="solver_rhs2" localSheetId="4" hidden="1">maori_female_42!$M$19</definedName>
    <definedName name="solver_rhs2" localSheetId="8" hidden="1">maori_female_62!$M$19</definedName>
    <definedName name="solver_rhs2" localSheetId="0" hidden="1">maori_male_22!$L$17</definedName>
    <definedName name="solver_rhs2" localSheetId="5" hidden="1">maori_male_42!$M$19</definedName>
    <definedName name="solver_rhs2" localSheetId="9" hidden="1">maori_male_62!$M$19</definedName>
    <definedName name="solver_rhs2" localSheetId="3" hidden="1">'non-maori_female22'!$M$19</definedName>
    <definedName name="solver_rhs2" localSheetId="6" hidden="1">'non-maori_female42'!$M$19</definedName>
    <definedName name="solver_rhs2" localSheetId="10" hidden="1">'non-maori_female62'!$M$19</definedName>
    <definedName name="solver_rhs2" localSheetId="1" hidden="1">'non-maori_male_22'!$L$17</definedName>
    <definedName name="solver_rhs2" localSheetId="11" hidden="1">'non-maori_male_62'!$M$19</definedName>
    <definedName name="solver_rhs2" localSheetId="7" hidden="1">'non-maori_male42'!$M$19</definedName>
    <definedName name="solver_rhs3" localSheetId="2" hidden="1">maori_female_22!$L$17</definedName>
    <definedName name="solver_rhs3" localSheetId="4" hidden="1">maori_female_42!$L$17</definedName>
    <definedName name="solver_rhs3" localSheetId="8" hidden="1">maori_female_62!$L$17</definedName>
    <definedName name="solver_rhs3" localSheetId="0" hidden="1">maori_male_22!$L$18</definedName>
    <definedName name="solver_rhs3" localSheetId="5" hidden="1">maori_male_42!$L$17</definedName>
    <definedName name="solver_rhs3" localSheetId="9" hidden="1">maori_male_62!$L$17</definedName>
    <definedName name="solver_rhs3" localSheetId="3" hidden="1">'non-maori_female22'!$L$17</definedName>
    <definedName name="solver_rhs3" localSheetId="6" hidden="1">'non-maori_female42'!$L$17</definedName>
    <definedName name="solver_rhs3" localSheetId="10" hidden="1">'non-maori_female62'!$L$17</definedName>
    <definedName name="solver_rhs3" localSheetId="11" hidden="1">'non-maori_male_62'!$L$17</definedName>
    <definedName name="solver_rhs3" localSheetId="7" hidden="1">'non-maori_male42'!$L$17</definedName>
    <definedName name="solver_rhs4" localSheetId="2" hidden="1">maori_female_22!$L$18</definedName>
    <definedName name="solver_rhs4" localSheetId="8" hidden="1">maori_female_62!$L$17</definedName>
    <definedName name="solver_rlx" localSheetId="2" hidden="1">2</definedName>
    <definedName name="solver_rlx" localSheetId="4" hidden="1">1</definedName>
    <definedName name="solver_rlx" localSheetId="8" hidden="1">2</definedName>
    <definedName name="solver_rlx" localSheetId="0" hidden="1">2</definedName>
    <definedName name="solver_rlx" localSheetId="5" hidden="1">1</definedName>
    <definedName name="solver_rlx" localSheetId="9" hidden="1">2</definedName>
    <definedName name="solver_rlx" localSheetId="3" hidden="1">2</definedName>
    <definedName name="solver_rlx" localSheetId="6" hidden="1">2</definedName>
    <definedName name="solver_rlx" localSheetId="10" hidden="1">2</definedName>
    <definedName name="solver_rlx" localSheetId="1" hidden="1">2</definedName>
    <definedName name="solver_rlx" localSheetId="11" hidden="1">2</definedName>
    <definedName name="solver_rlx" localSheetId="7" hidden="1">2</definedName>
    <definedName name="solver_rsd" localSheetId="2" hidden="1">0</definedName>
    <definedName name="solver_rsd" localSheetId="4" hidden="1">0</definedName>
    <definedName name="solver_rsd" localSheetId="8" hidden="1">0</definedName>
    <definedName name="solver_rsd" localSheetId="0" hidden="1">0</definedName>
    <definedName name="solver_rsd" localSheetId="5" hidden="1">0</definedName>
    <definedName name="solver_rsd" localSheetId="9" hidden="1">0</definedName>
    <definedName name="solver_rsd" localSheetId="3" hidden="1">0</definedName>
    <definedName name="solver_rsd" localSheetId="6" hidden="1">0</definedName>
    <definedName name="solver_rsd" localSheetId="10" hidden="1">0</definedName>
    <definedName name="solver_rsd" localSheetId="1" hidden="1">0</definedName>
    <definedName name="solver_rsd" localSheetId="11" hidden="1">0</definedName>
    <definedName name="solver_rsd" localSheetId="7" hidden="1">0</definedName>
    <definedName name="solver_scl" localSheetId="2" hidden="1">2</definedName>
    <definedName name="solver_scl" localSheetId="4" hidden="1">2</definedName>
    <definedName name="solver_scl" localSheetId="8" hidden="1">1</definedName>
    <definedName name="solver_scl" localSheetId="0" hidden="1">2</definedName>
    <definedName name="solver_scl" localSheetId="5" hidden="1">2</definedName>
    <definedName name="solver_scl" localSheetId="9" hidden="1">1</definedName>
    <definedName name="solver_scl" localSheetId="3" hidden="1">2</definedName>
    <definedName name="solver_scl" localSheetId="6" hidden="1">1</definedName>
    <definedName name="solver_scl" localSheetId="10" hidden="1">1</definedName>
    <definedName name="solver_scl" localSheetId="1" hidden="1">2</definedName>
    <definedName name="solver_scl" localSheetId="11" hidden="1">1</definedName>
    <definedName name="solver_scl" localSheetId="7" hidden="1">1</definedName>
    <definedName name="solver_sho" localSheetId="2" hidden="1">2</definedName>
    <definedName name="solver_sho" localSheetId="4" hidden="1">2</definedName>
    <definedName name="solver_sho" localSheetId="8" hidden="1">2</definedName>
    <definedName name="solver_sho" localSheetId="0" hidden="1">2</definedName>
    <definedName name="solver_sho" localSheetId="5" hidden="1">2</definedName>
    <definedName name="solver_sho" localSheetId="9" hidden="1">2</definedName>
    <definedName name="solver_sho" localSheetId="3" hidden="1">2</definedName>
    <definedName name="solver_sho" localSheetId="6" hidden="1">2</definedName>
    <definedName name="solver_sho" localSheetId="10" hidden="1">2</definedName>
    <definedName name="solver_sho" localSheetId="1" hidden="1">2</definedName>
    <definedName name="solver_sho" localSheetId="11" hidden="1">2</definedName>
    <definedName name="solver_sho" localSheetId="7" hidden="1">2</definedName>
    <definedName name="solver_ssz" localSheetId="2" hidden="1">100</definedName>
    <definedName name="solver_ssz" localSheetId="4" hidden="1">100</definedName>
    <definedName name="solver_ssz" localSheetId="8" hidden="1">100</definedName>
    <definedName name="solver_ssz" localSheetId="0" hidden="1">100</definedName>
    <definedName name="solver_ssz" localSheetId="5" hidden="1">100</definedName>
    <definedName name="solver_ssz" localSheetId="9" hidden="1">100</definedName>
    <definedName name="solver_ssz" localSheetId="3" hidden="1">100</definedName>
    <definedName name="solver_ssz" localSheetId="6" hidden="1">100</definedName>
    <definedName name="solver_ssz" localSheetId="10" hidden="1">100</definedName>
    <definedName name="solver_ssz" localSheetId="1" hidden="1">100</definedName>
    <definedName name="solver_ssz" localSheetId="11" hidden="1">100</definedName>
    <definedName name="solver_ssz" localSheetId="7" hidden="1">100</definedName>
    <definedName name="solver_tim" localSheetId="2" hidden="1">2147483647</definedName>
    <definedName name="solver_tim" localSheetId="4" hidden="1">2147483647</definedName>
    <definedName name="solver_tim" localSheetId="8" hidden="1">2147483647</definedName>
    <definedName name="solver_tim" localSheetId="0" hidden="1">2147483647</definedName>
    <definedName name="solver_tim" localSheetId="5" hidden="1">2147483647</definedName>
    <definedName name="solver_tim" localSheetId="9" hidden="1">2147483647</definedName>
    <definedName name="solver_tim" localSheetId="3" hidden="1">2147483647</definedName>
    <definedName name="solver_tim" localSheetId="6" hidden="1">2147483647</definedName>
    <definedName name="solver_tim" localSheetId="10" hidden="1">2147483647</definedName>
    <definedName name="solver_tim" localSheetId="1" hidden="1">2147483647</definedName>
    <definedName name="solver_tim" localSheetId="11" hidden="1">2147483647</definedName>
    <definedName name="solver_tim" localSheetId="7" hidden="1">2147483647</definedName>
    <definedName name="solver_tol" localSheetId="2" hidden="1">0.01</definedName>
    <definedName name="solver_tol" localSheetId="4" hidden="1">0.01</definedName>
    <definedName name="solver_tol" localSheetId="8" hidden="1">0.01</definedName>
    <definedName name="solver_tol" localSheetId="0" hidden="1">0.01</definedName>
    <definedName name="solver_tol" localSheetId="5" hidden="1">0.01</definedName>
    <definedName name="solver_tol" localSheetId="9" hidden="1">0.01</definedName>
    <definedName name="solver_tol" localSheetId="3" hidden="1">0.01</definedName>
    <definedName name="solver_tol" localSheetId="6" hidden="1">0.01</definedName>
    <definedName name="solver_tol" localSheetId="10" hidden="1">0.01</definedName>
    <definedName name="solver_tol" localSheetId="1" hidden="1">0.01</definedName>
    <definedName name="solver_tol" localSheetId="11" hidden="1">0.01</definedName>
    <definedName name="solver_tol" localSheetId="7" hidden="1">0.01</definedName>
    <definedName name="solver_typ" localSheetId="2" hidden="1">1</definedName>
    <definedName name="solver_typ" localSheetId="4" hidden="1">1</definedName>
    <definedName name="solver_typ" localSheetId="8" hidden="1">1</definedName>
    <definedName name="solver_typ" localSheetId="0" hidden="1">1</definedName>
    <definedName name="solver_typ" localSheetId="5" hidden="1">1</definedName>
    <definedName name="solver_typ" localSheetId="9" hidden="1">1</definedName>
    <definedName name="solver_typ" localSheetId="3" hidden="1">1</definedName>
    <definedName name="solver_typ" localSheetId="6" hidden="1">1</definedName>
    <definedName name="solver_typ" localSheetId="10" hidden="1">1</definedName>
    <definedName name="solver_typ" localSheetId="1" hidden="1">1</definedName>
    <definedName name="solver_typ" localSheetId="11" hidden="1">1</definedName>
    <definedName name="solver_typ" localSheetId="7" hidden="1">1</definedName>
    <definedName name="solver_val" localSheetId="2" hidden="1">0</definedName>
    <definedName name="solver_val" localSheetId="4" hidden="1">0</definedName>
    <definedName name="solver_val" localSheetId="8" hidden="1">0</definedName>
    <definedName name="solver_val" localSheetId="0" hidden="1">0</definedName>
    <definedName name="solver_val" localSheetId="5" hidden="1">0</definedName>
    <definedName name="solver_val" localSheetId="9" hidden="1">0</definedName>
    <definedName name="solver_val" localSheetId="3" hidden="1">0</definedName>
    <definedName name="solver_val" localSheetId="6" hidden="1">0</definedName>
    <definedName name="solver_val" localSheetId="10" hidden="1">0</definedName>
    <definedName name="solver_val" localSheetId="1" hidden="1">0</definedName>
    <definedName name="solver_val" localSheetId="11" hidden="1">0</definedName>
    <definedName name="solver_val" localSheetId="7" hidden="1">0</definedName>
    <definedName name="solver_ver" localSheetId="2" hidden="1">3</definedName>
    <definedName name="solver_ver" localSheetId="4" hidden="1">3</definedName>
    <definedName name="solver_ver" localSheetId="8" hidden="1">3</definedName>
    <definedName name="solver_ver" localSheetId="0" hidden="1">3</definedName>
    <definedName name="solver_ver" localSheetId="5" hidden="1">3</definedName>
    <definedName name="solver_ver" localSheetId="9" hidden="1">3</definedName>
    <definedName name="solver_ver" localSheetId="3" hidden="1">3</definedName>
    <definedName name="solver_ver" localSheetId="6" hidden="1">3</definedName>
    <definedName name="solver_ver" localSheetId="10" hidden="1">3</definedName>
    <definedName name="solver_ver" localSheetId="1" hidden="1">3</definedName>
    <definedName name="solver_ver" localSheetId="11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9" l="1"/>
  <c r="E9" i="36"/>
  <c r="E9" i="35"/>
  <c r="E9" i="34"/>
  <c r="E9" i="33"/>
  <c r="E9" i="39"/>
  <c r="E9" i="31"/>
  <c r="E9" i="38"/>
  <c r="E9" i="29"/>
  <c r="S7" i="29"/>
  <c r="S17" i="26"/>
  <c r="R17" i="26"/>
  <c r="Y11" i="26"/>
  <c r="X11" i="26"/>
  <c r="W11" i="26"/>
  <c r="V11" i="26"/>
  <c r="U11" i="26"/>
  <c r="T11" i="26"/>
  <c r="S11" i="26"/>
  <c r="R11" i="26"/>
  <c r="Q11" i="26"/>
  <c r="X9" i="26"/>
  <c r="P9" i="26"/>
  <c r="X8" i="26"/>
  <c r="L8" i="26"/>
  <c r="S7" i="26"/>
  <c r="X6" i="26"/>
  <c r="Y5" i="26"/>
  <c r="Z5" i="26" s="1"/>
  <c r="S5" i="26"/>
  <c r="O6" i="26" s="1"/>
  <c r="Y4" i="26"/>
  <c r="Z4" i="26" s="1"/>
  <c r="Z3" i="26"/>
  <c r="Y3" i="26"/>
  <c r="Y9" i="26" s="1"/>
  <c r="S17" i="27"/>
  <c r="R17" i="27"/>
  <c r="Y11" i="27"/>
  <c r="X11" i="27"/>
  <c r="W11" i="27"/>
  <c r="V11" i="27"/>
  <c r="U11" i="27"/>
  <c r="T11" i="27"/>
  <c r="S11" i="27"/>
  <c r="R11" i="27"/>
  <c r="Q11" i="27"/>
  <c r="X9" i="27"/>
  <c r="P9" i="27"/>
  <c r="X8" i="27"/>
  <c r="X6" i="27" s="1"/>
  <c r="L8" i="27"/>
  <c r="S7" i="27"/>
  <c r="Z5" i="27"/>
  <c r="Y5" i="27"/>
  <c r="S5" i="27"/>
  <c r="O6" i="27" s="1"/>
  <c r="Y4" i="27"/>
  <c r="Y8" i="27" s="1"/>
  <c r="Z3" i="27"/>
  <c r="Y3" i="27"/>
  <c r="S17" i="29"/>
  <c r="R17" i="29"/>
  <c r="Y11" i="29"/>
  <c r="X11" i="29"/>
  <c r="W11" i="29"/>
  <c r="V11" i="29"/>
  <c r="U11" i="29"/>
  <c r="T11" i="29"/>
  <c r="S11" i="29"/>
  <c r="R11" i="29"/>
  <c r="Q11" i="29"/>
  <c r="X9" i="29"/>
  <c r="P9" i="29"/>
  <c r="Y8" i="29"/>
  <c r="X8" i="29"/>
  <c r="X6" i="29" s="1"/>
  <c r="L8" i="29"/>
  <c r="O6" i="29"/>
  <c r="Z5" i="29"/>
  <c r="Y5" i="29"/>
  <c r="S5" i="29"/>
  <c r="Z4" i="29"/>
  <c r="Y4" i="29"/>
  <c r="Y3" i="29"/>
  <c r="Y9" i="29" s="1"/>
  <c r="Y6" i="29" s="1"/>
  <c r="Z6" i="29" s="1"/>
  <c r="S17" i="38"/>
  <c r="R17" i="38"/>
  <c r="Y11" i="38"/>
  <c r="X11" i="38"/>
  <c r="W11" i="38"/>
  <c r="V11" i="38"/>
  <c r="U11" i="38"/>
  <c r="T11" i="38"/>
  <c r="S11" i="38"/>
  <c r="R11" i="38"/>
  <c r="Q11" i="38"/>
  <c r="X9" i="38"/>
  <c r="P9" i="38"/>
  <c r="X8" i="38"/>
  <c r="L8" i="38"/>
  <c r="S7" i="38"/>
  <c r="X6" i="38"/>
  <c r="Y5" i="38"/>
  <c r="Z5" i="38" s="1"/>
  <c r="S5" i="38"/>
  <c r="O6" i="38" s="1"/>
  <c r="Z4" i="38"/>
  <c r="Y4" i="38"/>
  <c r="Y3" i="38"/>
  <c r="Y9" i="38" s="1"/>
  <c r="S17" i="31"/>
  <c r="R17" i="31"/>
  <c r="Y11" i="31"/>
  <c r="X11" i="31"/>
  <c r="W11" i="31"/>
  <c r="V11" i="31"/>
  <c r="U11" i="31"/>
  <c r="T11" i="31"/>
  <c r="S11" i="31"/>
  <c r="R11" i="31"/>
  <c r="Q11" i="31"/>
  <c r="X9" i="31"/>
  <c r="X6" i="31" s="1"/>
  <c r="P9" i="31"/>
  <c r="X8" i="31"/>
  <c r="L8" i="31"/>
  <c r="S7" i="31"/>
  <c r="Y5" i="31"/>
  <c r="Z5" i="31" s="1"/>
  <c r="S5" i="31"/>
  <c r="O6" i="31" s="1"/>
  <c r="Y4" i="31"/>
  <c r="Z4" i="31" s="1"/>
  <c r="Z3" i="31"/>
  <c r="Y3" i="31"/>
  <c r="Y8" i="31" s="1"/>
  <c r="S17" i="39"/>
  <c r="R17" i="39"/>
  <c r="Y11" i="39"/>
  <c r="X11" i="39"/>
  <c r="W11" i="39"/>
  <c r="V11" i="39"/>
  <c r="U11" i="39"/>
  <c r="T11" i="39"/>
  <c r="S11" i="39"/>
  <c r="R11" i="39"/>
  <c r="Q11" i="39"/>
  <c r="X9" i="39"/>
  <c r="P9" i="39"/>
  <c r="Y8" i="39"/>
  <c r="X8" i="39"/>
  <c r="X6" i="39" s="1"/>
  <c r="L8" i="39"/>
  <c r="S7" i="39"/>
  <c r="Z5" i="39"/>
  <c r="Y5" i="39"/>
  <c r="S5" i="39"/>
  <c r="O6" i="39" s="1"/>
  <c r="Y4" i="39"/>
  <c r="Z4" i="39" s="1"/>
  <c r="Z3" i="39"/>
  <c r="Y3" i="39"/>
  <c r="S17" i="33"/>
  <c r="R17" i="33"/>
  <c r="Y11" i="33"/>
  <c r="X11" i="33"/>
  <c r="W11" i="33"/>
  <c r="V11" i="33"/>
  <c r="U11" i="33"/>
  <c r="T11" i="33"/>
  <c r="S11" i="33"/>
  <c r="R11" i="33"/>
  <c r="Q11" i="33"/>
  <c r="X9" i="33"/>
  <c r="P9" i="33"/>
  <c r="Y8" i="33"/>
  <c r="X8" i="33"/>
  <c r="X6" i="33" s="1"/>
  <c r="L8" i="33"/>
  <c r="S7" i="33"/>
  <c r="Z5" i="33"/>
  <c r="Y5" i="33"/>
  <c r="S5" i="33"/>
  <c r="O6" i="33" s="1"/>
  <c r="Z4" i="33"/>
  <c r="Y4" i="33"/>
  <c r="Z3" i="33"/>
  <c r="Y3" i="33"/>
  <c r="Y9" i="33" s="1"/>
  <c r="Y6" i="33" s="1"/>
  <c r="Z6" i="33" s="1"/>
  <c r="S17" i="34"/>
  <c r="R17" i="34"/>
  <c r="Y11" i="34"/>
  <c r="X11" i="34"/>
  <c r="W11" i="34"/>
  <c r="V11" i="34"/>
  <c r="U11" i="34"/>
  <c r="T11" i="34"/>
  <c r="S11" i="34"/>
  <c r="R11" i="34"/>
  <c r="Q11" i="34"/>
  <c r="X9" i="34"/>
  <c r="P9" i="34"/>
  <c r="X8" i="34"/>
  <c r="L8" i="34"/>
  <c r="S7" i="34"/>
  <c r="X6" i="34"/>
  <c r="Z5" i="34"/>
  <c r="Y5" i="34"/>
  <c r="S5" i="34"/>
  <c r="O6" i="34" s="1"/>
  <c r="Z4" i="34"/>
  <c r="Y4" i="34"/>
  <c r="Y3" i="34"/>
  <c r="Y8" i="34" s="1"/>
  <c r="S17" i="35"/>
  <c r="R17" i="35"/>
  <c r="Y11" i="35"/>
  <c r="X11" i="35"/>
  <c r="W11" i="35"/>
  <c r="V11" i="35"/>
  <c r="U11" i="35"/>
  <c r="T11" i="35"/>
  <c r="S11" i="35"/>
  <c r="R11" i="35"/>
  <c r="Q11" i="35"/>
  <c r="X9" i="35"/>
  <c r="P9" i="35"/>
  <c r="X8" i="35"/>
  <c r="X6" i="35" s="1"/>
  <c r="L8" i="35"/>
  <c r="S7" i="35"/>
  <c r="Y5" i="35"/>
  <c r="Z5" i="35" s="1"/>
  <c r="S5" i="35"/>
  <c r="O6" i="35" s="1"/>
  <c r="Z4" i="35"/>
  <c r="Y4" i="35"/>
  <c r="Y3" i="35"/>
  <c r="Y9" i="35" s="1"/>
  <c r="S17" i="36"/>
  <c r="R17" i="36"/>
  <c r="Y11" i="36"/>
  <c r="X11" i="36"/>
  <c r="W11" i="36"/>
  <c r="V11" i="36"/>
  <c r="U11" i="36"/>
  <c r="T11" i="36"/>
  <c r="S11" i="36"/>
  <c r="R11" i="36"/>
  <c r="Q11" i="36"/>
  <c r="Y9" i="36"/>
  <c r="X9" i="36"/>
  <c r="P9" i="36"/>
  <c r="X8" i="36"/>
  <c r="X6" i="36" s="1"/>
  <c r="L8" i="36"/>
  <c r="S7" i="36"/>
  <c r="Z5" i="36"/>
  <c r="Y5" i="36"/>
  <c r="S5" i="36"/>
  <c r="O6" i="36" s="1"/>
  <c r="Y4" i="36"/>
  <c r="Z4" i="36" s="1"/>
  <c r="Y3" i="36"/>
  <c r="Z3" i="36" s="1"/>
  <c r="S17" i="28"/>
  <c r="R17" i="28"/>
  <c r="Y11" i="28"/>
  <c r="X11" i="28"/>
  <c r="W11" i="28"/>
  <c r="V11" i="28"/>
  <c r="U11" i="28"/>
  <c r="T11" i="28"/>
  <c r="S11" i="28"/>
  <c r="R11" i="28"/>
  <c r="Q11" i="28"/>
  <c r="X9" i="28"/>
  <c r="P9" i="28"/>
  <c r="Y8" i="28"/>
  <c r="X8" i="28"/>
  <c r="X6" i="28" s="1"/>
  <c r="L8" i="28"/>
  <c r="S7" i="28"/>
  <c r="O6" i="28"/>
  <c r="Z5" i="28"/>
  <c r="Y5" i="28"/>
  <c r="S5" i="28"/>
  <c r="Y4" i="28"/>
  <c r="Z4" i="28" s="1"/>
  <c r="Y3" i="28"/>
  <c r="Y9" i="28" s="1"/>
  <c r="Y6" i="28" s="1"/>
  <c r="Z6" i="28" s="1"/>
  <c r="E9" i="28"/>
  <c r="S15" i="27"/>
  <c r="R13" i="29"/>
  <c r="S12" i="29"/>
  <c r="R15" i="31"/>
  <c r="S14" i="31"/>
  <c r="R12" i="39"/>
  <c r="R14" i="34"/>
  <c r="S13" i="34"/>
  <c r="S15" i="36"/>
  <c r="R13" i="28"/>
  <c r="S12" i="28"/>
  <c r="R15" i="27"/>
  <c r="S14" i="27"/>
  <c r="R12" i="29"/>
  <c r="R14" i="31"/>
  <c r="S13" i="31"/>
  <c r="S15" i="33"/>
  <c r="R13" i="34"/>
  <c r="S12" i="34"/>
  <c r="R15" i="36"/>
  <c r="S14" i="36"/>
  <c r="R12" i="28"/>
  <c r="R12" i="35"/>
  <c r="R14" i="27"/>
  <c r="S13" i="27"/>
  <c r="S15" i="38"/>
  <c r="R13" i="31"/>
  <c r="S12" i="31"/>
  <c r="R15" i="33"/>
  <c r="S14" i="33"/>
  <c r="R12" i="34"/>
  <c r="R14" i="36"/>
  <c r="S13" i="36"/>
  <c r="R12" i="26"/>
  <c r="S13" i="29"/>
  <c r="S15" i="31"/>
  <c r="S15" i="26"/>
  <c r="R13" i="27"/>
  <c r="S12" i="27"/>
  <c r="R15" i="38"/>
  <c r="S14" i="38"/>
  <c r="R12" i="31"/>
  <c r="R14" i="33"/>
  <c r="S13" i="33"/>
  <c r="S15" i="35"/>
  <c r="R13" i="36"/>
  <c r="S12" i="36"/>
  <c r="R15" i="26"/>
  <c r="S14" i="26"/>
  <c r="R12" i="27"/>
  <c r="R14" i="38"/>
  <c r="S13" i="38"/>
  <c r="S15" i="39"/>
  <c r="R13" i="33"/>
  <c r="S12" i="33"/>
  <c r="R15" i="35"/>
  <c r="S14" i="35"/>
  <c r="R12" i="36"/>
  <c r="S12" i="39"/>
  <c r="R14" i="26"/>
  <c r="S13" i="26"/>
  <c r="S15" i="29"/>
  <c r="R13" i="38"/>
  <c r="S12" i="38"/>
  <c r="R15" i="39"/>
  <c r="S14" i="39"/>
  <c r="R12" i="33"/>
  <c r="R14" i="35"/>
  <c r="S13" i="35"/>
  <c r="S15" i="28"/>
  <c r="R15" i="28"/>
  <c r="R14" i="29"/>
  <c r="R13" i="39"/>
  <c r="R15" i="34"/>
  <c r="R13" i="26"/>
  <c r="S12" i="26"/>
  <c r="R15" i="29"/>
  <c r="S14" i="29"/>
  <c r="R12" i="38"/>
  <c r="R14" i="39"/>
  <c r="S13" i="39"/>
  <c r="S15" i="34"/>
  <c r="R13" i="35"/>
  <c r="S12" i="35"/>
  <c r="S14" i="28"/>
  <c r="S14" i="34"/>
  <c r="R14" i="28"/>
  <c r="S13" i="28"/>
  <c r="R16" i="28" l="1"/>
  <c r="S16" i="34"/>
  <c r="S16" i="28"/>
  <c r="R16" i="39"/>
  <c r="S16" i="29"/>
  <c r="R16" i="29"/>
  <c r="R16" i="35"/>
  <c r="S16" i="39"/>
  <c r="R16" i="26"/>
  <c r="S16" i="35"/>
  <c r="R16" i="38"/>
  <c r="S16" i="26"/>
  <c r="R16" i="33"/>
  <c r="S16" i="38"/>
  <c r="R16" i="36"/>
  <c r="S16" i="33"/>
  <c r="R16" i="27"/>
  <c r="S16" i="36"/>
  <c r="R16" i="31"/>
  <c r="S16" i="27"/>
  <c r="R16" i="34"/>
  <c r="S16" i="31"/>
  <c r="Y6" i="26"/>
  <c r="Z6" i="26" s="1"/>
  <c r="Z3" i="34"/>
  <c r="Y9" i="31"/>
  <c r="Y6" i="31" s="1"/>
  <c r="Z6" i="31" s="1"/>
  <c r="Z4" i="27"/>
  <c r="Z3" i="28"/>
  <c r="Y8" i="35"/>
  <c r="Y6" i="35" s="1"/>
  <c r="Z6" i="35" s="1"/>
  <c r="Y9" i="34"/>
  <c r="Y6" i="34" s="1"/>
  <c r="Z6" i="34" s="1"/>
  <c r="Z3" i="29"/>
  <c r="Y8" i="26"/>
  <c r="Y9" i="27"/>
  <c r="Y6" i="27" s="1"/>
  <c r="Z6" i="27" s="1"/>
  <c r="Y8" i="38"/>
  <c r="Y6" i="38" s="1"/>
  <c r="Z6" i="38" s="1"/>
  <c r="Z3" i="35"/>
  <c r="Y9" i="39"/>
  <c r="Y6" i="39" s="1"/>
  <c r="Z6" i="39" s="1"/>
  <c r="Y8" i="36"/>
  <c r="Y6" i="36" s="1"/>
  <c r="Z6" i="36" s="1"/>
  <c r="Z3" i="38"/>
  <c r="AB122" i="26" l="1"/>
  <c r="AB123" i="26" s="1"/>
  <c r="AB124" i="26" s="1"/>
  <c r="AB125" i="26" s="1"/>
  <c r="AB126" i="26" s="1"/>
  <c r="AB127" i="26" s="1"/>
  <c r="AB128" i="26" s="1"/>
  <c r="AB129" i="26" s="1"/>
  <c r="AB130" i="26" s="1"/>
  <c r="AB131" i="26" s="1"/>
  <c r="AB132" i="26" s="1"/>
  <c r="AB114" i="26"/>
  <c r="AB115" i="26" s="1"/>
  <c r="AB116" i="26" s="1"/>
  <c r="AB117" i="26" s="1"/>
  <c r="AB118" i="26" s="1"/>
  <c r="AB119" i="26" s="1"/>
  <c r="AB120" i="26" s="1"/>
  <c r="AB121" i="26" s="1"/>
  <c r="AB112" i="26"/>
  <c r="AB113" i="26" s="1"/>
  <c r="AB111" i="26"/>
  <c r="AB110" i="26"/>
  <c r="AB109" i="26"/>
  <c r="AB108" i="26"/>
  <c r="AB107" i="26"/>
  <c r="AB106" i="26"/>
  <c r="AB105" i="26"/>
  <c r="AB104" i="26"/>
  <c r="AB103" i="26"/>
  <c r="AB102" i="26"/>
  <c r="AB101" i="26"/>
  <c r="AB100" i="26"/>
  <c r="AB99" i="26"/>
  <c r="AB98" i="26"/>
  <c r="AB97" i="26"/>
  <c r="AB96" i="26"/>
  <c r="AB95" i="26"/>
  <c r="AB94" i="26"/>
  <c r="AB93" i="26"/>
  <c r="AB92" i="26"/>
  <c r="AB91" i="26"/>
  <c r="AB90" i="26"/>
  <c r="AB89" i="26"/>
  <c r="AB88" i="26"/>
  <c r="AB87" i="26"/>
  <c r="AB86" i="26"/>
  <c r="AB85" i="26"/>
  <c r="AB84" i="26"/>
  <c r="AB83" i="26"/>
  <c r="AB82" i="26"/>
  <c r="AB81" i="26"/>
  <c r="AB80" i="26"/>
  <c r="AB79" i="26"/>
  <c r="AB78" i="26"/>
  <c r="AB77" i="26"/>
  <c r="AB76" i="26"/>
  <c r="AB75" i="26"/>
  <c r="AB74" i="26"/>
  <c r="AB73" i="26"/>
  <c r="AB72" i="26"/>
  <c r="AB71" i="26"/>
  <c r="AB70" i="26"/>
  <c r="AB69" i="26"/>
  <c r="AB68" i="26"/>
  <c r="AB67" i="26"/>
  <c r="AB66" i="26"/>
  <c r="AB65" i="26"/>
  <c r="AB64" i="26"/>
  <c r="AB63" i="26"/>
  <c r="AB62" i="26"/>
  <c r="AB61" i="26"/>
  <c r="AB60" i="26"/>
  <c r="AB59" i="26"/>
  <c r="AB58" i="26"/>
  <c r="AB57" i="26"/>
  <c r="AB56" i="26"/>
  <c r="AB55" i="26"/>
  <c r="AB54" i="26"/>
  <c r="AB53" i="26"/>
  <c r="AB52" i="26"/>
  <c r="AB51" i="26"/>
  <c r="AB50" i="26"/>
  <c r="AB49" i="26"/>
  <c r="AB48" i="26"/>
  <c r="AB47" i="26"/>
  <c r="AB46" i="26"/>
  <c r="AB45" i="26"/>
  <c r="AB44" i="26"/>
  <c r="AB43" i="26"/>
  <c r="AB42" i="26"/>
  <c r="AB41" i="26"/>
  <c r="AB40" i="26"/>
  <c r="AB39" i="26"/>
  <c r="AB38" i="26"/>
  <c r="AB37" i="26"/>
  <c r="AB36" i="26"/>
  <c r="AB35" i="26"/>
  <c r="AB34" i="26"/>
  <c r="AB33" i="26"/>
  <c r="AB32" i="26"/>
  <c r="AB31" i="26"/>
  <c r="AB30" i="26"/>
  <c r="AB29" i="26"/>
  <c r="AB28" i="26"/>
  <c r="AB27" i="26"/>
  <c r="AB26" i="26"/>
  <c r="P26" i="26"/>
  <c r="AB25" i="26"/>
  <c r="P25" i="26"/>
  <c r="N25" i="26" s="1"/>
  <c r="O25" i="26"/>
  <c r="AB24" i="26"/>
  <c r="P24" i="26"/>
  <c r="P23" i="26"/>
  <c r="O23" i="26" s="1"/>
  <c r="N23" i="26"/>
  <c r="AB129" i="27"/>
  <c r="AB130" i="27" s="1"/>
  <c r="AB131" i="27" s="1"/>
  <c r="AB132" i="27" s="1"/>
  <c r="AB112" i="27"/>
  <c r="AB113" i="27" s="1"/>
  <c r="AB114" i="27" s="1"/>
  <c r="AB115" i="27" s="1"/>
  <c r="AB116" i="27" s="1"/>
  <c r="AB117" i="27" s="1"/>
  <c r="AB118" i="27" s="1"/>
  <c r="AB119" i="27" s="1"/>
  <c r="AB120" i="27" s="1"/>
  <c r="AB121" i="27" s="1"/>
  <c r="AB122" i="27" s="1"/>
  <c r="AB123" i="27" s="1"/>
  <c r="AB124" i="27" s="1"/>
  <c r="AB125" i="27" s="1"/>
  <c r="AB126" i="27" s="1"/>
  <c r="AB127" i="27" s="1"/>
  <c r="AB128" i="27" s="1"/>
  <c r="AB111" i="27"/>
  <c r="AB110" i="27"/>
  <c r="AB109" i="27"/>
  <c r="AB108" i="27"/>
  <c r="AB107" i="27"/>
  <c r="AB106" i="27"/>
  <c r="AB105" i="27"/>
  <c r="AB104" i="27"/>
  <c r="AB103" i="27"/>
  <c r="AB102" i="27"/>
  <c r="AB101" i="27"/>
  <c r="AB100" i="27"/>
  <c r="AB99" i="27"/>
  <c r="AB98" i="27"/>
  <c r="AB97" i="27"/>
  <c r="AB96" i="27"/>
  <c r="AB95" i="27"/>
  <c r="AB94" i="27"/>
  <c r="AB93" i="27"/>
  <c r="AB92" i="27"/>
  <c r="AB91" i="27"/>
  <c r="AB90" i="27"/>
  <c r="AB89" i="27"/>
  <c r="AB88" i="27"/>
  <c r="AB87" i="27"/>
  <c r="AB86" i="27"/>
  <c r="AB85" i="27"/>
  <c r="AB84" i="27"/>
  <c r="AB83" i="27"/>
  <c r="AB82" i="27"/>
  <c r="AB81" i="27"/>
  <c r="AB80" i="27"/>
  <c r="AB79" i="27"/>
  <c r="AB78" i="27"/>
  <c r="AB77" i="27"/>
  <c r="AB76" i="27"/>
  <c r="AB75" i="27"/>
  <c r="AB74" i="27"/>
  <c r="AB73" i="27"/>
  <c r="AB72" i="27"/>
  <c r="AB71" i="27"/>
  <c r="AB70" i="27"/>
  <c r="AB69" i="27"/>
  <c r="AB68" i="27"/>
  <c r="AB67" i="27"/>
  <c r="AB66" i="27"/>
  <c r="AB65" i="27"/>
  <c r="AB64" i="27"/>
  <c r="AB63" i="27"/>
  <c r="AB62" i="27"/>
  <c r="AB61" i="27"/>
  <c r="AB60" i="27"/>
  <c r="AB59" i="27"/>
  <c r="AB58" i="27"/>
  <c r="AB57" i="27"/>
  <c r="AB56" i="27"/>
  <c r="AB55" i="27"/>
  <c r="AB54" i="27"/>
  <c r="AB53" i="27"/>
  <c r="AB52" i="27"/>
  <c r="AB51" i="27"/>
  <c r="AB50" i="27"/>
  <c r="AB49" i="27"/>
  <c r="AB48" i="27"/>
  <c r="AB47" i="27"/>
  <c r="AB46" i="27"/>
  <c r="AB45" i="27"/>
  <c r="AB44" i="27"/>
  <c r="AB43" i="27"/>
  <c r="AB42" i="27"/>
  <c r="AB41" i="27"/>
  <c r="AB40" i="27"/>
  <c r="AB39" i="27"/>
  <c r="AB38" i="27"/>
  <c r="AB37" i="27"/>
  <c r="AB36" i="27"/>
  <c r="AB35" i="27"/>
  <c r="AB34" i="27"/>
  <c r="AB33" i="27"/>
  <c r="AB32" i="27"/>
  <c r="AB31" i="27"/>
  <c r="AB30" i="27"/>
  <c r="AB29" i="27"/>
  <c r="AB28" i="27"/>
  <c r="AB27" i="27"/>
  <c r="AB26" i="27"/>
  <c r="AB25" i="27"/>
  <c r="AB24" i="27"/>
  <c r="P24" i="27"/>
  <c r="P23" i="27"/>
  <c r="N23" i="27" s="1"/>
  <c r="O23" i="27"/>
  <c r="AB112" i="29"/>
  <c r="AB113" i="29" s="1"/>
  <c r="AB114" i="29" s="1"/>
  <c r="AB115" i="29" s="1"/>
  <c r="AB116" i="29" s="1"/>
  <c r="AB117" i="29" s="1"/>
  <c r="AB118" i="29" s="1"/>
  <c r="AB119" i="29" s="1"/>
  <c r="AB120" i="29" s="1"/>
  <c r="AB121" i="29" s="1"/>
  <c r="AB122" i="29" s="1"/>
  <c r="AB123" i="29" s="1"/>
  <c r="AB124" i="29" s="1"/>
  <c r="AB125" i="29" s="1"/>
  <c r="AB126" i="29" s="1"/>
  <c r="AB127" i="29" s="1"/>
  <c r="AB128" i="29" s="1"/>
  <c r="AB129" i="29" s="1"/>
  <c r="AB130" i="29" s="1"/>
  <c r="AB131" i="29" s="1"/>
  <c r="AB132" i="29" s="1"/>
  <c r="AB111" i="29"/>
  <c r="AB110" i="29"/>
  <c r="AB109" i="29"/>
  <c r="AB108" i="29"/>
  <c r="AB107" i="29"/>
  <c r="AB106" i="29"/>
  <c r="AB105" i="29"/>
  <c r="AB104" i="29"/>
  <c r="AB103" i="29"/>
  <c r="AB102" i="29"/>
  <c r="AB101" i="29"/>
  <c r="AB100" i="29"/>
  <c r="AB99" i="29"/>
  <c r="AB98" i="29"/>
  <c r="AB97" i="29"/>
  <c r="AB96" i="29"/>
  <c r="AB95" i="29"/>
  <c r="AB94" i="29"/>
  <c r="AB93" i="29"/>
  <c r="AB92" i="29"/>
  <c r="AB91" i="29"/>
  <c r="AB90" i="29"/>
  <c r="AB89" i="29"/>
  <c r="AB88" i="29"/>
  <c r="AB87" i="29"/>
  <c r="AB86" i="29"/>
  <c r="AB85" i="29"/>
  <c r="AB84" i="29"/>
  <c r="AB83" i="29"/>
  <c r="AB82" i="29"/>
  <c r="AB81" i="29"/>
  <c r="AB80" i="29"/>
  <c r="AB79" i="29"/>
  <c r="AB78" i="29"/>
  <c r="AB77" i="29"/>
  <c r="AB76" i="29"/>
  <c r="AB75" i="29"/>
  <c r="AB74" i="29"/>
  <c r="AB73" i="29"/>
  <c r="AB72" i="29"/>
  <c r="AB71" i="29"/>
  <c r="AB70" i="29"/>
  <c r="AB69" i="29"/>
  <c r="AB68" i="29"/>
  <c r="AB67" i="29"/>
  <c r="AB66" i="29"/>
  <c r="AB65" i="29"/>
  <c r="AB64" i="29"/>
  <c r="AB63" i="29"/>
  <c r="AB62" i="29"/>
  <c r="AB61" i="29"/>
  <c r="AB60" i="29"/>
  <c r="AB59" i="29"/>
  <c r="AB58" i="29"/>
  <c r="AB57" i="29"/>
  <c r="AB56" i="29"/>
  <c r="AB55" i="29"/>
  <c r="AB54" i="29"/>
  <c r="AB53" i="29"/>
  <c r="AB52" i="29"/>
  <c r="AB51" i="29"/>
  <c r="AB50" i="29"/>
  <c r="AB49" i="29"/>
  <c r="AB48" i="29"/>
  <c r="AB47" i="29"/>
  <c r="AB46" i="29"/>
  <c r="AB45" i="29"/>
  <c r="AB44" i="29"/>
  <c r="AB43" i="29"/>
  <c r="AB42" i="29"/>
  <c r="AB41" i="29"/>
  <c r="AB40" i="29"/>
  <c r="AB39" i="29"/>
  <c r="AB38" i="29"/>
  <c r="AB37" i="29"/>
  <c r="AB36" i="29"/>
  <c r="AB35" i="29"/>
  <c r="AB34" i="29"/>
  <c r="AB33" i="29"/>
  <c r="AB32" i="29"/>
  <c r="AB31" i="29"/>
  <c r="AB30" i="29"/>
  <c r="AB29" i="29"/>
  <c r="AB28" i="29"/>
  <c r="AB27" i="29"/>
  <c r="AB26" i="29"/>
  <c r="AB25" i="29"/>
  <c r="AB24" i="29"/>
  <c r="P23" i="29"/>
  <c r="AB111" i="38"/>
  <c r="AB112" i="38" s="1"/>
  <c r="AB113" i="38" s="1"/>
  <c r="AB114" i="38" s="1"/>
  <c r="AB115" i="38" s="1"/>
  <c r="AB116" i="38" s="1"/>
  <c r="AB117" i="38" s="1"/>
  <c r="AB118" i="38" s="1"/>
  <c r="AB119" i="38" s="1"/>
  <c r="AB120" i="38" s="1"/>
  <c r="AB121" i="38" s="1"/>
  <c r="AB122" i="38" s="1"/>
  <c r="AB123" i="38" s="1"/>
  <c r="AB124" i="38" s="1"/>
  <c r="AB125" i="38" s="1"/>
  <c r="AB126" i="38" s="1"/>
  <c r="AB127" i="38" s="1"/>
  <c r="AB128" i="38" s="1"/>
  <c r="AB129" i="38" s="1"/>
  <c r="AB130" i="38" s="1"/>
  <c r="AB131" i="38" s="1"/>
  <c r="AB132" i="38" s="1"/>
  <c r="AB110" i="38"/>
  <c r="AB109" i="38"/>
  <c r="AB108" i="38"/>
  <c r="AB107" i="38"/>
  <c r="AB106" i="38"/>
  <c r="AB105" i="38"/>
  <c r="AB104" i="38"/>
  <c r="AB103" i="38"/>
  <c r="AB102" i="38"/>
  <c r="AB101" i="38"/>
  <c r="AB100" i="38"/>
  <c r="AB99" i="38"/>
  <c r="AB98" i="38"/>
  <c r="AB97" i="38"/>
  <c r="AB96" i="38"/>
  <c r="AB95" i="38"/>
  <c r="AB94" i="38"/>
  <c r="AB93" i="38"/>
  <c r="AB92" i="38"/>
  <c r="AB91" i="38"/>
  <c r="AB90" i="38"/>
  <c r="AB89" i="38"/>
  <c r="AB88" i="38"/>
  <c r="AB87" i="38"/>
  <c r="AB86" i="38"/>
  <c r="AB85" i="38"/>
  <c r="AB84" i="38"/>
  <c r="AB83" i="38"/>
  <c r="AB82" i="38"/>
  <c r="AB81" i="38"/>
  <c r="AB80" i="38"/>
  <c r="AB79" i="38"/>
  <c r="AB78" i="38"/>
  <c r="AB77" i="38"/>
  <c r="AB76" i="38"/>
  <c r="AB75" i="38"/>
  <c r="AB74" i="38"/>
  <c r="AB73" i="38"/>
  <c r="AB72" i="38"/>
  <c r="AB71" i="38"/>
  <c r="AB70" i="38"/>
  <c r="AB69" i="38"/>
  <c r="AB68" i="38"/>
  <c r="AB67" i="38"/>
  <c r="AB66" i="38"/>
  <c r="AB65" i="38"/>
  <c r="AB64" i="38"/>
  <c r="AB63" i="38"/>
  <c r="AB62" i="38"/>
  <c r="AB61" i="38"/>
  <c r="AB60" i="38"/>
  <c r="AB59" i="38"/>
  <c r="AB58" i="38"/>
  <c r="AB57" i="38"/>
  <c r="AB56" i="38"/>
  <c r="AB55" i="38"/>
  <c r="AB54" i="38"/>
  <c r="AB53" i="38"/>
  <c r="AB52" i="38"/>
  <c r="AB51" i="38"/>
  <c r="AB50" i="38"/>
  <c r="AB49" i="38"/>
  <c r="AB48" i="38"/>
  <c r="AB47" i="38"/>
  <c r="AB46" i="38"/>
  <c r="AB45" i="38"/>
  <c r="AB44" i="38"/>
  <c r="AB43" i="38"/>
  <c r="AB42" i="38"/>
  <c r="AB41" i="38"/>
  <c r="AB40" i="38"/>
  <c r="AB39" i="38"/>
  <c r="AB38" i="38"/>
  <c r="AB37" i="38"/>
  <c r="AB36" i="38"/>
  <c r="AB35" i="38"/>
  <c r="AB34" i="38"/>
  <c r="AB33" i="38"/>
  <c r="AB32" i="38"/>
  <c r="AB31" i="38"/>
  <c r="AB30" i="38"/>
  <c r="AB29" i="38"/>
  <c r="AB28" i="38"/>
  <c r="AB27" i="38"/>
  <c r="AB26" i="38"/>
  <c r="AB25" i="38"/>
  <c r="AB24" i="38"/>
  <c r="P23" i="38"/>
  <c r="P24" i="38" s="1"/>
  <c r="N23" i="38"/>
  <c r="AB118" i="31"/>
  <c r="AB119" i="31" s="1"/>
  <c r="AB120" i="31" s="1"/>
  <c r="AB121" i="31" s="1"/>
  <c r="AB122" i="31" s="1"/>
  <c r="AB123" i="31" s="1"/>
  <c r="AB124" i="31" s="1"/>
  <c r="AB125" i="31" s="1"/>
  <c r="AB126" i="31" s="1"/>
  <c r="AB127" i="31" s="1"/>
  <c r="AB128" i="31" s="1"/>
  <c r="AB129" i="31" s="1"/>
  <c r="AB130" i="31" s="1"/>
  <c r="AB131" i="31" s="1"/>
  <c r="AB132" i="31" s="1"/>
  <c r="AB112" i="31"/>
  <c r="AB113" i="31" s="1"/>
  <c r="AB114" i="31" s="1"/>
  <c r="AB115" i="31" s="1"/>
  <c r="AB116" i="31" s="1"/>
  <c r="AB117" i="31" s="1"/>
  <c r="AB111" i="31"/>
  <c r="AB110" i="31"/>
  <c r="AB109" i="31"/>
  <c r="AB108" i="31"/>
  <c r="AB107" i="31"/>
  <c r="AB106" i="31"/>
  <c r="AB105" i="31"/>
  <c r="AB104" i="31"/>
  <c r="AB103" i="31"/>
  <c r="AB102" i="31"/>
  <c r="AB101" i="31"/>
  <c r="AB100" i="31"/>
  <c r="AB99" i="31"/>
  <c r="AB98" i="31"/>
  <c r="AB97" i="31"/>
  <c r="AB96" i="31"/>
  <c r="AB95" i="31"/>
  <c r="AB94" i="31"/>
  <c r="AB93" i="31"/>
  <c r="AB92" i="31"/>
  <c r="AB91" i="31"/>
  <c r="AB90" i="31"/>
  <c r="AB89" i="31"/>
  <c r="AB88" i="31"/>
  <c r="AB87" i="31"/>
  <c r="AB86" i="31"/>
  <c r="AB85" i="31"/>
  <c r="AB84" i="31"/>
  <c r="AB83" i="31"/>
  <c r="AB82" i="31"/>
  <c r="AB81" i="31"/>
  <c r="AB80" i="31"/>
  <c r="AB79" i="31"/>
  <c r="AB78" i="31"/>
  <c r="AB77" i="31"/>
  <c r="AB76" i="31"/>
  <c r="AB75" i="31"/>
  <c r="AB74" i="31"/>
  <c r="AB73" i="31"/>
  <c r="AB72" i="31"/>
  <c r="AB71" i="31"/>
  <c r="AB70" i="31"/>
  <c r="AB69" i="31"/>
  <c r="AB68" i="31"/>
  <c r="AB67" i="31"/>
  <c r="AB66" i="31"/>
  <c r="AB65" i="31"/>
  <c r="AB64" i="31"/>
  <c r="AB63" i="31"/>
  <c r="AB62" i="31"/>
  <c r="AB61" i="31"/>
  <c r="AB60" i="31"/>
  <c r="AB59" i="31"/>
  <c r="AB58" i="31"/>
  <c r="AB57" i="31"/>
  <c r="AB56" i="31"/>
  <c r="AB55" i="31"/>
  <c r="AB54" i="31"/>
  <c r="AB53" i="31"/>
  <c r="AB52" i="31"/>
  <c r="AB51" i="31"/>
  <c r="AB50" i="31"/>
  <c r="AB49" i="31"/>
  <c r="AB48" i="31"/>
  <c r="AB47" i="31"/>
  <c r="AB46" i="31"/>
  <c r="AB45" i="31"/>
  <c r="AB44" i="31"/>
  <c r="AB43" i="31"/>
  <c r="AB42" i="31"/>
  <c r="AB41" i="31"/>
  <c r="AB40" i="31"/>
  <c r="AB39" i="31"/>
  <c r="AB38" i="31"/>
  <c r="AB37" i="31"/>
  <c r="AB36" i="31"/>
  <c r="AB35" i="31"/>
  <c r="AB34" i="31"/>
  <c r="AB33" i="31"/>
  <c r="AB32" i="31"/>
  <c r="AB31" i="31"/>
  <c r="AB30" i="31"/>
  <c r="AB29" i="31"/>
  <c r="AB28" i="31"/>
  <c r="AB27" i="31"/>
  <c r="AB26" i="31"/>
  <c r="AB25" i="31"/>
  <c r="AB24" i="31"/>
  <c r="P24" i="31"/>
  <c r="S23" i="31"/>
  <c r="P23" i="31"/>
  <c r="O23" i="31" s="1"/>
  <c r="N23" i="31"/>
  <c r="AB112" i="39"/>
  <c r="AB113" i="39" s="1"/>
  <c r="AB114" i="39" s="1"/>
  <c r="AB115" i="39" s="1"/>
  <c r="AB116" i="39" s="1"/>
  <c r="AB117" i="39" s="1"/>
  <c r="AB118" i="39" s="1"/>
  <c r="AB119" i="39" s="1"/>
  <c r="AB120" i="39" s="1"/>
  <c r="AB121" i="39" s="1"/>
  <c r="AB122" i="39" s="1"/>
  <c r="AB123" i="39" s="1"/>
  <c r="AB124" i="39" s="1"/>
  <c r="AB125" i="39" s="1"/>
  <c r="AB126" i="39" s="1"/>
  <c r="AB127" i="39" s="1"/>
  <c r="AB128" i="39" s="1"/>
  <c r="AB129" i="39" s="1"/>
  <c r="AB130" i="39" s="1"/>
  <c r="AB131" i="39" s="1"/>
  <c r="AB132" i="39" s="1"/>
  <c r="AB111" i="39"/>
  <c r="AB110" i="39"/>
  <c r="AB109" i="39"/>
  <c r="AB108" i="39"/>
  <c r="AB107" i="39"/>
  <c r="AB106" i="39"/>
  <c r="AB105" i="39"/>
  <c r="AB104" i="39"/>
  <c r="AB103" i="39"/>
  <c r="AB102" i="39"/>
  <c r="AB101" i="39"/>
  <c r="AB100" i="39"/>
  <c r="AB99" i="39"/>
  <c r="AB98" i="39"/>
  <c r="AB97" i="39"/>
  <c r="AB96" i="39"/>
  <c r="AB95" i="39"/>
  <c r="AB94" i="39"/>
  <c r="AB93" i="39"/>
  <c r="AB92" i="39"/>
  <c r="AB91" i="39"/>
  <c r="AB90" i="39"/>
  <c r="AB89" i="39"/>
  <c r="AB88" i="39"/>
  <c r="AB87" i="39"/>
  <c r="AB86" i="39"/>
  <c r="AB85" i="39"/>
  <c r="AB84" i="39"/>
  <c r="AB83" i="39"/>
  <c r="AB82" i="39"/>
  <c r="AB81" i="39"/>
  <c r="AB80" i="39"/>
  <c r="AB79" i="39"/>
  <c r="AB78" i="39"/>
  <c r="AB77" i="39"/>
  <c r="AB76" i="39"/>
  <c r="AB75" i="39"/>
  <c r="AB74" i="39"/>
  <c r="AB73" i="39"/>
  <c r="AB72" i="39"/>
  <c r="AB71" i="39"/>
  <c r="AB70" i="39"/>
  <c r="AB69" i="39"/>
  <c r="AB68" i="39"/>
  <c r="AB67" i="39"/>
  <c r="AB66" i="39"/>
  <c r="AB65" i="39"/>
  <c r="AB64" i="39"/>
  <c r="AB63" i="39"/>
  <c r="AB62" i="39"/>
  <c r="AB61" i="39"/>
  <c r="AB60" i="39"/>
  <c r="AB59" i="39"/>
  <c r="AB58" i="39"/>
  <c r="AB57" i="39"/>
  <c r="AB56" i="39"/>
  <c r="AB55" i="39"/>
  <c r="AB54" i="39"/>
  <c r="AB53" i="39"/>
  <c r="AB52" i="39"/>
  <c r="AB51" i="39"/>
  <c r="AB50" i="39"/>
  <c r="AB49" i="39"/>
  <c r="AB48" i="39"/>
  <c r="AB47" i="39"/>
  <c r="AB46" i="39"/>
  <c r="AB45" i="39"/>
  <c r="AB44" i="39"/>
  <c r="AB43" i="39"/>
  <c r="AB42" i="39"/>
  <c r="AB41" i="39"/>
  <c r="AB40" i="39"/>
  <c r="AB39" i="39"/>
  <c r="AB38" i="39"/>
  <c r="AB37" i="39"/>
  <c r="AB36" i="39"/>
  <c r="AB35" i="39"/>
  <c r="AB34" i="39"/>
  <c r="AB33" i="39"/>
  <c r="AB32" i="39"/>
  <c r="AB31" i="39"/>
  <c r="AB30" i="39"/>
  <c r="AB29" i="39"/>
  <c r="AB28" i="39"/>
  <c r="AB27" i="39"/>
  <c r="AB26" i="39"/>
  <c r="AB25" i="39"/>
  <c r="AB24" i="39"/>
  <c r="P23" i="39"/>
  <c r="AB111" i="33"/>
  <c r="AB112" i="33" s="1"/>
  <c r="AB113" i="33" s="1"/>
  <c r="AB114" i="33" s="1"/>
  <c r="AB115" i="33" s="1"/>
  <c r="AB116" i="33" s="1"/>
  <c r="AB117" i="33" s="1"/>
  <c r="AB118" i="33" s="1"/>
  <c r="AB119" i="33" s="1"/>
  <c r="AB120" i="33" s="1"/>
  <c r="AB121" i="33" s="1"/>
  <c r="AB122" i="33" s="1"/>
  <c r="AB123" i="33" s="1"/>
  <c r="AB124" i="33" s="1"/>
  <c r="AB125" i="33" s="1"/>
  <c r="AB126" i="33" s="1"/>
  <c r="AB127" i="33" s="1"/>
  <c r="AB128" i="33" s="1"/>
  <c r="AB129" i="33" s="1"/>
  <c r="AB130" i="33" s="1"/>
  <c r="AB131" i="33" s="1"/>
  <c r="AB132" i="33" s="1"/>
  <c r="AB110" i="33"/>
  <c r="AB109" i="33"/>
  <c r="AB108" i="33"/>
  <c r="AB107" i="33"/>
  <c r="AB106" i="33"/>
  <c r="AB105" i="33"/>
  <c r="AB104" i="33"/>
  <c r="AB103" i="33"/>
  <c r="AB102" i="33"/>
  <c r="AB101" i="33"/>
  <c r="AB100" i="33"/>
  <c r="AB99" i="33"/>
  <c r="AB98" i="33"/>
  <c r="AB97" i="33"/>
  <c r="AB96" i="33"/>
  <c r="AB95" i="33"/>
  <c r="AB94" i="33"/>
  <c r="AB93" i="33"/>
  <c r="AB92" i="33"/>
  <c r="AB91" i="33"/>
  <c r="AB90" i="33"/>
  <c r="AB89" i="33"/>
  <c r="AB88" i="33"/>
  <c r="AB87" i="33"/>
  <c r="AB86" i="33"/>
  <c r="AB85" i="33"/>
  <c r="AB84" i="33"/>
  <c r="AB83" i="33"/>
  <c r="AB82" i="33"/>
  <c r="AB81" i="33"/>
  <c r="AB80" i="33"/>
  <c r="AB79" i="33"/>
  <c r="AB78" i="33"/>
  <c r="AB77" i="33"/>
  <c r="AB76" i="33"/>
  <c r="AB75" i="33"/>
  <c r="AB74" i="33"/>
  <c r="AB73" i="33"/>
  <c r="AB72" i="33"/>
  <c r="AB71" i="33"/>
  <c r="AB70" i="33"/>
  <c r="AB69" i="33"/>
  <c r="AB68" i="33"/>
  <c r="AB67" i="33"/>
  <c r="AB66" i="33"/>
  <c r="AB65" i="33"/>
  <c r="AB64" i="33"/>
  <c r="AB63" i="33"/>
  <c r="AB62" i="33"/>
  <c r="AB61" i="33"/>
  <c r="AB60" i="33"/>
  <c r="AB59" i="33"/>
  <c r="AB58" i="33"/>
  <c r="AB57" i="33"/>
  <c r="AB56" i="33"/>
  <c r="AB55" i="33"/>
  <c r="AB54" i="33"/>
  <c r="AB53" i="33"/>
  <c r="AB52" i="33"/>
  <c r="AB51" i="33"/>
  <c r="AB50" i="33"/>
  <c r="AB49" i="33"/>
  <c r="AB48" i="33"/>
  <c r="AB47" i="33"/>
  <c r="AB46" i="33"/>
  <c r="AB45" i="33"/>
  <c r="AB44" i="33"/>
  <c r="AB43" i="33"/>
  <c r="AB42" i="33"/>
  <c r="AB41" i="33"/>
  <c r="AB40" i="33"/>
  <c r="AB39" i="33"/>
  <c r="AB38" i="33"/>
  <c r="AB37" i="33"/>
  <c r="AB36" i="33"/>
  <c r="AB35" i="33"/>
  <c r="AB34" i="33"/>
  <c r="AB33" i="33"/>
  <c r="AB32" i="33"/>
  <c r="AB31" i="33"/>
  <c r="AB30" i="33"/>
  <c r="AB29" i="33"/>
  <c r="AB28" i="33"/>
  <c r="AB27" i="33"/>
  <c r="AB26" i="33"/>
  <c r="AB25" i="33"/>
  <c r="AB24" i="33"/>
  <c r="N24" i="33"/>
  <c r="P23" i="33"/>
  <c r="P24" i="33" s="1"/>
  <c r="O23" i="33"/>
  <c r="AB113" i="34"/>
  <c r="AB114" i="34" s="1"/>
  <c r="AB115" i="34" s="1"/>
  <c r="AB116" i="34" s="1"/>
  <c r="AB117" i="34" s="1"/>
  <c r="AB118" i="34" s="1"/>
  <c r="AB119" i="34" s="1"/>
  <c r="AB120" i="34" s="1"/>
  <c r="AB121" i="34" s="1"/>
  <c r="AB122" i="34" s="1"/>
  <c r="AB123" i="34" s="1"/>
  <c r="AB124" i="34" s="1"/>
  <c r="AB125" i="34" s="1"/>
  <c r="AB126" i="34" s="1"/>
  <c r="AB127" i="34" s="1"/>
  <c r="AB128" i="34" s="1"/>
  <c r="AB129" i="34" s="1"/>
  <c r="AB130" i="34" s="1"/>
  <c r="AB131" i="34" s="1"/>
  <c r="AB132" i="34" s="1"/>
  <c r="AB111" i="34"/>
  <c r="AB112" i="34" s="1"/>
  <c r="AB110" i="34"/>
  <c r="AB109" i="34"/>
  <c r="AB108" i="34"/>
  <c r="AB107" i="34"/>
  <c r="AB106" i="34"/>
  <c r="AB105" i="34"/>
  <c r="AB104" i="34"/>
  <c r="AB103" i="34"/>
  <c r="AB102" i="34"/>
  <c r="AB101" i="34"/>
  <c r="AB100" i="34"/>
  <c r="AB99" i="34"/>
  <c r="AB98" i="34"/>
  <c r="AB97" i="34"/>
  <c r="AB96" i="34"/>
  <c r="AB95" i="34"/>
  <c r="AB94" i="34"/>
  <c r="AB93" i="34"/>
  <c r="AB92" i="34"/>
  <c r="AB91" i="34"/>
  <c r="AB90" i="34"/>
  <c r="AB89" i="34"/>
  <c r="AB88" i="34"/>
  <c r="AB87" i="34"/>
  <c r="AB86" i="34"/>
  <c r="AB85" i="34"/>
  <c r="AB84" i="34"/>
  <c r="AB83" i="34"/>
  <c r="AB82" i="34"/>
  <c r="AB81" i="34"/>
  <c r="AB80" i="34"/>
  <c r="AB79" i="34"/>
  <c r="AB78" i="34"/>
  <c r="AB77" i="34"/>
  <c r="AB76" i="34"/>
  <c r="AB75" i="34"/>
  <c r="AB74" i="34"/>
  <c r="AB73" i="34"/>
  <c r="AB72" i="34"/>
  <c r="AB71" i="34"/>
  <c r="AB70" i="34"/>
  <c r="AB69" i="34"/>
  <c r="AB68" i="34"/>
  <c r="AB67" i="34"/>
  <c r="AB66" i="34"/>
  <c r="AB65" i="34"/>
  <c r="AB64" i="34"/>
  <c r="AB63" i="34"/>
  <c r="AB62" i="34"/>
  <c r="AB61" i="34"/>
  <c r="AB60" i="34"/>
  <c r="AB59" i="34"/>
  <c r="AB58" i="34"/>
  <c r="AB57" i="34"/>
  <c r="AB56" i="34"/>
  <c r="AB55" i="34"/>
  <c r="AB54" i="34"/>
  <c r="AB53" i="34"/>
  <c r="AB52" i="34"/>
  <c r="AB51" i="34"/>
  <c r="AB50" i="34"/>
  <c r="AB49" i="34"/>
  <c r="AB48" i="34"/>
  <c r="AB47" i="34"/>
  <c r="AB46" i="34"/>
  <c r="AB45" i="34"/>
  <c r="AB44" i="34"/>
  <c r="AB43" i="34"/>
  <c r="AB42" i="34"/>
  <c r="AB41" i="34"/>
  <c r="AB40" i="34"/>
  <c r="AB39" i="34"/>
  <c r="AB38" i="34"/>
  <c r="AB37" i="34"/>
  <c r="AB36" i="34"/>
  <c r="AB35" i="34"/>
  <c r="AB34" i="34"/>
  <c r="AB33" i="34"/>
  <c r="AB32" i="34"/>
  <c r="AB31" i="34"/>
  <c r="AB30" i="34"/>
  <c r="AB29" i="34"/>
  <c r="AB28" i="34"/>
  <c r="AB27" i="34"/>
  <c r="AB26" i="34"/>
  <c r="AB25" i="34"/>
  <c r="AB24" i="34"/>
  <c r="S23" i="34"/>
  <c r="P23" i="34"/>
  <c r="N23" i="34" s="1"/>
  <c r="AB111" i="35"/>
  <c r="AB112" i="35" s="1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AB122" i="35" s="1"/>
  <c r="AB123" i="35" s="1"/>
  <c r="AB124" i="35" s="1"/>
  <c r="AB125" i="35" s="1"/>
  <c r="AB126" i="35" s="1"/>
  <c r="AB127" i="35" s="1"/>
  <c r="AB128" i="35" s="1"/>
  <c r="AB129" i="35" s="1"/>
  <c r="AB130" i="35" s="1"/>
  <c r="AB131" i="35" s="1"/>
  <c r="AB132" i="35" s="1"/>
  <c r="AB110" i="35"/>
  <c r="AB109" i="35"/>
  <c r="AB108" i="35"/>
  <c r="AB107" i="35"/>
  <c r="AB106" i="35"/>
  <c r="AB105" i="35"/>
  <c r="AB104" i="35"/>
  <c r="AB103" i="35"/>
  <c r="AB102" i="35"/>
  <c r="AB101" i="35"/>
  <c r="AB100" i="35"/>
  <c r="AB99" i="35"/>
  <c r="AB98" i="35"/>
  <c r="AB97" i="35"/>
  <c r="AB96" i="35"/>
  <c r="AB95" i="35"/>
  <c r="AB94" i="35"/>
  <c r="AB93" i="35"/>
  <c r="AB92" i="35"/>
  <c r="AB91" i="35"/>
  <c r="AB90" i="35"/>
  <c r="AB89" i="35"/>
  <c r="AB88" i="35"/>
  <c r="AB87" i="35"/>
  <c r="AB86" i="35"/>
  <c r="AB85" i="35"/>
  <c r="AB84" i="35"/>
  <c r="AB83" i="35"/>
  <c r="AB82" i="35"/>
  <c r="AB81" i="35"/>
  <c r="AB80" i="35"/>
  <c r="AB79" i="35"/>
  <c r="AB78" i="35"/>
  <c r="AB77" i="35"/>
  <c r="AB76" i="35"/>
  <c r="AB75" i="35"/>
  <c r="AB74" i="35"/>
  <c r="AB73" i="35"/>
  <c r="AB72" i="35"/>
  <c r="AB71" i="35"/>
  <c r="AB70" i="35"/>
  <c r="AB69" i="35"/>
  <c r="AB68" i="35"/>
  <c r="AB67" i="35"/>
  <c r="AB66" i="35"/>
  <c r="AB65" i="35"/>
  <c r="AB64" i="35"/>
  <c r="AB63" i="35"/>
  <c r="AB62" i="35"/>
  <c r="AB61" i="35"/>
  <c r="AB60" i="35"/>
  <c r="AB59" i="35"/>
  <c r="AB58" i="35"/>
  <c r="AB57" i="35"/>
  <c r="AB56" i="35"/>
  <c r="AB55" i="35"/>
  <c r="AB54" i="35"/>
  <c r="AB53" i="35"/>
  <c r="AB52" i="35"/>
  <c r="AB51" i="35"/>
  <c r="AB50" i="35"/>
  <c r="AB49" i="35"/>
  <c r="AB48" i="35"/>
  <c r="AB47" i="35"/>
  <c r="AB46" i="35"/>
  <c r="AB45" i="35"/>
  <c r="AB44" i="35"/>
  <c r="AB43" i="35"/>
  <c r="AB42" i="35"/>
  <c r="AB41" i="35"/>
  <c r="AB40" i="35"/>
  <c r="AB39" i="35"/>
  <c r="AB38" i="35"/>
  <c r="AB37" i="35"/>
  <c r="AB36" i="35"/>
  <c r="AB35" i="35"/>
  <c r="AB34" i="35"/>
  <c r="AB33" i="35"/>
  <c r="AB32" i="35"/>
  <c r="AB31" i="35"/>
  <c r="AB30" i="35"/>
  <c r="AB29" i="35"/>
  <c r="AB28" i="35"/>
  <c r="AB27" i="35"/>
  <c r="AB26" i="35"/>
  <c r="AB25" i="35"/>
  <c r="AB24" i="35"/>
  <c r="P23" i="35"/>
  <c r="O23" i="35" s="1"/>
  <c r="AB111" i="36"/>
  <c r="AB112" i="36" s="1"/>
  <c r="AB113" i="36" s="1"/>
  <c r="AB114" i="36" s="1"/>
  <c r="AB115" i="36" s="1"/>
  <c r="AB116" i="36" s="1"/>
  <c r="AB117" i="36" s="1"/>
  <c r="AB118" i="36" s="1"/>
  <c r="AB119" i="36" s="1"/>
  <c r="AB120" i="36" s="1"/>
  <c r="AB121" i="36" s="1"/>
  <c r="AB122" i="36" s="1"/>
  <c r="AB123" i="36" s="1"/>
  <c r="AB124" i="36" s="1"/>
  <c r="AB125" i="36" s="1"/>
  <c r="AB126" i="36" s="1"/>
  <c r="AB127" i="36" s="1"/>
  <c r="AB128" i="36" s="1"/>
  <c r="AB129" i="36" s="1"/>
  <c r="AB130" i="36" s="1"/>
  <c r="AB131" i="36" s="1"/>
  <c r="AB132" i="36" s="1"/>
  <c r="AB110" i="36"/>
  <c r="AB109" i="36"/>
  <c r="AB108" i="36"/>
  <c r="AB107" i="36"/>
  <c r="AB106" i="36"/>
  <c r="AB105" i="36"/>
  <c r="AB104" i="36"/>
  <c r="AB103" i="36"/>
  <c r="AB102" i="36"/>
  <c r="AB101" i="36"/>
  <c r="AB100" i="36"/>
  <c r="AB99" i="36"/>
  <c r="AB98" i="36"/>
  <c r="AB97" i="36"/>
  <c r="AB96" i="36"/>
  <c r="AB95" i="36"/>
  <c r="AB94" i="36"/>
  <c r="AB93" i="36"/>
  <c r="AB92" i="36"/>
  <c r="AB91" i="36"/>
  <c r="AB90" i="36"/>
  <c r="AB89" i="36"/>
  <c r="AB88" i="36"/>
  <c r="AB87" i="36"/>
  <c r="AB86" i="36"/>
  <c r="AB85" i="36"/>
  <c r="AB84" i="36"/>
  <c r="AB83" i="36"/>
  <c r="AB82" i="36"/>
  <c r="AB81" i="36"/>
  <c r="AB80" i="36"/>
  <c r="AB79" i="36"/>
  <c r="AB78" i="36"/>
  <c r="AB77" i="36"/>
  <c r="AB76" i="36"/>
  <c r="AB75" i="36"/>
  <c r="AB74" i="36"/>
  <c r="AB73" i="36"/>
  <c r="AB72" i="36"/>
  <c r="AB71" i="36"/>
  <c r="AB70" i="36"/>
  <c r="AB69" i="36"/>
  <c r="AB68" i="36"/>
  <c r="AB67" i="36"/>
  <c r="AB66" i="36"/>
  <c r="AB65" i="36"/>
  <c r="AB64" i="36"/>
  <c r="AB63" i="36"/>
  <c r="AB62" i="36"/>
  <c r="AB61" i="36"/>
  <c r="AB60" i="36"/>
  <c r="AB59" i="36"/>
  <c r="AB58" i="36"/>
  <c r="AB57" i="36"/>
  <c r="AB56" i="36"/>
  <c r="AB55" i="36"/>
  <c r="AB54" i="36"/>
  <c r="AB53" i="36"/>
  <c r="AB52" i="36"/>
  <c r="AB51" i="36"/>
  <c r="AB50" i="36"/>
  <c r="AB49" i="36"/>
  <c r="AB48" i="36"/>
  <c r="AB47" i="36"/>
  <c r="AB46" i="36"/>
  <c r="AB45" i="36"/>
  <c r="AB44" i="36"/>
  <c r="AB43" i="36"/>
  <c r="AB42" i="36"/>
  <c r="AB41" i="36"/>
  <c r="AB40" i="36"/>
  <c r="AB39" i="36"/>
  <c r="AB38" i="36"/>
  <c r="AB37" i="36"/>
  <c r="AB36" i="36"/>
  <c r="AB35" i="36"/>
  <c r="AB34" i="36"/>
  <c r="AB33" i="36"/>
  <c r="AB32" i="36"/>
  <c r="AB31" i="36"/>
  <c r="AB30" i="36"/>
  <c r="AB29" i="36"/>
  <c r="AB28" i="36"/>
  <c r="AB27" i="36"/>
  <c r="AB26" i="36"/>
  <c r="AB25" i="36"/>
  <c r="AB24" i="36"/>
  <c r="P23" i="36"/>
  <c r="P24" i="36" s="1"/>
  <c r="AB112" i="28"/>
  <c r="AB113" i="28" s="1"/>
  <c r="AB114" i="28" s="1"/>
  <c r="AB115" i="28" s="1"/>
  <c r="AB116" i="28" s="1"/>
  <c r="AB117" i="28" s="1"/>
  <c r="AB118" i="28" s="1"/>
  <c r="AB119" i="28" s="1"/>
  <c r="AB120" i="28" s="1"/>
  <c r="AB121" i="28" s="1"/>
  <c r="AB122" i="28" s="1"/>
  <c r="AB123" i="28" s="1"/>
  <c r="AB124" i="28" s="1"/>
  <c r="AB125" i="28" s="1"/>
  <c r="AB126" i="28" s="1"/>
  <c r="AB127" i="28" s="1"/>
  <c r="AB128" i="28" s="1"/>
  <c r="AB129" i="28" s="1"/>
  <c r="AB130" i="28" s="1"/>
  <c r="AB131" i="28" s="1"/>
  <c r="AB132" i="28" s="1"/>
  <c r="AB111" i="28"/>
  <c r="AB110" i="28"/>
  <c r="AB109" i="28"/>
  <c r="AB108" i="28"/>
  <c r="AB107" i="28"/>
  <c r="AB106" i="28"/>
  <c r="AB105" i="28"/>
  <c r="AB104" i="28"/>
  <c r="AB103" i="28"/>
  <c r="AB102" i="28"/>
  <c r="AB101" i="28"/>
  <c r="AB100" i="28"/>
  <c r="AB99" i="28"/>
  <c r="AB98" i="28"/>
  <c r="AB97" i="28"/>
  <c r="AB96" i="28"/>
  <c r="AB95" i="28"/>
  <c r="AB94" i="28"/>
  <c r="AB93" i="28"/>
  <c r="AB92" i="28"/>
  <c r="AB91" i="28"/>
  <c r="AB90" i="28"/>
  <c r="AB89" i="28"/>
  <c r="AB88" i="28"/>
  <c r="AB87" i="28"/>
  <c r="AB86" i="28"/>
  <c r="AB85" i="28"/>
  <c r="AB84" i="28"/>
  <c r="AB83" i="28"/>
  <c r="AB82" i="28"/>
  <c r="AB81" i="28"/>
  <c r="AB80" i="28"/>
  <c r="AB79" i="28"/>
  <c r="AB78" i="28"/>
  <c r="AB77" i="28"/>
  <c r="AB76" i="28"/>
  <c r="AB75" i="28"/>
  <c r="AB74" i="28"/>
  <c r="AB73" i="28"/>
  <c r="AB72" i="28"/>
  <c r="AB71" i="28"/>
  <c r="AB70" i="28"/>
  <c r="AB69" i="28"/>
  <c r="AB68" i="28"/>
  <c r="AB67" i="28"/>
  <c r="AB66" i="28"/>
  <c r="AB65" i="28"/>
  <c r="AB64" i="28"/>
  <c r="AB63" i="28"/>
  <c r="AB62" i="28"/>
  <c r="AB61" i="28"/>
  <c r="AB60" i="28"/>
  <c r="AB59" i="28"/>
  <c r="AB58" i="28"/>
  <c r="AB57" i="28"/>
  <c r="AB56" i="28"/>
  <c r="AB55" i="28"/>
  <c r="AB54" i="28"/>
  <c r="AB53" i="28"/>
  <c r="AB52" i="28"/>
  <c r="AB51" i="28"/>
  <c r="AB50" i="28"/>
  <c r="AB49" i="28"/>
  <c r="AB48" i="28"/>
  <c r="AB47" i="28"/>
  <c r="AB46" i="28"/>
  <c r="AB45" i="28"/>
  <c r="AB44" i="28"/>
  <c r="AB43" i="28"/>
  <c r="AB42" i="28"/>
  <c r="AB41" i="28"/>
  <c r="AB40" i="28"/>
  <c r="AB39" i="28"/>
  <c r="AB38" i="28"/>
  <c r="AB37" i="28"/>
  <c r="AB36" i="28"/>
  <c r="AB35" i="28"/>
  <c r="AB34" i="28"/>
  <c r="AB33" i="28"/>
  <c r="AB32" i="28"/>
  <c r="AB31" i="28"/>
  <c r="AB30" i="28"/>
  <c r="AB29" i="28"/>
  <c r="AB28" i="28"/>
  <c r="AB27" i="28"/>
  <c r="AB26" i="28"/>
  <c r="AB25" i="28"/>
  <c r="AB24" i="28"/>
  <c r="AI23" i="28"/>
  <c r="P23" i="28"/>
  <c r="O23" i="28" s="1"/>
  <c r="H43" i="26"/>
  <c r="J23" i="26"/>
  <c r="AI23" i="26" s="1"/>
  <c r="F23" i="26"/>
  <c r="D23" i="26"/>
  <c r="S23" i="26" s="1"/>
  <c r="A23" i="26"/>
  <c r="A24" i="26" s="1"/>
  <c r="D11" i="26"/>
  <c r="B11" i="26"/>
  <c r="D10" i="26"/>
  <c r="E9" i="26"/>
  <c r="D7" i="26"/>
  <c r="D6" i="26"/>
  <c r="I3" i="26"/>
  <c r="H43" i="27"/>
  <c r="J23" i="27"/>
  <c r="AI23" i="27" s="1"/>
  <c r="F23" i="27"/>
  <c r="D23" i="27"/>
  <c r="S23" i="27" s="1"/>
  <c r="A23" i="27"/>
  <c r="A24" i="27" s="1"/>
  <c r="D11" i="27"/>
  <c r="B11" i="27"/>
  <c r="D10" i="27"/>
  <c r="E9" i="27"/>
  <c r="D7" i="27"/>
  <c r="D6" i="27"/>
  <c r="I3" i="27"/>
  <c r="H43" i="29"/>
  <c r="J23" i="29"/>
  <c r="AI23" i="29" s="1"/>
  <c r="F23" i="29"/>
  <c r="D23" i="29"/>
  <c r="S23" i="29" s="1"/>
  <c r="A23" i="29"/>
  <c r="A24" i="29" s="1"/>
  <c r="A25" i="29" s="1"/>
  <c r="D11" i="29"/>
  <c r="B11" i="29"/>
  <c r="D10" i="29"/>
  <c r="D7" i="29"/>
  <c r="D6" i="29"/>
  <c r="I3" i="29"/>
  <c r="H43" i="38"/>
  <c r="J23" i="38"/>
  <c r="AI23" i="38" s="1"/>
  <c r="F23" i="38"/>
  <c r="D23" i="38"/>
  <c r="S23" i="38" s="1"/>
  <c r="A23" i="38"/>
  <c r="A24" i="38" s="1"/>
  <c r="A25" i="38" s="1"/>
  <c r="D11" i="38"/>
  <c r="B11" i="38"/>
  <c r="D10" i="38"/>
  <c r="D7" i="38"/>
  <c r="D6" i="38"/>
  <c r="I3" i="38"/>
  <c r="H43" i="31"/>
  <c r="J23" i="31"/>
  <c r="AI23" i="31" s="1"/>
  <c r="F23" i="31"/>
  <c r="E23" i="31"/>
  <c r="H23" i="31" s="1"/>
  <c r="N6" i="31" s="1"/>
  <c r="D23" i="31"/>
  <c r="A23" i="31"/>
  <c r="A24" i="31" s="1"/>
  <c r="D11" i="31"/>
  <c r="B11" i="31"/>
  <c r="D10" i="31"/>
  <c r="D7" i="31"/>
  <c r="D6" i="31"/>
  <c r="I3" i="31"/>
  <c r="H43" i="39"/>
  <c r="J23" i="39"/>
  <c r="AI23" i="39" s="1"/>
  <c r="F23" i="39"/>
  <c r="D23" i="39"/>
  <c r="S23" i="39" s="1"/>
  <c r="A23" i="39"/>
  <c r="A24" i="39" s="1"/>
  <c r="A25" i="39" s="1"/>
  <c r="A26" i="39" s="1"/>
  <c r="A27" i="39" s="1"/>
  <c r="D11" i="39"/>
  <c r="B11" i="39"/>
  <c r="D10" i="39"/>
  <c r="D7" i="39"/>
  <c r="D6" i="39"/>
  <c r="I3" i="39"/>
  <c r="H43" i="33"/>
  <c r="N6" i="33" s="1"/>
  <c r="D5" i="33" s="1"/>
  <c r="E5" i="33" s="1"/>
  <c r="J23" i="33"/>
  <c r="AI23" i="33" s="1"/>
  <c r="F23" i="33"/>
  <c r="D23" i="33"/>
  <c r="D24" i="33" s="1"/>
  <c r="S24" i="33" s="1"/>
  <c r="A23" i="33"/>
  <c r="D11" i="33"/>
  <c r="B11" i="33"/>
  <c r="D10" i="33"/>
  <c r="D7" i="33"/>
  <c r="D6" i="33"/>
  <c r="I3" i="33"/>
  <c r="H43" i="34"/>
  <c r="J23" i="34"/>
  <c r="AI23" i="34" s="1"/>
  <c r="F23" i="34"/>
  <c r="D23" i="34"/>
  <c r="A23" i="34"/>
  <c r="D11" i="34"/>
  <c r="B11" i="34"/>
  <c r="D10" i="34"/>
  <c r="D7" i="34"/>
  <c r="D6" i="34"/>
  <c r="I3" i="34"/>
  <c r="H43" i="35"/>
  <c r="A24" i="35"/>
  <c r="A25" i="35" s="1"/>
  <c r="J23" i="35"/>
  <c r="AI23" i="35" s="1"/>
  <c r="F23" i="35"/>
  <c r="D23" i="35"/>
  <c r="S23" i="35" s="1"/>
  <c r="A23" i="35"/>
  <c r="D11" i="35"/>
  <c r="B11" i="35"/>
  <c r="D10" i="35"/>
  <c r="D7" i="35"/>
  <c r="D6" i="35"/>
  <c r="I3" i="35"/>
  <c r="H43" i="36"/>
  <c r="J23" i="36"/>
  <c r="AI23" i="36" s="1"/>
  <c r="F23" i="36"/>
  <c r="D23" i="36"/>
  <c r="S23" i="36" s="1"/>
  <c r="A23" i="36"/>
  <c r="E23" i="36" s="1"/>
  <c r="AF23" i="36" s="1"/>
  <c r="D11" i="36"/>
  <c r="B11" i="36"/>
  <c r="D10" i="36"/>
  <c r="D7" i="36"/>
  <c r="D6" i="36"/>
  <c r="I3" i="36"/>
  <c r="H43" i="28"/>
  <c r="J23" i="28"/>
  <c r="F23" i="28"/>
  <c r="BD5" i="28" s="1"/>
  <c r="D23" i="28"/>
  <c r="S23" i="28" s="1"/>
  <c r="A23" i="28"/>
  <c r="A24" i="28" s="1"/>
  <c r="A25" i="28" s="1"/>
  <c r="D11" i="28"/>
  <c r="B11" i="28"/>
  <c r="D10" i="28"/>
  <c r="D7" i="28"/>
  <c r="D6" i="28"/>
  <c r="I3" i="28"/>
  <c r="B11" i="37"/>
  <c r="S23" i="33" l="1"/>
  <c r="AG23" i="31"/>
  <c r="AC23" i="31"/>
  <c r="P24" i="28"/>
  <c r="C23" i="36"/>
  <c r="H23" i="36"/>
  <c r="N6" i="36" s="1"/>
  <c r="E23" i="28"/>
  <c r="O24" i="36"/>
  <c r="N24" i="36"/>
  <c r="P25" i="36"/>
  <c r="N23" i="28"/>
  <c r="G23" i="31"/>
  <c r="I23" i="31" s="1"/>
  <c r="AH23" i="31" s="1"/>
  <c r="AF23" i="31"/>
  <c r="N23" i="36"/>
  <c r="O23" i="36"/>
  <c r="P24" i="35"/>
  <c r="N23" i="35"/>
  <c r="O23" i="34"/>
  <c r="E23" i="33"/>
  <c r="P24" i="34"/>
  <c r="O24" i="33"/>
  <c r="F24" i="33" s="1"/>
  <c r="P25" i="33"/>
  <c r="O23" i="39"/>
  <c r="N23" i="39"/>
  <c r="P24" i="39"/>
  <c r="N23" i="33"/>
  <c r="E23" i="39"/>
  <c r="O24" i="31"/>
  <c r="N24" i="31"/>
  <c r="P25" i="31"/>
  <c r="P25" i="38"/>
  <c r="O24" i="38"/>
  <c r="N24" i="38"/>
  <c r="O23" i="38"/>
  <c r="O23" i="29"/>
  <c r="N23" i="29"/>
  <c r="P24" i="29"/>
  <c r="P25" i="27"/>
  <c r="O24" i="27"/>
  <c r="N24" i="27"/>
  <c r="O26" i="26"/>
  <c r="N26" i="26"/>
  <c r="P27" i="26"/>
  <c r="O24" i="26"/>
  <c r="N24" i="26"/>
  <c r="A26" i="28"/>
  <c r="G23" i="36"/>
  <c r="I23" i="36" s="1"/>
  <c r="AH23" i="36" s="1"/>
  <c r="E23" i="34"/>
  <c r="A24" i="34"/>
  <c r="A24" i="36"/>
  <c r="A26" i="35"/>
  <c r="A28" i="39"/>
  <c r="A24" i="33"/>
  <c r="A25" i="31"/>
  <c r="C23" i="31"/>
  <c r="D24" i="31"/>
  <c r="S24" i="31" s="1"/>
  <c r="E23" i="38"/>
  <c r="A26" i="38"/>
  <c r="A25" i="27"/>
  <c r="A26" i="29"/>
  <c r="E23" i="29"/>
  <c r="H23" i="29" s="1"/>
  <c r="N6" i="29" s="1"/>
  <c r="A25" i="26"/>
  <c r="D24" i="26"/>
  <c r="S24" i="26" s="1"/>
  <c r="S7" i="37"/>
  <c r="Y11" i="37"/>
  <c r="X11" i="37"/>
  <c r="W11" i="37"/>
  <c r="V11" i="37"/>
  <c r="U11" i="37"/>
  <c r="X9" i="37"/>
  <c r="X8" i="37"/>
  <c r="X6" i="37" s="1"/>
  <c r="Y5" i="37"/>
  <c r="Y4" i="37"/>
  <c r="Y3" i="37"/>
  <c r="AF23" i="33" l="1"/>
  <c r="C23" i="33"/>
  <c r="H23" i="33"/>
  <c r="G23" i="33"/>
  <c r="AF23" i="39"/>
  <c r="G23" i="39"/>
  <c r="H23" i="39"/>
  <c r="N6" i="39" s="1"/>
  <c r="AG23" i="29"/>
  <c r="AC23" i="29"/>
  <c r="C23" i="28"/>
  <c r="AF23" i="28"/>
  <c r="H23" i="28"/>
  <c r="N6" i="28" s="1"/>
  <c r="G23" i="28"/>
  <c r="I23" i="28" s="1"/>
  <c r="AH23" i="28" s="1"/>
  <c r="N24" i="28"/>
  <c r="P25" i="28"/>
  <c r="O24" i="28"/>
  <c r="D24" i="27"/>
  <c r="O27" i="26"/>
  <c r="P28" i="26"/>
  <c r="N27" i="26"/>
  <c r="N25" i="38"/>
  <c r="P26" i="38"/>
  <c r="O25" i="38"/>
  <c r="O25" i="27"/>
  <c r="N25" i="27"/>
  <c r="P26" i="27"/>
  <c r="AC23" i="36"/>
  <c r="AG23" i="36"/>
  <c r="O25" i="31"/>
  <c r="N25" i="31"/>
  <c r="P26" i="31"/>
  <c r="P26" i="33"/>
  <c r="O25" i="33"/>
  <c r="N25" i="33"/>
  <c r="AE23" i="31"/>
  <c r="O24" i="35"/>
  <c r="N24" i="35"/>
  <c r="P25" i="35"/>
  <c r="E23" i="26"/>
  <c r="C23" i="34"/>
  <c r="AF23" i="34"/>
  <c r="E23" i="35"/>
  <c r="P26" i="36"/>
  <c r="O25" i="36"/>
  <c r="N25" i="36"/>
  <c r="G23" i="38"/>
  <c r="AF23" i="38"/>
  <c r="P25" i="34"/>
  <c r="O24" i="34"/>
  <c r="N24" i="34"/>
  <c r="D24" i="36"/>
  <c r="AE23" i="36"/>
  <c r="D24" i="38"/>
  <c r="C23" i="29"/>
  <c r="AF23" i="29"/>
  <c r="E23" i="27"/>
  <c r="O24" i="29"/>
  <c r="N24" i="29"/>
  <c r="P25" i="29"/>
  <c r="N24" i="39"/>
  <c r="P25" i="39"/>
  <c r="O24" i="39"/>
  <c r="A26" i="26"/>
  <c r="C23" i="38"/>
  <c r="A27" i="38"/>
  <c r="A27" i="28"/>
  <c r="F24" i="31"/>
  <c r="G23" i="29"/>
  <c r="I23" i="29" s="1"/>
  <c r="AH23" i="29" s="1"/>
  <c r="A29" i="39"/>
  <c r="A27" i="35"/>
  <c r="A25" i="36"/>
  <c r="D25" i="26"/>
  <c r="S25" i="26" s="1"/>
  <c r="F24" i="26"/>
  <c r="A27" i="29"/>
  <c r="A26" i="31"/>
  <c r="A25" i="34"/>
  <c r="A26" i="27"/>
  <c r="H23" i="34"/>
  <c r="N6" i="34" s="1"/>
  <c r="G23" i="34"/>
  <c r="A25" i="33"/>
  <c r="E24" i="33"/>
  <c r="H23" i="38"/>
  <c r="N6" i="38" s="1"/>
  <c r="Y9" i="37"/>
  <c r="Y8" i="37"/>
  <c r="R17" i="37"/>
  <c r="T11" i="37"/>
  <c r="S11" i="37"/>
  <c r="R11" i="37"/>
  <c r="Q11" i="37"/>
  <c r="R12" i="37"/>
  <c r="R13" i="37"/>
  <c r="R14" i="37"/>
  <c r="R15" i="37"/>
  <c r="I23" i="39" l="1"/>
  <c r="AH23" i="39" s="1"/>
  <c r="AE23" i="38"/>
  <c r="D24" i="39"/>
  <c r="AE23" i="29"/>
  <c r="D24" i="34"/>
  <c r="D24" i="28"/>
  <c r="D24" i="35"/>
  <c r="P27" i="38"/>
  <c r="O26" i="38"/>
  <c r="N26" i="38"/>
  <c r="I23" i="38"/>
  <c r="AH23" i="38" s="1"/>
  <c r="AC23" i="38"/>
  <c r="AG23" i="38"/>
  <c r="N25" i="39"/>
  <c r="P26" i="39"/>
  <c r="O25" i="39"/>
  <c r="D25" i="38"/>
  <c r="O25" i="29"/>
  <c r="N25" i="29"/>
  <c r="P26" i="29"/>
  <c r="S24" i="38"/>
  <c r="F24" i="38"/>
  <c r="D25" i="36"/>
  <c r="I23" i="33"/>
  <c r="AH23" i="33" s="1"/>
  <c r="AE23" i="39"/>
  <c r="D24" i="29"/>
  <c r="O25" i="34"/>
  <c r="N25" i="34"/>
  <c r="P26" i="34"/>
  <c r="AE23" i="34"/>
  <c r="D25" i="33"/>
  <c r="O28" i="26"/>
  <c r="N28" i="26"/>
  <c r="P29" i="26"/>
  <c r="AC23" i="33"/>
  <c r="AG23" i="33"/>
  <c r="F24" i="36"/>
  <c r="E24" i="36" s="1"/>
  <c r="C24" i="36" s="1"/>
  <c r="S24" i="36"/>
  <c r="AE23" i="28"/>
  <c r="K24" i="28"/>
  <c r="O26" i="36"/>
  <c r="N26" i="36"/>
  <c r="P27" i="36"/>
  <c r="G23" i="26"/>
  <c r="AF23" i="26"/>
  <c r="H23" i="26"/>
  <c r="N6" i="26" s="1"/>
  <c r="C23" i="26"/>
  <c r="AE23" i="33"/>
  <c r="O26" i="27"/>
  <c r="P27" i="27"/>
  <c r="N26" i="27"/>
  <c r="O25" i="28"/>
  <c r="N25" i="28"/>
  <c r="P26" i="28"/>
  <c r="C23" i="27"/>
  <c r="AF23" i="27"/>
  <c r="H23" i="27"/>
  <c r="N6" i="27" s="1"/>
  <c r="G23" i="27"/>
  <c r="I23" i="27" s="1"/>
  <c r="AH23" i="27" s="1"/>
  <c r="AF23" i="35"/>
  <c r="G23" i="35"/>
  <c r="H23" i="35"/>
  <c r="N6" i="35" s="1"/>
  <c r="C23" i="35"/>
  <c r="O26" i="33"/>
  <c r="P27" i="33"/>
  <c r="N26" i="33"/>
  <c r="D25" i="27"/>
  <c r="S24" i="27"/>
  <c r="F24" i="27"/>
  <c r="E24" i="27" s="1"/>
  <c r="AG23" i="28"/>
  <c r="AC23" i="28"/>
  <c r="AC23" i="39"/>
  <c r="AG23" i="39"/>
  <c r="O26" i="31"/>
  <c r="N26" i="31"/>
  <c r="P27" i="31"/>
  <c r="AG23" i="34"/>
  <c r="AC23" i="34"/>
  <c r="D25" i="31"/>
  <c r="S25" i="31" s="1"/>
  <c r="O25" i="35"/>
  <c r="N25" i="35"/>
  <c r="P26" i="35"/>
  <c r="C24" i="33"/>
  <c r="G24" i="33"/>
  <c r="A26" i="33"/>
  <c r="A27" i="31"/>
  <c r="E24" i="31"/>
  <c r="G24" i="31" s="1"/>
  <c r="A27" i="27"/>
  <c r="E24" i="26"/>
  <c r="A27" i="26"/>
  <c r="A26" i="34"/>
  <c r="A30" i="39"/>
  <c r="A28" i="35"/>
  <c r="I23" i="34"/>
  <c r="AH23" i="34" s="1"/>
  <c r="A26" i="36"/>
  <c r="D26" i="26"/>
  <c r="S26" i="26" s="1"/>
  <c r="F25" i="26"/>
  <c r="A28" i="29"/>
  <c r="A28" i="28"/>
  <c r="A28" i="38"/>
  <c r="Y6" i="37"/>
  <c r="R16" i="37"/>
  <c r="G24" i="36" l="1"/>
  <c r="D26" i="31"/>
  <c r="S26" i="31" s="1"/>
  <c r="G24" i="27"/>
  <c r="I23" i="26"/>
  <c r="AH23" i="26" s="1"/>
  <c r="O27" i="31"/>
  <c r="N27" i="31"/>
  <c r="P28" i="31"/>
  <c r="D25" i="29"/>
  <c r="AG23" i="35"/>
  <c r="AC23" i="35"/>
  <c r="I23" i="35"/>
  <c r="AH23" i="35" s="1"/>
  <c r="AE23" i="27"/>
  <c r="S24" i="29"/>
  <c r="F24" i="29"/>
  <c r="S25" i="38"/>
  <c r="F25" i="38"/>
  <c r="S24" i="39"/>
  <c r="F24" i="39"/>
  <c r="O29" i="26"/>
  <c r="N29" i="26"/>
  <c r="P30" i="26"/>
  <c r="F25" i="31"/>
  <c r="F26" i="31" s="1"/>
  <c r="S25" i="27"/>
  <c r="F25" i="27"/>
  <c r="N26" i="28"/>
  <c r="P27" i="28"/>
  <c r="O26" i="28"/>
  <c r="P28" i="36"/>
  <c r="O27" i="36"/>
  <c r="N27" i="36"/>
  <c r="S25" i="33"/>
  <c r="F25" i="33"/>
  <c r="S25" i="36"/>
  <c r="F25" i="36"/>
  <c r="E25" i="36" s="1"/>
  <c r="C25" i="36" s="1"/>
  <c r="D25" i="34"/>
  <c r="C24" i="27"/>
  <c r="O26" i="35"/>
  <c r="N26" i="35"/>
  <c r="P27" i="35"/>
  <c r="D26" i="36"/>
  <c r="D26" i="38"/>
  <c r="D25" i="28"/>
  <c r="S24" i="28"/>
  <c r="F24" i="28"/>
  <c r="AE23" i="35"/>
  <c r="D26" i="33"/>
  <c r="E24" i="38"/>
  <c r="N26" i="39"/>
  <c r="P27" i="39"/>
  <c r="O26" i="39"/>
  <c r="C24" i="26"/>
  <c r="P28" i="33"/>
  <c r="O27" i="33"/>
  <c r="N27" i="33"/>
  <c r="D26" i="27"/>
  <c r="AE23" i="26"/>
  <c r="D25" i="39"/>
  <c r="N27" i="38"/>
  <c r="P28" i="38"/>
  <c r="O27" i="38"/>
  <c r="S24" i="34"/>
  <c r="F24" i="34"/>
  <c r="D25" i="35"/>
  <c r="G24" i="26"/>
  <c r="C24" i="31"/>
  <c r="AG23" i="27"/>
  <c r="AC23" i="27"/>
  <c r="O27" i="27"/>
  <c r="N27" i="27"/>
  <c r="P28" i="27"/>
  <c r="AC23" i="26"/>
  <c r="AG23" i="26"/>
  <c r="P27" i="34"/>
  <c r="O26" i="34"/>
  <c r="N26" i="34"/>
  <c r="O26" i="29"/>
  <c r="N26" i="29"/>
  <c r="P27" i="29"/>
  <c r="S24" i="35"/>
  <c r="F24" i="35"/>
  <c r="E24" i="35" s="1"/>
  <c r="A27" i="34"/>
  <c r="A29" i="38"/>
  <c r="A29" i="29"/>
  <c r="D27" i="31"/>
  <c r="S27" i="31" s="1"/>
  <c r="G25" i="36"/>
  <c r="A29" i="35"/>
  <c r="A29" i="28"/>
  <c r="A27" i="33"/>
  <c r="A27" i="36"/>
  <c r="A31" i="39"/>
  <c r="A28" i="31"/>
  <c r="A28" i="26"/>
  <c r="A28" i="27"/>
  <c r="E25" i="26"/>
  <c r="D27" i="26"/>
  <c r="S27" i="26" s="1"/>
  <c r="F26" i="26"/>
  <c r="BD142" i="39"/>
  <c r="K24" i="39"/>
  <c r="BD142" i="38"/>
  <c r="K24" i="38"/>
  <c r="BD5" i="38"/>
  <c r="G24" i="35" l="1"/>
  <c r="D26" i="34"/>
  <c r="S26" i="33"/>
  <c r="F26" i="33"/>
  <c r="E26" i="33" s="1"/>
  <c r="G26" i="33" s="1"/>
  <c r="C24" i="35"/>
  <c r="O27" i="34"/>
  <c r="N27" i="34"/>
  <c r="P28" i="34"/>
  <c r="P29" i="38"/>
  <c r="O28" i="38"/>
  <c r="N28" i="38"/>
  <c r="S26" i="27"/>
  <c r="F26" i="27"/>
  <c r="N27" i="39"/>
  <c r="P28" i="39"/>
  <c r="O27" i="39"/>
  <c r="S25" i="29"/>
  <c r="F25" i="29"/>
  <c r="D27" i="27"/>
  <c r="D27" i="36"/>
  <c r="C25" i="26"/>
  <c r="S25" i="35"/>
  <c r="F25" i="35"/>
  <c r="D27" i="38"/>
  <c r="D26" i="39"/>
  <c r="S25" i="28"/>
  <c r="F25" i="28"/>
  <c r="O28" i="36"/>
  <c r="N28" i="36"/>
  <c r="P29" i="36"/>
  <c r="E25" i="38"/>
  <c r="G25" i="38" s="1"/>
  <c r="O28" i="27"/>
  <c r="P29" i="27"/>
  <c r="N28" i="27"/>
  <c r="E24" i="28"/>
  <c r="G24" i="28" s="1"/>
  <c r="E25" i="31"/>
  <c r="O27" i="29"/>
  <c r="N27" i="29"/>
  <c r="P28" i="29"/>
  <c r="S25" i="39"/>
  <c r="F25" i="39"/>
  <c r="C24" i="38"/>
  <c r="S26" i="38"/>
  <c r="F26" i="38"/>
  <c r="E26" i="38" s="1"/>
  <c r="G26" i="38" s="1"/>
  <c r="O27" i="35"/>
  <c r="N27" i="35"/>
  <c r="P28" i="35"/>
  <c r="E24" i="39"/>
  <c r="D27" i="33"/>
  <c r="G24" i="38"/>
  <c r="D26" i="35"/>
  <c r="O27" i="28"/>
  <c r="N27" i="28"/>
  <c r="P28" i="28"/>
  <c r="O30" i="26"/>
  <c r="N30" i="26"/>
  <c r="P31" i="26"/>
  <c r="E24" i="29"/>
  <c r="G24" i="29" s="1"/>
  <c r="O28" i="31"/>
  <c r="N28" i="31"/>
  <c r="P29" i="31"/>
  <c r="S25" i="34"/>
  <c r="F25" i="34"/>
  <c r="S26" i="36"/>
  <c r="F26" i="36"/>
  <c r="E26" i="36" s="1"/>
  <c r="C26" i="36" s="1"/>
  <c r="E25" i="33"/>
  <c r="G25" i="33" s="1"/>
  <c r="D26" i="28"/>
  <c r="D26" i="29"/>
  <c r="E24" i="34"/>
  <c r="G24" i="34" s="1"/>
  <c r="O28" i="33"/>
  <c r="P29" i="33"/>
  <c r="N28" i="33"/>
  <c r="E25" i="27"/>
  <c r="G25" i="27" s="1"/>
  <c r="D28" i="26"/>
  <c r="S28" i="26" s="1"/>
  <c r="F27" i="26"/>
  <c r="A29" i="31"/>
  <c r="G26" i="36"/>
  <c r="A30" i="38"/>
  <c r="A29" i="26"/>
  <c r="A28" i="33"/>
  <c r="E26" i="31"/>
  <c r="G25" i="26"/>
  <c r="A32" i="39"/>
  <c r="D28" i="31"/>
  <c r="S28" i="31" s="1"/>
  <c r="F27" i="31"/>
  <c r="A30" i="29"/>
  <c r="E26" i="26"/>
  <c r="A29" i="27"/>
  <c r="A28" i="36"/>
  <c r="A30" i="28"/>
  <c r="A30" i="35"/>
  <c r="A28" i="34"/>
  <c r="BD5" i="39"/>
  <c r="BD142" i="37"/>
  <c r="M112" i="37"/>
  <c r="M113" i="37" s="1"/>
  <c r="L112" i="37"/>
  <c r="L113" i="37" s="1"/>
  <c r="AB111" i="37"/>
  <c r="AB112" i="37" s="1"/>
  <c r="AB113" i="37" s="1"/>
  <c r="AB114" i="37" s="1"/>
  <c r="AB115" i="37" s="1"/>
  <c r="AB116" i="37" s="1"/>
  <c r="AB117" i="37" s="1"/>
  <c r="AB118" i="37" s="1"/>
  <c r="AB119" i="37" s="1"/>
  <c r="AB120" i="37" s="1"/>
  <c r="AB121" i="37" s="1"/>
  <c r="AB122" i="37" s="1"/>
  <c r="AB123" i="37" s="1"/>
  <c r="AB124" i="37" s="1"/>
  <c r="AB125" i="37" s="1"/>
  <c r="AB126" i="37" s="1"/>
  <c r="AB127" i="37" s="1"/>
  <c r="AB128" i="37" s="1"/>
  <c r="AB129" i="37" s="1"/>
  <c r="AB130" i="37" s="1"/>
  <c r="AB131" i="37" s="1"/>
  <c r="AB132" i="37" s="1"/>
  <c r="AB110" i="37"/>
  <c r="AB109" i="37"/>
  <c r="AB108" i="37"/>
  <c r="AB107" i="37"/>
  <c r="AB106" i="37"/>
  <c r="AB105" i="37"/>
  <c r="AB104" i="37"/>
  <c r="AB103" i="37"/>
  <c r="AB102" i="37"/>
  <c r="AB101" i="37"/>
  <c r="AB100" i="37"/>
  <c r="AB99" i="37"/>
  <c r="AB98" i="37"/>
  <c r="AB97" i="37"/>
  <c r="AB96" i="37"/>
  <c r="AB95" i="37"/>
  <c r="AB94" i="37"/>
  <c r="AB93" i="37"/>
  <c r="AB92" i="37"/>
  <c r="AB91" i="37"/>
  <c r="AB90" i="37"/>
  <c r="AB89" i="37"/>
  <c r="AB88" i="37"/>
  <c r="AB87" i="37"/>
  <c r="AB86" i="37"/>
  <c r="AB85" i="37"/>
  <c r="AB84" i="37"/>
  <c r="AB83" i="37"/>
  <c r="AB82" i="37"/>
  <c r="AB81" i="37"/>
  <c r="AB80" i="37"/>
  <c r="AB79" i="37"/>
  <c r="AB78" i="37"/>
  <c r="AB77" i="37"/>
  <c r="AB76" i="37"/>
  <c r="AB75" i="37"/>
  <c r="AB74" i="37"/>
  <c r="AB73" i="37"/>
  <c r="AB72" i="37"/>
  <c r="AB71" i="37"/>
  <c r="AB70" i="37"/>
  <c r="AB69" i="37"/>
  <c r="AB68" i="37"/>
  <c r="AB67" i="37"/>
  <c r="AB66" i="37"/>
  <c r="AB65" i="37"/>
  <c r="AB64" i="37"/>
  <c r="AB63" i="37"/>
  <c r="AB62" i="37"/>
  <c r="AB61" i="37"/>
  <c r="AB60" i="37"/>
  <c r="AB59" i="37"/>
  <c r="AB58" i="37"/>
  <c r="AB57" i="37"/>
  <c r="AB56" i="37"/>
  <c r="AB55" i="37"/>
  <c r="AB54" i="37"/>
  <c r="AB53" i="37"/>
  <c r="AB52" i="37"/>
  <c r="AB51" i="37"/>
  <c r="AB50" i="37"/>
  <c r="AB49" i="37"/>
  <c r="AB48" i="37"/>
  <c r="AB47" i="37"/>
  <c r="AB46" i="37"/>
  <c r="AB45" i="37"/>
  <c r="AB44" i="37"/>
  <c r="AB43" i="37"/>
  <c r="H43" i="37"/>
  <c r="AB42" i="37"/>
  <c r="AB41" i="37"/>
  <c r="AB40" i="37"/>
  <c r="AB39" i="37"/>
  <c r="AB38" i="37"/>
  <c r="AB37" i="37"/>
  <c r="AB36" i="37"/>
  <c r="AB35" i="37"/>
  <c r="AB34" i="37"/>
  <c r="AB33" i="37"/>
  <c r="AB32" i="37"/>
  <c r="AB31" i="37"/>
  <c r="AB30" i="37"/>
  <c r="AB29" i="37"/>
  <c r="AB28" i="37"/>
  <c r="AB27" i="37"/>
  <c r="AB26" i="37"/>
  <c r="AB25" i="37"/>
  <c r="AB24" i="37"/>
  <c r="P24" i="37"/>
  <c r="O24" i="37" s="1"/>
  <c r="P23" i="37"/>
  <c r="O23" i="37" s="1"/>
  <c r="N23" i="37"/>
  <c r="J23" i="37"/>
  <c r="AI23" i="37" s="1"/>
  <c r="F23" i="37"/>
  <c r="D23" i="37"/>
  <c r="S23" i="37" s="1"/>
  <c r="A23" i="37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38" i="37" s="1"/>
  <c r="A39" i="37" s="1"/>
  <c r="A40" i="37" s="1"/>
  <c r="A41" i="37" s="1"/>
  <c r="A42" i="37" s="1"/>
  <c r="A43" i="37" s="1"/>
  <c r="D11" i="37"/>
  <c r="D10" i="37"/>
  <c r="P9" i="37"/>
  <c r="E9" i="37"/>
  <c r="S5" i="37" s="1"/>
  <c r="O6" i="37" s="1"/>
  <c r="L8" i="37"/>
  <c r="D7" i="37"/>
  <c r="D6" i="37"/>
  <c r="Z5" i="37"/>
  <c r="Z4" i="37"/>
  <c r="Z3" i="37"/>
  <c r="I3" i="37"/>
  <c r="C26" i="26" l="1"/>
  <c r="C24" i="29"/>
  <c r="K25" i="38"/>
  <c r="C25" i="38"/>
  <c r="S27" i="38"/>
  <c r="F27" i="38"/>
  <c r="E27" i="38" s="1"/>
  <c r="G27" i="38" s="1"/>
  <c r="S27" i="27"/>
  <c r="F27" i="27"/>
  <c r="D27" i="34"/>
  <c r="D27" i="39"/>
  <c r="E25" i="39"/>
  <c r="G25" i="39" s="1"/>
  <c r="C26" i="31"/>
  <c r="C24" i="34"/>
  <c r="E25" i="34"/>
  <c r="G25" i="34" s="1"/>
  <c r="S27" i="33"/>
  <c r="F27" i="33"/>
  <c r="E27" i="33" s="1"/>
  <c r="G27" i="33" s="1"/>
  <c r="O28" i="35"/>
  <c r="N28" i="35"/>
  <c r="P29" i="35"/>
  <c r="D28" i="36"/>
  <c r="E25" i="35"/>
  <c r="G25" i="35" s="1"/>
  <c r="E25" i="29"/>
  <c r="G25" i="29" s="1"/>
  <c r="E26" i="27"/>
  <c r="S26" i="35"/>
  <c r="F26" i="35"/>
  <c r="E26" i="35" s="1"/>
  <c r="D27" i="35"/>
  <c r="C24" i="28"/>
  <c r="P30" i="33"/>
  <c r="O29" i="33"/>
  <c r="N29" i="33"/>
  <c r="P29" i="34"/>
  <c r="O28" i="34"/>
  <c r="N28" i="34"/>
  <c r="C25" i="31"/>
  <c r="C25" i="33"/>
  <c r="O29" i="31"/>
  <c r="N29" i="31"/>
  <c r="P30" i="31"/>
  <c r="N28" i="28"/>
  <c r="O28" i="28"/>
  <c r="P29" i="28"/>
  <c r="O28" i="29"/>
  <c r="N28" i="29"/>
  <c r="P29" i="29"/>
  <c r="D28" i="27"/>
  <c r="E25" i="28"/>
  <c r="G25" i="28" s="1"/>
  <c r="D28" i="38"/>
  <c r="S26" i="34"/>
  <c r="F26" i="34"/>
  <c r="S26" i="28"/>
  <c r="F26" i="28"/>
  <c r="P30" i="36"/>
  <c r="O29" i="36"/>
  <c r="N29" i="36"/>
  <c r="G25" i="31"/>
  <c r="C25" i="27"/>
  <c r="S26" i="29"/>
  <c r="F26" i="29"/>
  <c r="D27" i="28"/>
  <c r="C26" i="38"/>
  <c r="D27" i="29"/>
  <c r="S27" i="29" s="1"/>
  <c r="O29" i="27"/>
  <c r="N29" i="27"/>
  <c r="P30" i="27"/>
  <c r="C26" i="33"/>
  <c r="C24" i="39"/>
  <c r="N31" i="26"/>
  <c r="P32" i="26"/>
  <c r="O31" i="26"/>
  <c r="D28" i="33"/>
  <c r="G24" i="39"/>
  <c r="S26" i="39"/>
  <c r="F26" i="39"/>
  <c r="S27" i="36"/>
  <c r="F27" i="36"/>
  <c r="E27" i="36" s="1"/>
  <c r="N28" i="39"/>
  <c r="P29" i="39"/>
  <c r="O28" i="39"/>
  <c r="N29" i="38"/>
  <c r="P30" i="38"/>
  <c r="O29" i="38"/>
  <c r="A29" i="36"/>
  <c r="G26" i="26"/>
  <c r="D29" i="31"/>
  <c r="S29" i="31" s="1"/>
  <c r="F28" i="31"/>
  <c r="F28" i="26"/>
  <c r="D29" i="26"/>
  <c r="S29" i="26" s="1"/>
  <c r="C27" i="36"/>
  <c r="G26" i="31"/>
  <c r="A30" i="26"/>
  <c r="A31" i="38"/>
  <c r="A33" i="39"/>
  <c r="A29" i="34"/>
  <c r="A30" i="27"/>
  <c r="A31" i="35"/>
  <c r="A29" i="33"/>
  <c r="A31" i="29"/>
  <c r="G26" i="35"/>
  <c r="A31" i="28"/>
  <c r="E27" i="31"/>
  <c r="A30" i="31"/>
  <c r="E27" i="26"/>
  <c r="BD5" i="37"/>
  <c r="BD96" i="37"/>
  <c r="A44" i="37"/>
  <c r="A45" i="37" s="1"/>
  <c r="A46" i="37" s="1"/>
  <c r="A47" i="37" s="1"/>
  <c r="A48" i="37" s="1"/>
  <c r="A49" i="37" s="1"/>
  <c r="A50" i="37" s="1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86" i="37" s="1"/>
  <c r="A87" i="37" s="1"/>
  <c r="A88" i="37" s="1"/>
  <c r="A89" i="37" s="1"/>
  <c r="A90" i="37" s="1"/>
  <c r="A91" i="37" s="1"/>
  <c r="A92" i="37" s="1"/>
  <c r="A93" i="37" s="1"/>
  <c r="A94" i="37" s="1"/>
  <c r="A95" i="37" s="1"/>
  <c r="A96" i="37" s="1"/>
  <c r="A97" i="37" s="1"/>
  <c r="A98" i="37" s="1"/>
  <c r="A99" i="37" s="1"/>
  <c r="A100" i="37" s="1"/>
  <c r="A101" i="37" s="1"/>
  <c r="A102" i="37" s="1"/>
  <c r="A103" i="37" s="1"/>
  <c r="A104" i="37" s="1"/>
  <c r="A105" i="37" s="1"/>
  <c r="A106" i="37" s="1"/>
  <c r="A107" i="37" s="1"/>
  <c r="A108" i="37" s="1"/>
  <c r="A109" i="37" s="1"/>
  <c r="A110" i="37" s="1"/>
  <c r="A111" i="37" s="1"/>
  <c r="A112" i="37" s="1"/>
  <c r="A113" i="37" s="1"/>
  <c r="A114" i="37" s="1"/>
  <c r="A115" i="37" s="1"/>
  <c r="A116" i="37" s="1"/>
  <c r="A117" i="37" s="1"/>
  <c r="A118" i="37" s="1"/>
  <c r="A119" i="37" s="1"/>
  <c r="A120" i="37" s="1"/>
  <c r="A121" i="37" s="1"/>
  <c r="A122" i="37" s="1"/>
  <c r="A123" i="37" s="1"/>
  <c r="A124" i="37" s="1"/>
  <c r="A125" i="37" s="1"/>
  <c r="A126" i="37" s="1"/>
  <c r="A127" i="37" s="1"/>
  <c r="A128" i="37" s="1"/>
  <c r="A129" i="37" s="1"/>
  <c r="A130" i="37" s="1"/>
  <c r="A131" i="37" s="1"/>
  <c r="A132" i="37" s="1"/>
  <c r="N24" i="37"/>
  <c r="P25" i="37"/>
  <c r="M114" i="37"/>
  <c r="L114" i="37"/>
  <c r="G27" i="36" l="1"/>
  <c r="S27" i="34"/>
  <c r="F27" i="34"/>
  <c r="D28" i="34"/>
  <c r="D28" i="35"/>
  <c r="E27" i="27"/>
  <c r="O29" i="35"/>
  <c r="N29" i="35"/>
  <c r="P30" i="35"/>
  <c r="E26" i="39"/>
  <c r="G26" i="39" s="1"/>
  <c r="C25" i="28"/>
  <c r="O30" i="31"/>
  <c r="N30" i="31"/>
  <c r="P31" i="31"/>
  <c r="O29" i="34"/>
  <c r="N29" i="34"/>
  <c r="P30" i="34"/>
  <c r="K25" i="28"/>
  <c r="C25" i="29"/>
  <c r="C27" i="33"/>
  <c r="S28" i="33"/>
  <c r="F28" i="33"/>
  <c r="E28" i="33" s="1"/>
  <c r="E26" i="34"/>
  <c r="G26" i="34" s="1"/>
  <c r="O29" i="29"/>
  <c r="N29" i="29"/>
  <c r="P30" i="29"/>
  <c r="D29" i="33"/>
  <c r="S27" i="35"/>
  <c r="F27" i="35"/>
  <c r="E27" i="35" s="1"/>
  <c r="C25" i="35"/>
  <c r="C27" i="38"/>
  <c r="C26" i="27"/>
  <c r="O30" i="36"/>
  <c r="N30" i="36"/>
  <c r="P31" i="36"/>
  <c r="F27" i="29"/>
  <c r="E26" i="29"/>
  <c r="N29" i="39"/>
  <c r="P30" i="39"/>
  <c r="O29" i="39"/>
  <c r="K27" i="38"/>
  <c r="D28" i="29"/>
  <c r="C25" i="39"/>
  <c r="D29" i="27"/>
  <c r="D28" i="28"/>
  <c r="G26" i="27"/>
  <c r="P31" i="38"/>
  <c r="O30" i="38"/>
  <c r="N30" i="38"/>
  <c r="E26" i="28"/>
  <c r="G26" i="28" s="1"/>
  <c r="C27" i="31"/>
  <c r="S27" i="28"/>
  <c r="F27" i="28"/>
  <c r="S28" i="38"/>
  <c r="F28" i="38"/>
  <c r="O30" i="33"/>
  <c r="P31" i="33"/>
  <c r="N30" i="33"/>
  <c r="C26" i="35"/>
  <c r="S28" i="36"/>
  <c r="F28" i="36"/>
  <c r="E28" i="36" s="1"/>
  <c r="C28" i="36" s="1"/>
  <c r="S27" i="39"/>
  <c r="F27" i="39"/>
  <c r="K25" i="39"/>
  <c r="S28" i="27"/>
  <c r="F28" i="27"/>
  <c r="D29" i="38"/>
  <c r="C27" i="26"/>
  <c r="D28" i="39"/>
  <c r="O32" i="26"/>
  <c r="N32" i="26"/>
  <c r="P33" i="26"/>
  <c r="O30" i="27"/>
  <c r="N30" i="27"/>
  <c r="P31" i="27"/>
  <c r="D29" i="36"/>
  <c r="O29" i="28"/>
  <c r="N29" i="28"/>
  <c r="P30" i="28"/>
  <c r="C25" i="34"/>
  <c r="K26" i="38"/>
  <c r="A32" i="28"/>
  <c r="A31" i="26"/>
  <c r="D30" i="26"/>
  <c r="S30" i="26" s="1"/>
  <c r="F29" i="26"/>
  <c r="A30" i="36"/>
  <c r="A31" i="31"/>
  <c r="A32" i="35"/>
  <c r="A34" i="39"/>
  <c r="A30" i="33"/>
  <c r="E28" i="26"/>
  <c r="A31" i="27"/>
  <c r="G27" i="31"/>
  <c r="E28" i="31"/>
  <c r="G27" i="26"/>
  <c r="A32" i="29"/>
  <c r="A30" i="34"/>
  <c r="A32" i="38"/>
  <c r="F29" i="31"/>
  <c r="D30" i="31"/>
  <c r="S30" i="31" s="1"/>
  <c r="Z6" i="37"/>
  <c r="N25" i="37"/>
  <c r="O25" i="37"/>
  <c r="P26" i="37"/>
  <c r="L115" i="37"/>
  <c r="D24" i="37"/>
  <c r="F24" i="37" s="1"/>
  <c r="E23" i="37"/>
  <c r="M115" i="37"/>
  <c r="G28" i="36" l="1"/>
  <c r="G27" i="35"/>
  <c r="G28" i="33"/>
  <c r="E24" i="37"/>
  <c r="D29" i="28"/>
  <c r="E27" i="29"/>
  <c r="G27" i="29" s="1"/>
  <c r="O31" i="31"/>
  <c r="N31" i="31"/>
  <c r="D31" i="31" s="1"/>
  <c r="S31" i="31" s="1"/>
  <c r="P32" i="31"/>
  <c r="E28" i="27"/>
  <c r="E28" i="38"/>
  <c r="G28" i="38" s="1"/>
  <c r="C26" i="28"/>
  <c r="C26" i="29"/>
  <c r="C27" i="27"/>
  <c r="E27" i="28"/>
  <c r="G27" i="28" s="1"/>
  <c r="E27" i="39"/>
  <c r="G27" i="39" s="1"/>
  <c r="D29" i="29"/>
  <c r="N30" i="28"/>
  <c r="P31" i="28"/>
  <c r="O30" i="28"/>
  <c r="N33" i="26"/>
  <c r="P34" i="26"/>
  <c r="O33" i="26"/>
  <c r="S29" i="38"/>
  <c r="F29" i="38"/>
  <c r="E29" i="38" s="1"/>
  <c r="D30" i="38"/>
  <c r="S29" i="27"/>
  <c r="F29" i="27"/>
  <c r="G26" i="29"/>
  <c r="S29" i="33"/>
  <c r="F29" i="33"/>
  <c r="E29" i="33" s="1"/>
  <c r="O30" i="35"/>
  <c r="N30" i="35"/>
  <c r="P31" i="35"/>
  <c r="S28" i="35"/>
  <c r="F28" i="35"/>
  <c r="E28" i="35" s="1"/>
  <c r="G28" i="35" s="1"/>
  <c r="D30" i="33"/>
  <c r="N31" i="38"/>
  <c r="P32" i="38"/>
  <c r="O31" i="38"/>
  <c r="P32" i="36"/>
  <c r="O31" i="36"/>
  <c r="N31" i="36"/>
  <c r="O30" i="29"/>
  <c r="N30" i="29"/>
  <c r="P31" i="29"/>
  <c r="C28" i="33"/>
  <c r="S28" i="34"/>
  <c r="F28" i="34"/>
  <c r="D30" i="36"/>
  <c r="C28" i="26"/>
  <c r="S28" i="39"/>
  <c r="F28" i="39"/>
  <c r="S28" i="28"/>
  <c r="F28" i="28"/>
  <c r="S28" i="29"/>
  <c r="F28" i="29"/>
  <c r="E27" i="34"/>
  <c r="G27" i="34" s="1"/>
  <c r="C28" i="31"/>
  <c r="G28" i="31"/>
  <c r="S29" i="36"/>
  <c r="F29" i="36"/>
  <c r="E29" i="36" s="1"/>
  <c r="C29" i="36" s="1"/>
  <c r="K26" i="39"/>
  <c r="O31" i="27"/>
  <c r="N31" i="27"/>
  <c r="P32" i="27"/>
  <c r="N30" i="39"/>
  <c r="P31" i="39"/>
  <c r="O30" i="39"/>
  <c r="P31" i="34"/>
  <c r="O30" i="34"/>
  <c r="N30" i="34"/>
  <c r="K26" i="28"/>
  <c r="D29" i="35"/>
  <c r="P32" i="33"/>
  <c r="O31" i="33"/>
  <c r="N31" i="33"/>
  <c r="K28" i="38"/>
  <c r="D30" i="27"/>
  <c r="D29" i="39"/>
  <c r="C27" i="35"/>
  <c r="C26" i="34"/>
  <c r="D29" i="34"/>
  <c r="C26" i="39"/>
  <c r="G27" i="27"/>
  <c r="E29" i="31"/>
  <c r="A35" i="39"/>
  <c r="A33" i="29"/>
  <c r="A31" i="33"/>
  <c r="A33" i="35"/>
  <c r="E29" i="26"/>
  <c r="A31" i="34"/>
  <c r="A32" i="31"/>
  <c r="G29" i="33"/>
  <c r="A32" i="26"/>
  <c r="A33" i="28"/>
  <c r="D31" i="26"/>
  <c r="S31" i="26" s="1"/>
  <c r="F30" i="26"/>
  <c r="A33" i="38"/>
  <c r="G28" i="26"/>
  <c r="F30" i="31"/>
  <c r="A32" i="27"/>
  <c r="A31" i="36"/>
  <c r="B23" i="39"/>
  <c r="B23" i="38"/>
  <c r="M116" i="37"/>
  <c r="D25" i="37"/>
  <c r="F25" i="37" s="1"/>
  <c r="S24" i="37"/>
  <c r="C24" i="37"/>
  <c r="G23" i="37"/>
  <c r="AF23" i="37"/>
  <c r="H23" i="37"/>
  <c r="C23" i="37"/>
  <c r="L116" i="37"/>
  <c r="G24" i="37"/>
  <c r="O26" i="37"/>
  <c r="P27" i="37"/>
  <c r="N26" i="37"/>
  <c r="G29" i="36" l="1"/>
  <c r="E25" i="37"/>
  <c r="G25" i="37" s="1"/>
  <c r="C29" i="31"/>
  <c r="K27" i="39"/>
  <c r="D31" i="27"/>
  <c r="O31" i="29"/>
  <c r="N31" i="29"/>
  <c r="P32" i="29"/>
  <c r="D31" i="38"/>
  <c r="C29" i="33"/>
  <c r="O31" i="28"/>
  <c r="N31" i="28"/>
  <c r="P32" i="28"/>
  <c r="K27" i="28"/>
  <c r="C28" i="27"/>
  <c r="S29" i="34"/>
  <c r="F29" i="34"/>
  <c r="D30" i="29"/>
  <c r="S30" i="33"/>
  <c r="F30" i="33"/>
  <c r="E30" i="33" s="1"/>
  <c r="D30" i="28"/>
  <c r="C28" i="38"/>
  <c r="O32" i="31"/>
  <c r="N32" i="31"/>
  <c r="P33" i="31"/>
  <c r="S29" i="29"/>
  <c r="F29" i="29"/>
  <c r="C27" i="34"/>
  <c r="E28" i="34"/>
  <c r="G28" i="34" s="1"/>
  <c r="D31" i="36"/>
  <c r="C28" i="35"/>
  <c r="E29" i="27"/>
  <c r="C29" i="38"/>
  <c r="C29" i="26"/>
  <c r="S30" i="27"/>
  <c r="F30" i="27"/>
  <c r="D31" i="33"/>
  <c r="N31" i="39"/>
  <c r="P32" i="39"/>
  <c r="O31" i="39"/>
  <c r="E28" i="29"/>
  <c r="G28" i="29" s="1"/>
  <c r="D30" i="34"/>
  <c r="D30" i="39"/>
  <c r="O32" i="36"/>
  <c r="N32" i="36"/>
  <c r="P33" i="36"/>
  <c r="O31" i="35"/>
  <c r="N31" i="35"/>
  <c r="P32" i="35"/>
  <c r="S30" i="38"/>
  <c r="F30" i="38"/>
  <c r="O34" i="26"/>
  <c r="N34" i="26"/>
  <c r="P35" i="26"/>
  <c r="C27" i="39"/>
  <c r="C27" i="29"/>
  <c r="S29" i="39"/>
  <c r="F29" i="39"/>
  <c r="G29" i="38"/>
  <c r="O32" i="33"/>
  <c r="P33" i="33"/>
  <c r="N32" i="33"/>
  <c r="E28" i="28"/>
  <c r="G28" i="28" s="1"/>
  <c r="S30" i="36"/>
  <c r="F30" i="36"/>
  <c r="E30" i="36" s="1"/>
  <c r="C30" i="36" s="1"/>
  <c r="D30" i="35"/>
  <c r="S29" i="28"/>
  <c r="F29" i="28"/>
  <c r="E28" i="39"/>
  <c r="S29" i="35"/>
  <c r="F29" i="35"/>
  <c r="O31" i="34"/>
  <c r="N31" i="34"/>
  <c r="P32" i="34"/>
  <c r="O32" i="27"/>
  <c r="P33" i="27"/>
  <c r="N32" i="27"/>
  <c r="P33" i="38"/>
  <c r="O32" i="38"/>
  <c r="N32" i="38"/>
  <c r="C27" i="28"/>
  <c r="G28" i="27"/>
  <c r="A32" i="36"/>
  <c r="D32" i="26"/>
  <c r="S32" i="26" s="1"/>
  <c r="F31" i="26"/>
  <c r="A33" i="31"/>
  <c r="A36" i="39"/>
  <c r="F31" i="31"/>
  <c r="G29" i="26"/>
  <c r="E30" i="26"/>
  <c r="A32" i="33"/>
  <c r="A34" i="38"/>
  <c r="A34" i="28"/>
  <c r="G29" i="31"/>
  <c r="A34" i="29"/>
  <c r="A32" i="34"/>
  <c r="A33" i="27"/>
  <c r="E30" i="31"/>
  <c r="A33" i="26"/>
  <c r="A34" i="35"/>
  <c r="L117" i="37"/>
  <c r="P28" i="37"/>
  <c r="N27" i="37"/>
  <c r="O27" i="37"/>
  <c r="K25" i="37"/>
  <c r="AE23" i="37"/>
  <c r="B23" i="37" s="1"/>
  <c r="K24" i="37"/>
  <c r="I23" i="37"/>
  <c r="AH23" i="37" s="1"/>
  <c r="C25" i="37"/>
  <c r="S25" i="37"/>
  <c r="M117" i="37"/>
  <c r="AC23" i="37"/>
  <c r="AG23" i="37"/>
  <c r="N6" i="37"/>
  <c r="D26" i="37"/>
  <c r="F26" i="37" s="1"/>
  <c r="G30" i="36" l="1"/>
  <c r="G30" i="33"/>
  <c r="E26" i="37"/>
  <c r="G26" i="37" s="1"/>
  <c r="D32" i="36"/>
  <c r="E29" i="34"/>
  <c r="G29" i="34" s="1"/>
  <c r="E30" i="27"/>
  <c r="G30" i="27" s="1"/>
  <c r="S31" i="27"/>
  <c r="F31" i="27"/>
  <c r="N33" i="38"/>
  <c r="P34" i="38"/>
  <c r="O33" i="38"/>
  <c r="E29" i="39"/>
  <c r="E29" i="35"/>
  <c r="G29" i="35" s="1"/>
  <c r="D32" i="33"/>
  <c r="E30" i="38"/>
  <c r="C30" i="33"/>
  <c r="P34" i="33"/>
  <c r="O33" i="33"/>
  <c r="N33" i="33"/>
  <c r="C28" i="29"/>
  <c r="S31" i="36"/>
  <c r="F31" i="36"/>
  <c r="E31" i="36" s="1"/>
  <c r="D31" i="28"/>
  <c r="C30" i="26"/>
  <c r="D32" i="27"/>
  <c r="C28" i="39"/>
  <c r="S30" i="35"/>
  <c r="F30" i="35"/>
  <c r="E30" i="35" s="1"/>
  <c r="G30" i="35" s="1"/>
  <c r="O32" i="35"/>
  <c r="N32" i="35"/>
  <c r="P33" i="35"/>
  <c r="K29" i="38"/>
  <c r="S30" i="29"/>
  <c r="F30" i="29"/>
  <c r="S31" i="38"/>
  <c r="F31" i="38"/>
  <c r="E31" i="38" s="1"/>
  <c r="D31" i="34"/>
  <c r="S30" i="28"/>
  <c r="F30" i="28"/>
  <c r="K28" i="28"/>
  <c r="O33" i="27"/>
  <c r="N33" i="27"/>
  <c r="P34" i="27"/>
  <c r="G28" i="39"/>
  <c r="D31" i="35"/>
  <c r="S30" i="39"/>
  <c r="F30" i="39"/>
  <c r="N32" i="39"/>
  <c r="P33" i="39"/>
  <c r="O32" i="39"/>
  <c r="C29" i="27"/>
  <c r="C30" i="31"/>
  <c r="C28" i="28"/>
  <c r="E29" i="28"/>
  <c r="G29" i="28" s="1"/>
  <c r="K28" i="39"/>
  <c r="D31" i="39"/>
  <c r="K30" i="38"/>
  <c r="C28" i="34"/>
  <c r="E29" i="29"/>
  <c r="G29" i="29" s="1"/>
  <c r="O32" i="29"/>
  <c r="N32" i="29"/>
  <c r="P33" i="29"/>
  <c r="P34" i="31"/>
  <c r="O33" i="31"/>
  <c r="N33" i="31"/>
  <c r="D32" i="38"/>
  <c r="D32" i="31"/>
  <c r="S32" i="31" s="1"/>
  <c r="P33" i="34"/>
  <c r="O32" i="34"/>
  <c r="N32" i="34"/>
  <c r="O35" i="26"/>
  <c r="N35" i="26"/>
  <c r="P36" i="26"/>
  <c r="P34" i="36"/>
  <c r="O33" i="36"/>
  <c r="N33" i="36"/>
  <c r="S30" i="34"/>
  <c r="F30" i="34"/>
  <c r="S31" i="33"/>
  <c r="F31" i="33"/>
  <c r="E31" i="33" s="1"/>
  <c r="G29" i="27"/>
  <c r="N32" i="28"/>
  <c r="P33" i="28"/>
  <c r="O32" i="28"/>
  <c r="D31" i="29"/>
  <c r="A33" i="33"/>
  <c r="F32" i="31"/>
  <c r="A34" i="31"/>
  <c r="A33" i="36"/>
  <c r="A35" i="28"/>
  <c r="E31" i="26"/>
  <c r="A33" i="34"/>
  <c r="A34" i="26"/>
  <c r="A35" i="35"/>
  <c r="G30" i="26"/>
  <c r="F32" i="26"/>
  <c r="D33" i="26"/>
  <c r="S33" i="26" s="1"/>
  <c r="A37" i="39"/>
  <c r="A34" i="27"/>
  <c r="A35" i="38"/>
  <c r="E31" i="31"/>
  <c r="A35" i="29"/>
  <c r="G30" i="31"/>
  <c r="D14" i="37"/>
  <c r="E14" i="37" s="1"/>
  <c r="D5" i="37"/>
  <c r="D13" i="37"/>
  <c r="E13" i="37" s="1"/>
  <c r="H44" i="37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H85" i="37" s="1"/>
  <c r="H86" i="37" s="1"/>
  <c r="H87" i="37" s="1"/>
  <c r="H88" i="37" s="1"/>
  <c r="H89" i="37" s="1"/>
  <c r="H90" i="37" s="1"/>
  <c r="H91" i="37" s="1"/>
  <c r="H92" i="37" s="1"/>
  <c r="H93" i="37" s="1"/>
  <c r="H94" i="37" s="1"/>
  <c r="H95" i="37" s="1"/>
  <c r="H96" i="37" s="1"/>
  <c r="H97" i="37" s="1"/>
  <c r="H98" i="37" s="1"/>
  <c r="H99" i="37" s="1"/>
  <c r="H100" i="37" s="1"/>
  <c r="H101" i="37" s="1"/>
  <c r="H102" i="37" s="1"/>
  <c r="H103" i="37" s="1"/>
  <c r="H104" i="37" s="1"/>
  <c r="H105" i="37" s="1"/>
  <c r="H106" i="37" s="1"/>
  <c r="H107" i="37" s="1"/>
  <c r="H108" i="37" s="1"/>
  <c r="H109" i="37" s="1"/>
  <c r="H110" i="37" s="1"/>
  <c r="H111" i="37" s="1"/>
  <c r="H112" i="37" s="1"/>
  <c r="H113" i="37" s="1"/>
  <c r="H114" i="37" s="1"/>
  <c r="H115" i="37" s="1"/>
  <c r="H116" i="37" s="1"/>
  <c r="H117" i="37" s="1"/>
  <c r="H118" i="37" s="1"/>
  <c r="H119" i="37" s="1"/>
  <c r="H120" i="37" s="1"/>
  <c r="H121" i="37" s="1"/>
  <c r="H122" i="37" s="1"/>
  <c r="H123" i="37" s="1"/>
  <c r="H124" i="37" s="1"/>
  <c r="H125" i="37" s="1"/>
  <c r="H126" i="37" s="1"/>
  <c r="H127" i="37" s="1"/>
  <c r="H128" i="37" s="1"/>
  <c r="H129" i="37" s="1"/>
  <c r="H130" i="37" s="1"/>
  <c r="H131" i="37" s="1"/>
  <c r="H132" i="37" s="1"/>
  <c r="H24" i="37"/>
  <c r="K26" i="37"/>
  <c r="S26" i="37"/>
  <c r="C26" i="37"/>
  <c r="O28" i="37"/>
  <c r="P29" i="37"/>
  <c r="N28" i="37"/>
  <c r="M118" i="37"/>
  <c r="D27" i="37"/>
  <c r="F27" i="37" s="1"/>
  <c r="L118" i="37"/>
  <c r="E27" i="37" l="1"/>
  <c r="G27" i="37" s="1"/>
  <c r="C31" i="38"/>
  <c r="C31" i="33"/>
  <c r="K29" i="28"/>
  <c r="E30" i="39"/>
  <c r="O33" i="35"/>
  <c r="N33" i="35"/>
  <c r="P34" i="35"/>
  <c r="C29" i="35"/>
  <c r="O36" i="26"/>
  <c r="N36" i="26"/>
  <c r="P37" i="26"/>
  <c r="C31" i="26"/>
  <c r="C29" i="29"/>
  <c r="E30" i="29"/>
  <c r="G30" i="29" s="1"/>
  <c r="D32" i="35"/>
  <c r="K29" i="39"/>
  <c r="C29" i="39"/>
  <c r="C31" i="31"/>
  <c r="O33" i="28"/>
  <c r="N33" i="28"/>
  <c r="P34" i="28"/>
  <c r="E30" i="34"/>
  <c r="G30" i="34" s="1"/>
  <c r="D32" i="34"/>
  <c r="S31" i="35"/>
  <c r="F31" i="35"/>
  <c r="E31" i="35" s="1"/>
  <c r="G31" i="35" s="1"/>
  <c r="S32" i="27"/>
  <c r="F32" i="27"/>
  <c r="G29" i="39"/>
  <c r="C30" i="27"/>
  <c r="S31" i="39"/>
  <c r="F31" i="39"/>
  <c r="D32" i="28"/>
  <c r="E30" i="28"/>
  <c r="G30" i="28" s="1"/>
  <c r="D33" i="33"/>
  <c r="C30" i="38"/>
  <c r="S31" i="29"/>
  <c r="F31" i="29"/>
  <c r="D33" i="36"/>
  <c r="O33" i="34"/>
  <c r="N33" i="34"/>
  <c r="P34" i="34"/>
  <c r="N34" i="31"/>
  <c r="O34" i="31"/>
  <c r="P35" i="31"/>
  <c r="G30" i="38"/>
  <c r="P35" i="38"/>
  <c r="O34" i="38"/>
  <c r="N34" i="38"/>
  <c r="C29" i="34"/>
  <c r="G31" i="36"/>
  <c r="O33" i="29"/>
  <c r="N33" i="29"/>
  <c r="P34" i="29"/>
  <c r="O34" i="27"/>
  <c r="N34" i="27"/>
  <c r="P35" i="27"/>
  <c r="S31" i="34"/>
  <c r="F31" i="34"/>
  <c r="O34" i="33"/>
  <c r="P35" i="33"/>
  <c r="N34" i="33"/>
  <c r="S32" i="33"/>
  <c r="F32" i="33"/>
  <c r="E32" i="33" s="1"/>
  <c r="D33" i="38"/>
  <c r="S32" i="36"/>
  <c r="F32" i="36"/>
  <c r="E32" i="36" s="1"/>
  <c r="C32" i="36" s="1"/>
  <c r="D32" i="39"/>
  <c r="G31" i="38"/>
  <c r="G31" i="33"/>
  <c r="C31" i="36"/>
  <c r="D33" i="31"/>
  <c r="S33" i="31" s="1"/>
  <c r="O34" i="36"/>
  <c r="N34" i="36"/>
  <c r="P35" i="36"/>
  <c r="S32" i="38"/>
  <c r="F32" i="38"/>
  <c r="D32" i="29"/>
  <c r="C29" i="28"/>
  <c r="N33" i="39"/>
  <c r="P34" i="39"/>
  <c r="O33" i="39"/>
  <c r="D33" i="27"/>
  <c r="C30" i="35"/>
  <c r="S31" i="28"/>
  <c r="F31" i="28"/>
  <c r="E31" i="27"/>
  <c r="A35" i="26"/>
  <c r="A36" i="38"/>
  <c r="A35" i="31"/>
  <c r="D34" i="26"/>
  <c r="S34" i="26" s="1"/>
  <c r="F33" i="26"/>
  <c r="E32" i="31"/>
  <c r="A36" i="29"/>
  <c r="A36" i="28"/>
  <c r="G31" i="31"/>
  <c r="A35" i="27"/>
  <c r="A34" i="34"/>
  <c r="E32" i="26"/>
  <c r="A38" i="39"/>
  <c r="A34" i="36"/>
  <c r="A34" i="33"/>
  <c r="A36" i="35"/>
  <c r="G31" i="26"/>
  <c r="AC24" i="37"/>
  <c r="AC25" i="37" s="1"/>
  <c r="AC26" i="37" s="1"/>
  <c r="AC27" i="37" s="1"/>
  <c r="AC28" i="37" s="1"/>
  <c r="AC29" i="37" s="1"/>
  <c r="AC30" i="37" s="1"/>
  <c r="AC31" i="37" s="1"/>
  <c r="AC32" i="37" s="1"/>
  <c r="AC33" i="37" s="1"/>
  <c r="AC34" i="37" s="1"/>
  <c r="AC35" i="37" s="1"/>
  <c r="AC36" i="37" s="1"/>
  <c r="AC37" i="37" s="1"/>
  <c r="AC38" i="37" s="1"/>
  <c r="AC39" i="37" s="1"/>
  <c r="AC40" i="37" s="1"/>
  <c r="AC41" i="37" s="1"/>
  <c r="AC42" i="37" s="1"/>
  <c r="AC43" i="37" s="1"/>
  <c r="AC44" i="37" s="1"/>
  <c r="AC45" i="37" s="1"/>
  <c r="AC46" i="37" s="1"/>
  <c r="AC47" i="37" s="1"/>
  <c r="AC48" i="37" s="1"/>
  <c r="AC49" i="37" s="1"/>
  <c r="AC50" i="37" s="1"/>
  <c r="AC51" i="37" s="1"/>
  <c r="AC52" i="37" s="1"/>
  <c r="AC53" i="37" s="1"/>
  <c r="AC54" i="37" s="1"/>
  <c r="AC55" i="37" s="1"/>
  <c r="AC56" i="37" s="1"/>
  <c r="AC57" i="37" s="1"/>
  <c r="AC58" i="37" s="1"/>
  <c r="AC59" i="37" s="1"/>
  <c r="AC60" i="37" s="1"/>
  <c r="AC61" i="37" s="1"/>
  <c r="AC62" i="37" s="1"/>
  <c r="AC63" i="37" s="1"/>
  <c r="AC64" i="37" s="1"/>
  <c r="AC65" i="37" s="1"/>
  <c r="AC66" i="37" s="1"/>
  <c r="AC67" i="37" s="1"/>
  <c r="AC68" i="37" s="1"/>
  <c r="AC69" i="37" s="1"/>
  <c r="AC70" i="37" s="1"/>
  <c r="AC71" i="37" s="1"/>
  <c r="AC72" i="37" s="1"/>
  <c r="AC73" i="37" s="1"/>
  <c r="AC74" i="37" s="1"/>
  <c r="AC75" i="37" s="1"/>
  <c r="AC76" i="37" s="1"/>
  <c r="AC77" i="37" s="1"/>
  <c r="AC78" i="37" s="1"/>
  <c r="AC79" i="37" s="1"/>
  <c r="AC80" i="37" s="1"/>
  <c r="AC81" i="37" s="1"/>
  <c r="AC82" i="37" s="1"/>
  <c r="AC83" i="37" s="1"/>
  <c r="AC84" i="37" s="1"/>
  <c r="AC85" i="37" s="1"/>
  <c r="AC86" i="37" s="1"/>
  <c r="AC87" i="37" s="1"/>
  <c r="AC88" i="37" s="1"/>
  <c r="AC89" i="37" s="1"/>
  <c r="AC90" i="37" s="1"/>
  <c r="AC91" i="37" s="1"/>
  <c r="AC92" i="37" s="1"/>
  <c r="AC93" i="37" s="1"/>
  <c r="AC94" i="37" s="1"/>
  <c r="AC95" i="37" s="1"/>
  <c r="AC96" i="37" s="1"/>
  <c r="AC97" i="37" s="1"/>
  <c r="AC98" i="37" s="1"/>
  <c r="AC99" i="37" s="1"/>
  <c r="AC100" i="37" s="1"/>
  <c r="AC101" i="37" s="1"/>
  <c r="AC102" i="37" s="1"/>
  <c r="AC103" i="37" s="1"/>
  <c r="AC104" i="37" s="1"/>
  <c r="AC105" i="37" s="1"/>
  <c r="AC106" i="37" s="1"/>
  <c r="AC107" i="37" s="1"/>
  <c r="AC108" i="37" s="1"/>
  <c r="AC109" i="37" s="1"/>
  <c r="AC110" i="37" s="1"/>
  <c r="AC111" i="37" s="1"/>
  <c r="AC112" i="37" s="1"/>
  <c r="AC113" i="37" s="1"/>
  <c r="AC114" i="37" s="1"/>
  <c r="AC115" i="37" s="1"/>
  <c r="AC116" i="37" s="1"/>
  <c r="AC117" i="37" s="1"/>
  <c r="AC118" i="37" s="1"/>
  <c r="AC119" i="37" s="1"/>
  <c r="AC120" i="37" s="1"/>
  <c r="AC121" i="37" s="1"/>
  <c r="AC122" i="37" s="1"/>
  <c r="AC123" i="37" s="1"/>
  <c r="AC124" i="37" s="1"/>
  <c r="AC125" i="37" s="1"/>
  <c r="AC126" i="37" s="1"/>
  <c r="AC127" i="37" s="1"/>
  <c r="AC128" i="37" s="1"/>
  <c r="AC129" i="37" s="1"/>
  <c r="AC130" i="37" s="1"/>
  <c r="AC131" i="37" s="1"/>
  <c r="AC132" i="37" s="1"/>
  <c r="AG24" i="37"/>
  <c r="AG25" i="37" s="1"/>
  <c r="AG26" i="37" s="1"/>
  <c r="AG27" i="37" s="1"/>
  <c r="AG28" i="37" s="1"/>
  <c r="AG29" i="37" s="1"/>
  <c r="AG30" i="37" s="1"/>
  <c r="AG31" i="37" s="1"/>
  <c r="AG32" i="37" s="1"/>
  <c r="AG33" i="37" s="1"/>
  <c r="AG34" i="37" s="1"/>
  <c r="AG35" i="37" s="1"/>
  <c r="AG36" i="37" s="1"/>
  <c r="AG37" i="37" s="1"/>
  <c r="AG38" i="37" s="1"/>
  <c r="AG39" i="37" s="1"/>
  <c r="AG40" i="37" s="1"/>
  <c r="AG41" i="37" s="1"/>
  <c r="AG42" i="37" s="1"/>
  <c r="AG43" i="37" s="1"/>
  <c r="AG44" i="37" s="1"/>
  <c r="AG45" i="37" s="1"/>
  <c r="AG46" i="37" s="1"/>
  <c r="AG47" i="37" s="1"/>
  <c r="AG48" i="37" s="1"/>
  <c r="AG49" i="37" s="1"/>
  <c r="AG50" i="37" s="1"/>
  <c r="AG51" i="37" s="1"/>
  <c r="AG52" i="37" s="1"/>
  <c r="AG53" i="37" s="1"/>
  <c r="AG54" i="37" s="1"/>
  <c r="AG55" i="37" s="1"/>
  <c r="AG56" i="37" s="1"/>
  <c r="AG57" i="37" s="1"/>
  <c r="AG58" i="37" s="1"/>
  <c r="AG59" i="37" s="1"/>
  <c r="AG60" i="37" s="1"/>
  <c r="AG61" i="37" s="1"/>
  <c r="AG62" i="37" s="1"/>
  <c r="AG63" i="37" s="1"/>
  <c r="AG64" i="37" s="1"/>
  <c r="AG65" i="37" s="1"/>
  <c r="AG66" i="37" s="1"/>
  <c r="AG67" i="37" s="1"/>
  <c r="AG68" i="37" s="1"/>
  <c r="AG69" i="37" s="1"/>
  <c r="AG70" i="37" s="1"/>
  <c r="AG71" i="37" s="1"/>
  <c r="AG72" i="37" s="1"/>
  <c r="AG73" i="37" s="1"/>
  <c r="AG74" i="37" s="1"/>
  <c r="AG75" i="37" s="1"/>
  <c r="AG76" i="37" s="1"/>
  <c r="AG77" i="37" s="1"/>
  <c r="AG78" i="37" s="1"/>
  <c r="AG79" i="37" s="1"/>
  <c r="AG80" i="37" s="1"/>
  <c r="AG81" i="37" s="1"/>
  <c r="AG82" i="37" s="1"/>
  <c r="AG83" i="37" s="1"/>
  <c r="AG84" i="37" s="1"/>
  <c r="AG85" i="37" s="1"/>
  <c r="AG86" i="37" s="1"/>
  <c r="AG87" i="37" s="1"/>
  <c r="AG88" i="37" s="1"/>
  <c r="AG89" i="37" s="1"/>
  <c r="AG90" i="37" s="1"/>
  <c r="AG91" i="37" s="1"/>
  <c r="AG92" i="37" s="1"/>
  <c r="AG93" i="37" s="1"/>
  <c r="AG94" i="37" s="1"/>
  <c r="AG95" i="37" s="1"/>
  <c r="AG96" i="37" s="1"/>
  <c r="AG97" i="37" s="1"/>
  <c r="AG98" i="37" s="1"/>
  <c r="AG99" i="37" s="1"/>
  <c r="AG100" i="37" s="1"/>
  <c r="AG101" i="37" s="1"/>
  <c r="AG102" i="37" s="1"/>
  <c r="AG103" i="37" s="1"/>
  <c r="AG104" i="37" s="1"/>
  <c r="AG105" i="37" s="1"/>
  <c r="AG106" i="37" s="1"/>
  <c r="AG107" i="37" s="1"/>
  <c r="AG108" i="37" s="1"/>
  <c r="AG109" i="37" s="1"/>
  <c r="AG110" i="37" s="1"/>
  <c r="AG111" i="37" s="1"/>
  <c r="AG112" i="37" s="1"/>
  <c r="AG113" i="37" s="1"/>
  <c r="AG114" i="37" s="1"/>
  <c r="AG115" i="37" s="1"/>
  <c r="AG116" i="37" s="1"/>
  <c r="AG117" i="37" s="1"/>
  <c r="AG118" i="37" s="1"/>
  <c r="AG119" i="37" s="1"/>
  <c r="AG120" i="37" s="1"/>
  <c r="AG121" i="37" s="1"/>
  <c r="AG122" i="37" s="1"/>
  <c r="AG123" i="37" s="1"/>
  <c r="AG124" i="37" s="1"/>
  <c r="AG125" i="37" s="1"/>
  <c r="AG126" i="37" s="1"/>
  <c r="AG127" i="37" s="1"/>
  <c r="AG128" i="37" s="1"/>
  <c r="AG129" i="37" s="1"/>
  <c r="AG130" i="37" s="1"/>
  <c r="AG131" i="37" s="1"/>
  <c r="AG132" i="37" s="1"/>
  <c r="C27" i="37"/>
  <c r="S27" i="37"/>
  <c r="K27" i="37"/>
  <c r="M119" i="37"/>
  <c r="P30" i="37"/>
  <c r="N29" i="37"/>
  <c r="O29" i="37"/>
  <c r="E5" i="37"/>
  <c r="Q23" i="37"/>
  <c r="L119" i="37"/>
  <c r="H25" i="37"/>
  <c r="Q24" i="37"/>
  <c r="T24" i="37" s="1"/>
  <c r="I24" i="37"/>
  <c r="J24" i="37" s="1"/>
  <c r="D28" i="37"/>
  <c r="F28" i="37" s="1"/>
  <c r="G32" i="36" l="1"/>
  <c r="G32" i="33"/>
  <c r="D34" i="31"/>
  <c r="S34" i="31" s="1"/>
  <c r="F33" i="31"/>
  <c r="E28" i="37"/>
  <c r="N34" i="28"/>
  <c r="P35" i="28"/>
  <c r="O34" i="28"/>
  <c r="C31" i="27"/>
  <c r="S32" i="39"/>
  <c r="F32" i="39"/>
  <c r="D34" i="33"/>
  <c r="D34" i="27"/>
  <c r="D34" i="38"/>
  <c r="D33" i="28"/>
  <c r="E31" i="29"/>
  <c r="G31" i="29" s="1"/>
  <c r="D33" i="35"/>
  <c r="C32" i="31"/>
  <c r="G31" i="27"/>
  <c r="N34" i="39"/>
  <c r="P35" i="39"/>
  <c r="O34" i="39"/>
  <c r="P36" i="36"/>
  <c r="O35" i="36"/>
  <c r="N35" i="36"/>
  <c r="P36" i="33"/>
  <c r="O35" i="33"/>
  <c r="N35" i="33"/>
  <c r="E31" i="39"/>
  <c r="G31" i="39" s="1"/>
  <c r="E32" i="27"/>
  <c r="G32" i="27" s="1"/>
  <c r="S32" i="35"/>
  <c r="F32" i="35"/>
  <c r="E32" i="35" s="1"/>
  <c r="O37" i="26"/>
  <c r="N37" i="26"/>
  <c r="P38" i="26"/>
  <c r="C30" i="39"/>
  <c r="P36" i="31"/>
  <c r="O35" i="31"/>
  <c r="N35" i="31"/>
  <c r="E31" i="28"/>
  <c r="D33" i="39"/>
  <c r="D34" i="36"/>
  <c r="O34" i="29"/>
  <c r="N34" i="29"/>
  <c r="P35" i="29"/>
  <c r="N35" i="38"/>
  <c r="P36" i="38"/>
  <c r="O35" i="38"/>
  <c r="P35" i="34"/>
  <c r="O34" i="34"/>
  <c r="N34" i="34"/>
  <c r="K31" i="38"/>
  <c r="G30" i="39"/>
  <c r="O35" i="27"/>
  <c r="N35" i="27"/>
  <c r="P36" i="27"/>
  <c r="C32" i="26"/>
  <c r="D33" i="29"/>
  <c r="D33" i="34"/>
  <c r="S33" i="33"/>
  <c r="F33" i="33"/>
  <c r="E33" i="33" s="1"/>
  <c r="C31" i="35"/>
  <c r="S32" i="34"/>
  <c r="F32" i="34"/>
  <c r="S32" i="28"/>
  <c r="F32" i="28"/>
  <c r="K30" i="28"/>
  <c r="S33" i="38"/>
  <c r="F33" i="38"/>
  <c r="C30" i="29"/>
  <c r="S32" i="29"/>
  <c r="F32" i="29"/>
  <c r="E31" i="34"/>
  <c r="G31" i="34" s="1"/>
  <c r="S33" i="36"/>
  <c r="F33" i="36"/>
  <c r="E33" i="36" s="1"/>
  <c r="K30" i="39"/>
  <c r="E32" i="38"/>
  <c r="S33" i="27"/>
  <c r="F33" i="27"/>
  <c r="C32" i="33"/>
  <c r="C30" i="28"/>
  <c r="C30" i="34"/>
  <c r="O34" i="35"/>
  <c r="N34" i="35"/>
  <c r="P35" i="35"/>
  <c r="K32" i="38"/>
  <c r="A37" i="29"/>
  <c r="A36" i="31"/>
  <c r="A37" i="28"/>
  <c r="D35" i="26"/>
  <c r="S35" i="26" s="1"/>
  <c r="F34" i="26"/>
  <c r="A37" i="35"/>
  <c r="A39" i="39"/>
  <c r="G32" i="26"/>
  <c r="A35" i="33"/>
  <c r="G32" i="31"/>
  <c r="D35" i="31"/>
  <c r="S35" i="31" s="1"/>
  <c r="F34" i="31"/>
  <c r="A37" i="38"/>
  <c r="A35" i="34"/>
  <c r="E33" i="26"/>
  <c r="A36" i="27"/>
  <c r="C33" i="36"/>
  <c r="G33" i="36"/>
  <c r="A35" i="36"/>
  <c r="E33" i="31"/>
  <c r="A36" i="26"/>
  <c r="U24" i="37"/>
  <c r="V24" i="37"/>
  <c r="O30" i="37"/>
  <c r="P31" i="37"/>
  <c r="N30" i="37"/>
  <c r="L120" i="37"/>
  <c r="M120" i="37"/>
  <c r="G28" i="37"/>
  <c r="S28" i="37"/>
  <c r="C28" i="37"/>
  <c r="H26" i="37"/>
  <c r="Q25" i="37"/>
  <c r="I25" i="37"/>
  <c r="T23" i="37"/>
  <c r="D29" i="37"/>
  <c r="F29" i="37" s="1"/>
  <c r="K28" i="37"/>
  <c r="G32" i="35" l="1"/>
  <c r="G33" i="33"/>
  <c r="E29" i="37"/>
  <c r="S33" i="29"/>
  <c r="F33" i="29"/>
  <c r="P37" i="38"/>
  <c r="O36" i="38"/>
  <c r="N36" i="38"/>
  <c r="K31" i="39"/>
  <c r="E32" i="39"/>
  <c r="G32" i="39" s="1"/>
  <c r="D35" i="38"/>
  <c r="O38" i="26"/>
  <c r="N38" i="26"/>
  <c r="P39" i="26"/>
  <c r="C31" i="39"/>
  <c r="E32" i="34"/>
  <c r="G32" i="34" s="1"/>
  <c r="S33" i="39"/>
  <c r="F33" i="39"/>
  <c r="O35" i="29"/>
  <c r="N35" i="29"/>
  <c r="P36" i="29"/>
  <c r="C31" i="28"/>
  <c r="N35" i="39"/>
  <c r="P36" i="39"/>
  <c r="O35" i="39"/>
  <c r="C31" i="29"/>
  <c r="S34" i="38"/>
  <c r="F34" i="38"/>
  <c r="E33" i="27"/>
  <c r="G33" i="27" s="1"/>
  <c r="E32" i="29"/>
  <c r="G32" i="29" s="1"/>
  <c r="D34" i="29"/>
  <c r="G31" i="28"/>
  <c r="D35" i="33"/>
  <c r="D34" i="39"/>
  <c r="O35" i="35"/>
  <c r="N35" i="35"/>
  <c r="P36" i="35"/>
  <c r="E32" i="28"/>
  <c r="G32" i="28" s="1"/>
  <c r="C33" i="33"/>
  <c r="O36" i="27"/>
  <c r="P37" i="27"/>
  <c r="N36" i="27"/>
  <c r="D34" i="34"/>
  <c r="C32" i="35"/>
  <c r="S34" i="27"/>
  <c r="F34" i="27"/>
  <c r="E33" i="38"/>
  <c r="C31" i="34"/>
  <c r="O36" i="36"/>
  <c r="N36" i="36"/>
  <c r="P37" i="36"/>
  <c r="C33" i="26"/>
  <c r="D34" i="35"/>
  <c r="K31" i="28"/>
  <c r="C32" i="38"/>
  <c r="D35" i="27"/>
  <c r="O36" i="33"/>
  <c r="P37" i="33"/>
  <c r="N36" i="33"/>
  <c r="O35" i="28"/>
  <c r="N35" i="28"/>
  <c r="P36" i="28"/>
  <c r="S33" i="35"/>
  <c r="F33" i="35"/>
  <c r="S33" i="28"/>
  <c r="F33" i="28"/>
  <c r="C33" i="31"/>
  <c r="G33" i="31"/>
  <c r="G32" i="38"/>
  <c r="S33" i="34"/>
  <c r="F33" i="34"/>
  <c r="O35" i="34"/>
  <c r="N35" i="34"/>
  <c r="P36" i="34"/>
  <c r="S34" i="36"/>
  <c r="F34" i="36"/>
  <c r="E34" i="36" s="1"/>
  <c r="C34" i="36" s="1"/>
  <c r="P37" i="31"/>
  <c r="O36" i="31"/>
  <c r="N36" i="31"/>
  <c r="C32" i="27"/>
  <c r="D35" i="36"/>
  <c r="S34" i="33"/>
  <c r="F34" i="33"/>
  <c r="E34" i="33" s="1"/>
  <c r="D34" i="28"/>
  <c r="G34" i="33"/>
  <c r="A40" i="39"/>
  <c r="E34" i="26"/>
  <c r="G34" i="26" s="1"/>
  <c r="A38" i="38"/>
  <c r="E34" i="31"/>
  <c r="A36" i="33"/>
  <c r="D36" i="26"/>
  <c r="S36" i="26" s="1"/>
  <c r="F35" i="26"/>
  <c r="A38" i="28"/>
  <c r="A37" i="31"/>
  <c r="D36" i="31"/>
  <c r="S36" i="31" s="1"/>
  <c r="F35" i="31"/>
  <c r="A37" i="26"/>
  <c r="A37" i="27"/>
  <c r="G33" i="26"/>
  <c r="A36" i="34"/>
  <c r="A36" i="36"/>
  <c r="A38" i="29"/>
  <c r="A38" i="35"/>
  <c r="J25" i="37"/>
  <c r="W24" i="37"/>
  <c r="U23" i="37"/>
  <c r="V23" i="37"/>
  <c r="T25" i="37"/>
  <c r="H27" i="37"/>
  <c r="Q26" i="37"/>
  <c r="I26" i="37"/>
  <c r="K29" i="37"/>
  <c r="L121" i="37"/>
  <c r="C29" i="37"/>
  <c r="S29" i="37"/>
  <c r="M121" i="37"/>
  <c r="D30" i="37"/>
  <c r="F30" i="37" s="1"/>
  <c r="N31" i="37"/>
  <c r="O31" i="37"/>
  <c r="P32" i="37"/>
  <c r="G29" i="37"/>
  <c r="E30" i="37" l="1"/>
  <c r="G30" i="37" s="1"/>
  <c r="D35" i="35"/>
  <c r="P37" i="34"/>
  <c r="O36" i="34"/>
  <c r="N36" i="34"/>
  <c r="D35" i="28"/>
  <c r="E34" i="27"/>
  <c r="G34" i="27" s="1"/>
  <c r="O37" i="27"/>
  <c r="N37" i="27"/>
  <c r="P38" i="27"/>
  <c r="K32" i="28"/>
  <c r="N39" i="26"/>
  <c r="P40" i="26"/>
  <c r="O39" i="26"/>
  <c r="S34" i="28"/>
  <c r="F34" i="28"/>
  <c r="D35" i="34"/>
  <c r="K33" i="38"/>
  <c r="P38" i="36"/>
  <c r="O37" i="36"/>
  <c r="N37" i="36"/>
  <c r="S34" i="29"/>
  <c r="F34" i="29"/>
  <c r="O36" i="29"/>
  <c r="N36" i="29"/>
  <c r="P37" i="29"/>
  <c r="N36" i="28"/>
  <c r="O36" i="28"/>
  <c r="P37" i="28"/>
  <c r="E34" i="38"/>
  <c r="G34" i="36"/>
  <c r="D36" i="33"/>
  <c r="D36" i="36"/>
  <c r="D35" i="29"/>
  <c r="E33" i="39"/>
  <c r="G33" i="39" s="1"/>
  <c r="D36" i="38"/>
  <c r="C33" i="38"/>
  <c r="K32" i="39"/>
  <c r="C34" i="31"/>
  <c r="C34" i="33"/>
  <c r="E33" i="34"/>
  <c r="G33" i="34" s="1"/>
  <c r="E33" i="28"/>
  <c r="P38" i="33"/>
  <c r="O37" i="33"/>
  <c r="N37" i="33"/>
  <c r="S35" i="38"/>
  <c r="F35" i="38"/>
  <c r="E35" i="38" s="1"/>
  <c r="S35" i="36"/>
  <c r="F35" i="36"/>
  <c r="E35" i="36" s="1"/>
  <c r="G34" i="31"/>
  <c r="C34" i="26"/>
  <c r="S34" i="39"/>
  <c r="F34" i="39"/>
  <c r="C32" i="29"/>
  <c r="N36" i="39"/>
  <c r="P37" i="39"/>
  <c r="O36" i="39"/>
  <c r="N37" i="38"/>
  <c r="P38" i="38"/>
  <c r="O37" i="38"/>
  <c r="D36" i="27"/>
  <c r="P38" i="31"/>
  <c r="O37" i="31"/>
  <c r="N37" i="31"/>
  <c r="E33" i="35"/>
  <c r="G33" i="35" s="1"/>
  <c r="S35" i="27"/>
  <c r="F35" i="27"/>
  <c r="S34" i="35"/>
  <c r="F34" i="35"/>
  <c r="S34" i="34"/>
  <c r="F34" i="34"/>
  <c r="C32" i="28"/>
  <c r="D35" i="39"/>
  <c r="C32" i="34"/>
  <c r="E33" i="29"/>
  <c r="G33" i="29" s="1"/>
  <c r="G33" i="38"/>
  <c r="O36" i="35"/>
  <c r="N36" i="35"/>
  <c r="P37" i="35"/>
  <c r="S35" i="33"/>
  <c r="F35" i="33"/>
  <c r="E35" i="33" s="1"/>
  <c r="C33" i="27"/>
  <c r="C32" i="39"/>
  <c r="A37" i="36"/>
  <c r="A38" i="26"/>
  <c r="C35" i="36"/>
  <c r="G35" i="36"/>
  <c r="A38" i="31"/>
  <c r="A39" i="35"/>
  <c r="A37" i="34"/>
  <c r="A37" i="33"/>
  <c r="F36" i="31"/>
  <c r="A39" i="28"/>
  <c r="A39" i="29"/>
  <c r="E35" i="26"/>
  <c r="A39" i="38"/>
  <c r="A41" i="39"/>
  <c r="A38" i="27"/>
  <c r="E35" i="31"/>
  <c r="G35" i="31" s="1"/>
  <c r="F36" i="26"/>
  <c r="D37" i="26"/>
  <c r="S37" i="26" s="1"/>
  <c r="J26" i="37"/>
  <c r="V25" i="37"/>
  <c r="U25" i="37"/>
  <c r="W23" i="37"/>
  <c r="Y23" i="37" s="1"/>
  <c r="O32" i="37"/>
  <c r="P33" i="37"/>
  <c r="N32" i="37"/>
  <c r="D31" i="37"/>
  <c r="F31" i="37" s="1"/>
  <c r="AH24" i="37"/>
  <c r="L122" i="37"/>
  <c r="H28" i="37"/>
  <c r="Q27" i="37"/>
  <c r="I27" i="37"/>
  <c r="S30" i="37"/>
  <c r="C30" i="37"/>
  <c r="M122" i="37"/>
  <c r="K30" i="37"/>
  <c r="T26" i="37"/>
  <c r="G35" i="38" l="1"/>
  <c r="E31" i="37"/>
  <c r="E34" i="28"/>
  <c r="G34" i="28" s="1"/>
  <c r="C35" i="33"/>
  <c r="C33" i="29"/>
  <c r="N37" i="39"/>
  <c r="P38" i="39"/>
  <c r="O37" i="39"/>
  <c r="O38" i="33"/>
  <c r="N38" i="33"/>
  <c r="P39" i="33"/>
  <c r="S36" i="36"/>
  <c r="F36" i="36"/>
  <c r="E36" i="36" s="1"/>
  <c r="C36" i="36" s="1"/>
  <c r="O37" i="29"/>
  <c r="N37" i="29"/>
  <c r="P38" i="29"/>
  <c r="O38" i="36"/>
  <c r="N38" i="36"/>
  <c r="P39" i="36"/>
  <c r="D37" i="27"/>
  <c r="D36" i="34"/>
  <c r="S36" i="38"/>
  <c r="F36" i="38"/>
  <c r="C35" i="26"/>
  <c r="D37" i="31"/>
  <c r="S37" i="31" s="1"/>
  <c r="E34" i="35"/>
  <c r="G34" i="35" s="1"/>
  <c r="O38" i="31"/>
  <c r="N38" i="31"/>
  <c r="P39" i="31"/>
  <c r="D36" i="39"/>
  <c r="C33" i="28"/>
  <c r="D36" i="29"/>
  <c r="O38" i="27"/>
  <c r="P39" i="27"/>
  <c r="N38" i="27"/>
  <c r="O37" i="35"/>
  <c r="N37" i="35"/>
  <c r="P38" i="35"/>
  <c r="S36" i="27"/>
  <c r="F36" i="27"/>
  <c r="G33" i="28"/>
  <c r="C33" i="39"/>
  <c r="S36" i="33"/>
  <c r="F36" i="33"/>
  <c r="C34" i="38"/>
  <c r="O40" i="26"/>
  <c r="N40" i="26"/>
  <c r="P41" i="26"/>
  <c r="O37" i="34"/>
  <c r="N37" i="34"/>
  <c r="P38" i="34"/>
  <c r="D36" i="35"/>
  <c r="S35" i="39"/>
  <c r="F35" i="39"/>
  <c r="E35" i="27"/>
  <c r="G35" i="27" s="1"/>
  <c r="S35" i="29"/>
  <c r="F35" i="29"/>
  <c r="G34" i="38"/>
  <c r="C34" i="27"/>
  <c r="S35" i="35"/>
  <c r="F35" i="35"/>
  <c r="E35" i="35" s="1"/>
  <c r="E34" i="39"/>
  <c r="G34" i="39" s="1"/>
  <c r="C33" i="34"/>
  <c r="O37" i="28"/>
  <c r="N37" i="28"/>
  <c r="P38" i="28"/>
  <c r="E34" i="29"/>
  <c r="G34" i="29"/>
  <c r="S35" i="34"/>
  <c r="F35" i="34"/>
  <c r="G35" i="33"/>
  <c r="K33" i="39"/>
  <c r="C33" i="35"/>
  <c r="P39" i="38"/>
  <c r="O38" i="38"/>
  <c r="N38" i="38"/>
  <c r="E34" i="34"/>
  <c r="G34" i="34" s="1"/>
  <c r="C35" i="31"/>
  <c r="K33" i="28"/>
  <c r="D37" i="38"/>
  <c r="C35" i="38"/>
  <c r="D37" i="33"/>
  <c r="K34" i="38"/>
  <c r="D36" i="28"/>
  <c r="D37" i="36"/>
  <c r="S35" i="28"/>
  <c r="F35" i="28"/>
  <c r="A40" i="38"/>
  <c r="A40" i="28"/>
  <c r="A39" i="26"/>
  <c r="A39" i="27"/>
  <c r="A42" i="39"/>
  <c r="F37" i="31"/>
  <c r="D38" i="31"/>
  <c r="S38" i="31" s="1"/>
  <c r="A38" i="33"/>
  <c r="A40" i="35"/>
  <c r="E36" i="31"/>
  <c r="A38" i="34"/>
  <c r="D38" i="26"/>
  <c r="S38" i="26" s="1"/>
  <c r="F37" i="26"/>
  <c r="A38" i="36"/>
  <c r="A40" i="29"/>
  <c r="E36" i="26"/>
  <c r="G36" i="26" s="1"/>
  <c r="G35" i="26"/>
  <c r="A39" i="31"/>
  <c r="J27" i="37"/>
  <c r="Y24" i="37"/>
  <c r="V26" i="37"/>
  <c r="U26" i="37"/>
  <c r="W25" i="37"/>
  <c r="T27" i="37"/>
  <c r="Z24" i="37"/>
  <c r="M123" i="37"/>
  <c r="K31" i="37"/>
  <c r="AA24" i="37"/>
  <c r="D32" i="37"/>
  <c r="F32" i="37" s="1"/>
  <c r="H29" i="37"/>
  <c r="Q28" i="37"/>
  <c r="I28" i="37"/>
  <c r="L123" i="37"/>
  <c r="P34" i="37"/>
  <c r="O33" i="37"/>
  <c r="N33" i="37"/>
  <c r="AI24" i="37"/>
  <c r="C31" i="37"/>
  <c r="S31" i="37"/>
  <c r="G31" i="37"/>
  <c r="G36" i="36" l="1"/>
  <c r="G35" i="35"/>
  <c r="P40" i="27"/>
  <c r="N39" i="27"/>
  <c r="O39" i="27"/>
  <c r="S37" i="36"/>
  <c r="F37" i="36"/>
  <c r="E37" i="36" s="1"/>
  <c r="C37" i="36" s="1"/>
  <c r="C34" i="29"/>
  <c r="C34" i="39"/>
  <c r="C35" i="27"/>
  <c r="S37" i="27"/>
  <c r="F37" i="27"/>
  <c r="D37" i="39"/>
  <c r="N38" i="28"/>
  <c r="O38" i="28"/>
  <c r="P39" i="28"/>
  <c r="E35" i="39"/>
  <c r="G35" i="39" s="1"/>
  <c r="K35" i="38"/>
  <c r="E36" i="27"/>
  <c r="G36" i="27" s="1"/>
  <c r="S36" i="29"/>
  <c r="F36" i="29"/>
  <c r="P40" i="31"/>
  <c r="N39" i="31"/>
  <c r="O39" i="31"/>
  <c r="C36" i="31"/>
  <c r="S36" i="28"/>
  <c r="F36" i="28"/>
  <c r="K36" i="38"/>
  <c r="D37" i="28"/>
  <c r="E35" i="29"/>
  <c r="G35" i="29" s="1"/>
  <c r="P39" i="34"/>
  <c r="O38" i="34"/>
  <c r="N38" i="34"/>
  <c r="E36" i="33"/>
  <c r="P40" i="36"/>
  <c r="O39" i="36"/>
  <c r="N39" i="36"/>
  <c r="P40" i="33"/>
  <c r="O39" i="33"/>
  <c r="N39" i="33"/>
  <c r="S37" i="33"/>
  <c r="F37" i="33"/>
  <c r="E37" i="33" s="1"/>
  <c r="S37" i="38"/>
  <c r="F37" i="38"/>
  <c r="E37" i="38" s="1"/>
  <c r="C34" i="34"/>
  <c r="S36" i="35"/>
  <c r="F36" i="35"/>
  <c r="D37" i="34"/>
  <c r="O38" i="35"/>
  <c r="N38" i="35"/>
  <c r="P39" i="35"/>
  <c r="D38" i="36"/>
  <c r="D38" i="33"/>
  <c r="D38" i="38"/>
  <c r="C35" i="35"/>
  <c r="D37" i="35"/>
  <c r="E36" i="38"/>
  <c r="S36" i="39"/>
  <c r="F36" i="39"/>
  <c r="E35" i="34"/>
  <c r="G35" i="34" s="1"/>
  <c r="N41" i="26"/>
  <c r="O41" i="26"/>
  <c r="P42" i="26"/>
  <c r="K34" i="39"/>
  <c r="C34" i="35"/>
  <c r="O38" i="29"/>
  <c r="N38" i="29"/>
  <c r="P39" i="29"/>
  <c r="C34" i="28"/>
  <c r="C36" i="26"/>
  <c r="E35" i="28"/>
  <c r="N39" i="38"/>
  <c r="P40" i="38"/>
  <c r="O39" i="38"/>
  <c r="D38" i="27"/>
  <c r="K34" i="28"/>
  <c r="S36" i="34"/>
  <c r="F36" i="34"/>
  <c r="D37" i="29"/>
  <c r="N38" i="39"/>
  <c r="P39" i="39"/>
  <c r="O38" i="39"/>
  <c r="G36" i="31"/>
  <c r="A39" i="36"/>
  <c r="A40" i="27"/>
  <c r="A43" i="39"/>
  <c r="A41" i="35"/>
  <c r="E37" i="26"/>
  <c r="A39" i="33"/>
  <c r="A40" i="26"/>
  <c r="A39" i="34"/>
  <c r="D39" i="31"/>
  <c r="S39" i="31" s="1"/>
  <c r="F38" i="31"/>
  <c r="A41" i="38"/>
  <c r="A41" i="28"/>
  <c r="A41" i="29"/>
  <c r="D39" i="26"/>
  <c r="S39" i="26" s="1"/>
  <c r="F38" i="26"/>
  <c r="E37" i="31"/>
  <c r="A40" i="31"/>
  <c r="J28" i="37"/>
  <c r="Y25" i="37"/>
  <c r="V27" i="37"/>
  <c r="U27" i="37"/>
  <c r="W26" i="37"/>
  <c r="X23" i="37"/>
  <c r="AF24" i="37" s="1"/>
  <c r="L124" i="37"/>
  <c r="K32" i="37"/>
  <c r="S32" i="37"/>
  <c r="M124" i="37"/>
  <c r="O34" i="37"/>
  <c r="P35" i="37"/>
  <c r="N34" i="37"/>
  <c r="T28" i="37"/>
  <c r="D33" i="37"/>
  <c r="F33" i="37" s="1"/>
  <c r="H30" i="37"/>
  <c r="Q29" i="37"/>
  <c r="I29" i="37"/>
  <c r="Z25" i="37"/>
  <c r="AA25" i="37"/>
  <c r="X24" i="37" s="1"/>
  <c r="G37" i="36" l="1"/>
  <c r="G37" i="33"/>
  <c r="G37" i="38"/>
  <c r="O39" i="29"/>
  <c r="N39" i="29"/>
  <c r="P40" i="29"/>
  <c r="E37" i="27"/>
  <c r="G37" i="27" s="1"/>
  <c r="C36" i="33"/>
  <c r="S37" i="29"/>
  <c r="F37" i="29"/>
  <c r="D39" i="33"/>
  <c r="G36" i="33"/>
  <c r="C36" i="27"/>
  <c r="D38" i="28"/>
  <c r="N39" i="39"/>
  <c r="P40" i="39"/>
  <c r="O39" i="39"/>
  <c r="O42" i="26"/>
  <c r="N42" i="26"/>
  <c r="P43" i="26"/>
  <c r="D38" i="39"/>
  <c r="S37" i="35"/>
  <c r="F37" i="35"/>
  <c r="E37" i="35" s="1"/>
  <c r="O39" i="35"/>
  <c r="N39" i="35"/>
  <c r="P40" i="35"/>
  <c r="D38" i="34"/>
  <c r="C36" i="38"/>
  <c r="S37" i="28"/>
  <c r="F37" i="28"/>
  <c r="C37" i="26"/>
  <c r="E36" i="34"/>
  <c r="G36" i="34" s="1"/>
  <c r="C35" i="34"/>
  <c r="D38" i="35"/>
  <c r="C37" i="38"/>
  <c r="O40" i="33"/>
  <c r="N40" i="33"/>
  <c r="P41" i="33"/>
  <c r="C37" i="33"/>
  <c r="O39" i="28"/>
  <c r="N39" i="28"/>
  <c r="P40" i="28"/>
  <c r="S38" i="27"/>
  <c r="F38" i="27"/>
  <c r="P41" i="38"/>
  <c r="O40" i="38"/>
  <c r="N40" i="38"/>
  <c r="E36" i="39"/>
  <c r="G36" i="39" s="1"/>
  <c r="S38" i="33"/>
  <c r="F38" i="33"/>
  <c r="D39" i="36"/>
  <c r="O39" i="34"/>
  <c r="N39" i="34"/>
  <c r="P40" i="34"/>
  <c r="E36" i="28"/>
  <c r="G36" i="28"/>
  <c r="S37" i="39"/>
  <c r="F37" i="39"/>
  <c r="K35" i="39"/>
  <c r="C35" i="28"/>
  <c r="S38" i="38"/>
  <c r="F38" i="38"/>
  <c r="D38" i="29"/>
  <c r="D39" i="38"/>
  <c r="K35" i="28"/>
  <c r="S37" i="34"/>
  <c r="F37" i="34"/>
  <c r="O40" i="31"/>
  <c r="N40" i="31"/>
  <c r="P41" i="31"/>
  <c r="C35" i="39"/>
  <c r="D39" i="27"/>
  <c r="E36" i="35"/>
  <c r="C37" i="31"/>
  <c r="G35" i="28"/>
  <c r="G36" i="38"/>
  <c r="S38" i="36"/>
  <c r="F38" i="36"/>
  <c r="E38" i="36" s="1"/>
  <c r="C38" i="36" s="1"/>
  <c r="O40" i="36"/>
  <c r="N40" i="36"/>
  <c r="P41" i="36"/>
  <c r="C35" i="29"/>
  <c r="E36" i="29"/>
  <c r="G36" i="29" s="1"/>
  <c r="O40" i="27"/>
  <c r="N40" i="27"/>
  <c r="P41" i="27"/>
  <c r="A40" i="34"/>
  <c r="G37" i="31"/>
  <c r="A42" i="35"/>
  <c r="A42" i="29"/>
  <c r="G37" i="26"/>
  <c r="A42" i="38"/>
  <c r="A41" i="27"/>
  <c r="A41" i="31"/>
  <c r="E38" i="26"/>
  <c r="D40" i="26"/>
  <c r="S40" i="26" s="1"/>
  <c r="F39" i="26"/>
  <c r="A44" i="39"/>
  <c r="BD96" i="39"/>
  <c r="E38" i="31"/>
  <c r="A42" i="28"/>
  <c r="A41" i="26"/>
  <c r="A40" i="36"/>
  <c r="D40" i="31"/>
  <c r="S40" i="31" s="1"/>
  <c r="F39" i="31"/>
  <c r="A40" i="33"/>
  <c r="Y26" i="37"/>
  <c r="J29" i="37"/>
  <c r="AE24" i="37"/>
  <c r="V28" i="37"/>
  <c r="U28" i="37"/>
  <c r="W27" i="37"/>
  <c r="T29" i="37"/>
  <c r="M125" i="37"/>
  <c r="L125" i="37"/>
  <c r="H31" i="37"/>
  <c r="Q30" i="37"/>
  <c r="I30" i="37"/>
  <c r="S33" i="37"/>
  <c r="O35" i="37"/>
  <c r="P36" i="37"/>
  <c r="N35" i="37"/>
  <c r="Z26" i="37"/>
  <c r="AA26" i="37"/>
  <c r="X25" i="37" s="1"/>
  <c r="D34" i="37"/>
  <c r="F34" i="37" s="1"/>
  <c r="G38" i="36" l="1"/>
  <c r="G37" i="35"/>
  <c r="C36" i="35"/>
  <c r="N40" i="28"/>
  <c r="O40" i="28"/>
  <c r="P41" i="28"/>
  <c r="S38" i="34"/>
  <c r="F38" i="34"/>
  <c r="S39" i="27"/>
  <c r="F39" i="27"/>
  <c r="K36" i="28"/>
  <c r="C36" i="28"/>
  <c r="D39" i="28"/>
  <c r="K38" i="38"/>
  <c r="O43" i="26"/>
  <c r="P44" i="26"/>
  <c r="N43" i="26"/>
  <c r="K36" i="39"/>
  <c r="S38" i="39"/>
  <c r="F38" i="39"/>
  <c r="E37" i="28"/>
  <c r="G37" i="28" s="1"/>
  <c r="S38" i="29"/>
  <c r="F38" i="29"/>
  <c r="P41" i="34"/>
  <c r="O40" i="34"/>
  <c r="N40" i="34"/>
  <c r="C36" i="39"/>
  <c r="S38" i="35"/>
  <c r="F38" i="35"/>
  <c r="E38" i="35" s="1"/>
  <c r="O40" i="35"/>
  <c r="N40" i="35"/>
  <c r="P41" i="35"/>
  <c r="S38" i="28"/>
  <c r="F38" i="28"/>
  <c r="D40" i="27"/>
  <c r="D39" i="34"/>
  <c r="D39" i="35"/>
  <c r="C37" i="27"/>
  <c r="P42" i="27"/>
  <c r="N41" i="27"/>
  <c r="O41" i="27"/>
  <c r="G36" i="35"/>
  <c r="K37" i="38"/>
  <c r="S39" i="33"/>
  <c r="F39" i="33"/>
  <c r="E39" i="33" s="1"/>
  <c r="G39" i="33" s="1"/>
  <c r="E37" i="29"/>
  <c r="G37" i="29" s="1"/>
  <c r="O40" i="29"/>
  <c r="N40" i="29"/>
  <c r="P41" i="29"/>
  <c r="E38" i="33"/>
  <c r="P42" i="31"/>
  <c r="O41" i="31"/>
  <c r="N41" i="31"/>
  <c r="C36" i="29"/>
  <c r="D40" i="38"/>
  <c r="C38" i="31"/>
  <c r="C38" i="26"/>
  <c r="E37" i="39"/>
  <c r="S39" i="36"/>
  <c r="F39" i="36"/>
  <c r="E39" i="36" s="1"/>
  <c r="C39" i="36" s="1"/>
  <c r="N41" i="38"/>
  <c r="P42" i="38"/>
  <c r="O41" i="38"/>
  <c r="P42" i="33"/>
  <c r="O41" i="33"/>
  <c r="N41" i="33"/>
  <c r="C36" i="34"/>
  <c r="C37" i="35"/>
  <c r="N40" i="39"/>
  <c r="P41" i="39"/>
  <c r="O40" i="39"/>
  <c r="D39" i="29"/>
  <c r="D40" i="36"/>
  <c r="S39" i="38"/>
  <c r="F39" i="38"/>
  <c r="E39" i="38" s="1"/>
  <c r="G39" i="38" s="1"/>
  <c r="E37" i="34"/>
  <c r="G37" i="34" s="1"/>
  <c r="P42" i="36"/>
  <c r="O41" i="36"/>
  <c r="N41" i="36"/>
  <c r="E38" i="38"/>
  <c r="E38" i="27"/>
  <c r="D40" i="33"/>
  <c r="D39" i="39"/>
  <c r="A43" i="29"/>
  <c r="D13" i="39"/>
  <c r="E13" i="39" s="1"/>
  <c r="D14" i="39"/>
  <c r="E14" i="39" s="1"/>
  <c r="H44" i="39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D5" i="39"/>
  <c r="H24" i="39"/>
  <c r="G38" i="26"/>
  <c r="D41" i="31"/>
  <c r="S41" i="31" s="1"/>
  <c r="F40" i="31"/>
  <c r="A42" i="31"/>
  <c r="A43" i="38"/>
  <c r="A41" i="34"/>
  <c r="A43" i="35"/>
  <c r="G38" i="31"/>
  <c r="E39" i="26"/>
  <c r="A41" i="36"/>
  <c r="A42" i="26"/>
  <c r="F40" i="26"/>
  <c r="D41" i="26"/>
  <c r="S41" i="26" s="1"/>
  <c r="A41" i="33"/>
  <c r="A43" i="28"/>
  <c r="A42" i="27"/>
  <c r="E39" i="31"/>
  <c r="A45" i="39"/>
  <c r="Y27" i="37"/>
  <c r="J30" i="37"/>
  <c r="AH25" i="37"/>
  <c r="B24" i="37"/>
  <c r="AE25" i="37"/>
  <c r="B25" i="37" s="1"/>
  <c r="AI25" i="37"/>
  <c r="AF25" i="37"/>
  <c r="V29" i="37"/>
  <c r="U29" i="37"/>
  <c r="W28" i="37"/>
  <c r="AA27" i="37"/>
  <c r="X26" i="37" s="1"/>
  <c r="S34" i="37"/>
  <c r="D35" i="37"/>
  <c r="F35" i="37" s="1"/>
  <c r="L126" i="37"/>
  <c r="O36" i="37"/>
  <c r="P37" i="37"/>
  <c r="N36" i="37"/>
  <c r="T30" i="37"/>
  <c r="Z27" i="37"/>
  <c r="H32" i="37"/>
  <c r="I31" i="37"/>
  <c r="M126" i="37"/>
  <c r="G39" i="36" l="1"/>
  <c r="C38" i="38"/>
  <c r="C39" i="31"/>
  <c r="G38" i="38"/>
  <c r="C39" i="38"/>
  <c r="D40" i="39"/>
  <c r="D40" i="29"/>
  <c r="S39" i="34"/>
  <c r="F39" i="34"/>
  <c r="C38" i="35"/>
  <c r="O41" i="28"/>
  <c r="N41" i="28"/>
  <c r="P42" i="28"/>
  <c r="G38" i="35"/>
  <c r="S39" i="39"/>
  <c r="F39" i="39"/>
  <c r="P43" i="38"/>
  <c r="O42" i="38"/>
  <c r="N42" i="38"/>
  <c r="D40" i="28"/>
  <c r="C37" i="39"/>
  <c r="E38" i="28"/>
  <c r="G38" i="28" s="1"/>
  <c r="O42" i="33"/>
  <c r="N42" i="33"/>
  <c r="P43" i="33"/>
  <c r="O41" i="29"/>
  <c r="N41" i="29"/>
  <c r="P42" i="29"/>
  <c r="S40" i="36"/>
  <c r="F40" i="36"/>
  <c r="E40" i="36" s="1"/>
  <c r="C40" i="36" s="1"/>
  <c r="D41" i="38"/>
  <c r="D41" i="27"/>
  <c r="K37" i="39"/>
  <c r="S39" i="28"/>
  <c r="F39" i="28"/>
  <c r="E39" i="27"/>
  <c r="G39" i="27" s="1"/>
  <c r="C38" i="27"/>
  <c r="E38" i="29"/>
  <c r="G38" i="29" s="1"/>
  <c r="C37" i="34"/>
  <c r="C39" i="26"/>
  <c r="S40" i="33"/>
  <c r="F40" i="33"/>
  <c r="D41" i="36"/>
  <c r="C37" i="29"/>
  <c r="O42" i="27"/>
  <c r="N42" i="27"/>
  <c r="P43" i="27"/>
  <c r="D40" i="34"/>
  <c r="C37" i="28"/>
  <c r="C38" i="33"/>
  <c r="Q24" i="39"/>
  <c r="T24" i="39" s="1"/>
  <c r="S39" i="29"/>
  <c r="F39" i="29"/>
  <c r="O42" i="31"/>
  <c r="N42" i="31"/>
  <c r="P43" i="31"/>
  <c r="C39" i="33"/>
  <c r="S40" i="27"/>
  <c r="F40" i="27"/>
  <c r="O41" i="35"/>
  <c r="N41" i="35"/>
  <c r="P42" i="35"/>
  <c r="E38" i="39"/>
  <c r="G38" i="39" s="1"/>
  <c r="S40" i="38"/>
  <c r="F40" i="38"/>
  <c r="S39" i="35"/>
  <c r="F39" i="35"/>
  <c r="E39" i="35" s="1"/>
  <c r="G39" i="35" s="1"/>
  <c r="N41" i="39"/>
  <c r="P42" i="39"/>
  <c r="O41" i="39"/>
  <c r="Q23" i="39"/>
  <c r="AC24" i="39"/>
  <c r="AC25" i="39" s="1"/>
  <c r="AC26" i="39" s="1"/>
  <c r="AC27" i="39" s="1"/>
  <c r="AC28" i="39" s="1"/>
  <c r="AC29" i="39" s="1"/>
  <c r="AC30" i="39" s="1"/>
  <c r="AC31" i="39" s="1"/>
  <c r="AC32" i="39" s="1"/>
  <c r="AC33" i="39" s="1"/>
  <c r="AC34" i="39" s="1"/>
  <c r="AC35" i="39" s="1"/>
  <c r="AC36" i="39" s="1"/>
  <c r="AC37" i="39" s="1"/>
  <c r="AC38" i="39" s="1"/>
  <c r="AC39" i="39" s="1"/>
  <c r="AC40" i="39" s="1"/>
  <c r="AC41" i="39" s="1"/>
  <c r="AC42" i="39" s="1"/>
  <c r="AC43" i="39" s="1"/>
  <c r="AC44" i="39" s="1"/>
  <c r="AC45" i="39" s="1"/>
  <c r="AC46" i="39" s="1"/>
  <c r="AC47" i="39" s="1"/>
  <c r="AC48" i="39" s="1"/>
  <c r="AC49" i="39" s="1"/>
  <c r="AC50" i="39" s="1"/>
  <c r="AC51" i="39" s="1"/>
  <c r="AC52" i="39" s="1"/>
  <c r="AC53" i="39" s="1"/>
  <c r="AC54" i="39" s="1"/>
  <c r="AC55" i="39" s="1"/>
  <c r="AC56" i="39" s="1"/>
  <c r="AC57" i="39" s="1"/>
  <c r="AC58" i="39" s="1"/>
  <c r="AC59" i="39" s="1"/>
  <c r="AC60" i="39" s="1"/>
  <c r="AC61" i="39" s="1"/>
  <c r="AC62" i="39" s="1"/>
  <c r="AC63" i="39" s="1"/>
  <c r="AC64" i="39" s="1"/>
  <c r="AC65" i="39" s="1"/>
  <c r="AC66" i="39" s="1"/>
  <c r="AC67" i="39" s="1"/>
  <c r="AC68" i="39" s="1"/>
  <c r="AC69" i="39" s="1"/>
  <c r="AC70" i="39" s="1"/>
  <c r="AC71" i="39" s="1"/>
  <c r="AC72" i="39" s="1"/>
  <c r="AC73" i="39" s="1"/>
  <c r="AC74" i="39" s="1"/>
  <c r="AC75" i="39" s="1"/>
  <c r="AC76" i="39" s="1"/>
  <c r="AC77" i="39" s="1"/>
  <c r="AC78" i="39" s="1"/>
  <c r="AC79" i="39" s="1"/>
  <c r="AC80" i="39" s="1"/>
  <c r="AC81" i="39" s="1"/>
  <c r="AC82" i="39" s="1"/>
  <c r="AC83" i="39" s="1"/>
  <c r="AC84" i="39" s="1"/>
  <c r="AC85" i="39" s="1"/>
  <c r="AC86" i="39" s="1"/>
  <c r="AC87" i="39" s="1"/>
  <c r="AC88" i="39" s="1"/>
  <c r="AC89" i="39" s="1"/>
  <c r="AC90" i="39" s="1"/>
  <c r="AC91" i="39" s="1"/>
  <c r="AC92" i="39" s="1"/>
  <c r="AC93" i="39" s="1"/>
  <c r="AC94" i="39" s="1"/>
  <c r="AC95" i="39" s="1"/>
  <c r="AC96" i="39" s="1"/>
  <c r="AC97" i="39" s="1"/>
  <c r="AC98" i="39" s="1"/>
  <c r="AC99" i="39" s="1"/>
  <c r="AC100" i="39" s="1"/>
  <c r="AC101" i="39" s="1"/>
  <c r="AC102" i="39" s="1"/>
  <c r="AC103" i="39" s="1"/>
  <c r="AC104" i="39" s="1"/>
  <c r="AC105" i="39" s="1"/>
  <c r="AC106" i="39" s="1"/>
  <c r="AC107" i="39" s="1"/>
  <c r="AC108" i="39" s="1"/>
  <c r="AC109" i="39" s="1"/>
  <c r="AC110" i="39" s="1"/>
  <c r="AC111" i="39" s="1"/>
  <c r="AC112" i="39" s="1"/>
  <c r="AC113" i="39" s="1"/>
  <c r="AC114" i="39" s="1"/>
  <c r="AC115" i="39" s="1"/>
  <c r="AC116" i="39" s="1"/>
  <c r="AC117" i="39" s="1"/>
  <c r="AC118" i="39" s="1"/>
  <c r="AC119" i="39" s="1"/>
  <c r="AC120" i="39" s="1"/>
  <c r="AC121" i="39" s="1"/>
  <c r="AC122" i="39" s="1"/>
  <c r="AC123" i="39" s="1"/>
  <c r="AC124" i="39" s="1"/>
  <c r="AC125" i="39" s="1"/>
  <c r="AC126" i="39" s="1"/>
  <c r="AC127" i="39" s="1"/>
  <c r="AC128" i="39" s="1"/>
  <c r="AC129" i="39" s="1"/>
  <c r="AC130" i="39" s="1"/>
  <c r="AC131" i="39" s="1"/>
  <c r="AC132" i="39" s="1"/>
  <c r="AG24" i="39"/>
  <c r="AG25" i="39" s="1"/>
  <c r="AG26" i="39" s="1"/>
  <c r="AG27" i="39" s="1"/>
  <c r="AG28" i="39" s="1"/>
  <c r="AG29" i="39" s="1"/>
  <c r="AG30" i="39" s="1"/>
  <c r="AG31" i="39" s="1"/>
  <c r="AG32" i="39" s="1"/>
  <c r="AG33" i="39" s="1"/>
  <c r="AG34" i="39" s="1"/>
  <c r="AG35" i="39" s="1"/>
  <c r="AG36" i="39" s="1"/>
  <c r="AG37" i="39" s="1"/>
  <c r="AG38" i="39" s="1"/>
  <c r="AG39" i="39" s="1"/>
  <c r="AG40" i="39" s="1"/>
  <c r="AG41" i="39" s="1"/>
  <c r="AG42" i="39" s="1"/>
  <c r="AG43" i="39" s="1"/>
  <c r="AG44" i="39" s="1"/>
  <c r="AG45" i="39" s="1"/>
  <c r="AG46" i="39" s="1"/>
  <c r="AG47" i="39" s="1"/>
  <c r="AG48" i="39" s="1"/>
  <c r="AG49" i="39" s="1"/>
  <c r="AG50" i="39" s="1"/>
  <c r="AG51" i="39" s="1"/>
  <c r="AG52" i="39" s="1"/>
  <c r="AG53" i="39" s="1"/>
  <c r="AG54" i="39" s="1"/>
  <c r="AG55" i="39" s="1"/>
  <c r="AG56" i="39" s="1"/>
  <c r="AG57" i="39" s="1"/>
  <c r="AG58" i="39" s="1"/>
  <c r="AG59" i="39" s="1"/>
  <c r="AG60" i="39" s="1"/>
  <c r="AG61" i="39" s="1"/>
  <c r="AG62" i="39" s="1"/>
  <c r="AG63" i="39" s="1"/>
  <c r="AG64" i="39" s="1"/>
  <c r="AG65" i="39" s="1"/>
  <c r="AG66" i="39" s="1"/>
  <c r="AG67" i="39" s="1"/>
  <c r="AG68" i="39" s="1"/>
  <c r="AG69" i="39" s="1"/>
  <c r="AG70" i="39" s="1"/>
  <c r="AG71" i="39" s="1"/>
  <c r="AG72" i="39" s="1"/>
  <c r="AG73" i="39" s="1"/>
  <c r="AG74" i="39" s="1"/>
  <c r="AG75" i="39" s="1"/>
  <c r="AG76" i="39" s="1"/>
  <c r="AG77" i="39" s="1"/>
  <c r="AG78" i="39" s="1"/>
  <c r="AG79" i="39" s="1"/>
  <c r="AG80" i="39" s="1"/>
  <c r="AG81" i="39" s="1"/>
  <c r="AG82" i="39" s="1"/>
  <c r="AG83" i="39" s="1"/>
  <c r="AG84" i="39" s="1"/>
  <c r="AG85" i="39" s="1"/>
  <c r="AG86" i="39" s="1"/>
  <c r="AG87" i="39" s="1"/>
  <c r="AG88" i="39" s="1"/>
  <c r="AG89" i="39" s="1"/>
  <c r="AG90" i="39" s="1"/>
  <c r="AG91" i="39" s="1"/>
  <c r="AG92" i="39" s="1"/>
  <c r="AG93" i="39" s="1"/>
  <c r="AG94" i="39" s="1"/>
  <c r="AG95" i="39" s="1"/>
  <c r="AG96" i="39" s="1"/>
  <c r="AG97" i="39" s="1"/>
  <c r="AG98" i="39" s="1"/>
  <c r="AG99" i="39" s="1"/>
  <c r="AG100" i="39" s="1"/>
  <c r="AG101" i="39" s="1"/>
  <c r="AG102" i="39" s="1"/>
  <c r="AG103" i="39" s="1"/>
  <c r="AG104" i="39" s="1"/>
  <c r="AG105" i="39" s="1"/>
  <c r="AG106" i="39" s="1"/>
  <c r="AG107" i="39" s="1"/>
  <c r="AG108" i="39" s="1"/>
  <c r="AG109" i="39" s="1"/>
  <c r="AG110" i="39" s="1"/>
  <c r="AG111" i="39" s="1"/>
  <c r="AG112" i="39" s="1"/>
  <c r="AG113" i="39" s="1"/>
  <c r="AG114" i="39" s="1"/>
  <c r="AG115" i="39" s="1"/>
  <c r="AG116" i="39" s="1"/>
  <c r="AG117" i="39" s="1"/>
  <c r="AG118" i="39" s="1"/>
  <c r="AG119" i="39" s="1"/>
  <c r="AG120" i="39" s="1"/>
  <c r="AG121" i="39" s="1"/>
  <c r="AG122" i="39" s="1"/>
  <c r="AG123" i="39" s="1"/>
  <c r="AG124" i="39" s="1"/>
  <c r="AG125" i="39" s="1"/>
  <c r="AG126" i="39" s="1"/>
  <c r="AG127" i="39" s="1"/>
  <c r="AG128" i="39" s="1"/>
  <c r="AG129" i="39" s="1"/>
  <c r="AG130" i="39" s="1"/>
  <c r="AG131" i="39" s="1"/>
  <c r="AG132" i="39" s="1"/>
  <c r="G38" i="27"/>
  <c r="O42" i="36"/>
  <c r="N42" i="36"/>
  <c r="P43" i="36"/>
  <c r="D41" i="33"/>
  <c r="G37" i="39"/>
  <c r="G38" i="33"/>
  <c r="D40" i="35"/>
  <c r="O41" i="34"/>
  <c r="N41" i="34"/>
  <c r="P42" i="34"/>
  <c r="O44" i="26"/>
  <c r="N44" i="26"/>
  <c r="P45" i="26"/>
  <c r="K37" i="28"/>
  <c r="E38" i="34"/>
  <c r="G38" i="34" s="1"/>
  <c r="A42" i="33"/>
  <c r="A43" i="26"/>
  <c r="A44" i="29"/>
  <c r="A44" i="35"/>
  <c r="A42" i="34"/>
  <c r="A46" i="39"/>
  <c r="G39" i="31"/>
  <c r="G39" i="26"/>
  <c r="F41" i="31"/>
  <c r="D42" i="31"/>
  <c r="S42" i="31" s="1"/>
  <c r="A43" i="27"/>
  <c r="A44" i="38"/>
  <c r="BD96" i="38"/>
  <c r="H25" i="39"/>
  <c r="Q25" i="39" s="1"/>
  <c r="T25" i="39" s="1"/>
  <c r="I24" i="39"/>
  <c r="J24" i="39" s="1"/>
  <c r="A42" i="36"/>
  <c r="E40" i="31"/>
  <c r="A44" i="28"/>
  <c r="D42" i="26"/>
  <c r="S42" i="26" s="1"/>
  <c r="F41" i="26"/>
  <c r="E5" i="39"/>
  <c r="A43" i="31"/>
  <c r="D14" i="28"/>
  <c r="E14" i="28" s="1"/>
  <c r="D5" i="28"/>
  <c r="D13" i="28"/>
  <c r="E13" i="28" s="1"/>
  <c r="H44" i="28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H67" i="28" s="1"/>
  <c r="H68" i="28" s="1"/>
  <c r="H69" i="28" s="1"/>
  <c r="H70" i="28" s="1"/>
  <c r="H71" i="28" s="1"/>
  <c r="H72" i="28" s="1"/>
  <c r="H73" i="28" s="1"/>
  <c r="H74" i="28" s="1"/>
  <c r="H75" i="28" s="1"/>
  <c r="H76" i="28" s="1"/>
  <c r="H77" i="28" s="1"/>
  <c r="H78" i="28" s="1"/>
  <c r="H79" i="28" s="1"/>
  <c r="H80" i="28" s="1"/>
  <c r="H81" i="28" s="1"/>
  <c r="H82" i="28" s="1"/>
  <c r="H83" i="28" s="1"/>
  <c r="H84" i="28" s="1"/>
  <c r="H85" i="28" s="1"/>
  <c r="H86" i="28" s="1"/>
  <c r="H87" i="28" s="1"/>
  <c r="H88" i="28" s="1"/>
  <c r="H89" i="28" s="1"/>
  <c r="H90" i="28" s="1"/>
  <c r="H91" i="28" s="1"/>
  <c r="H92" i="28" s="1"/>
  <c r="H93" i="28" s="1"/>
  <c r="H94" i="28" s="1"/>
  <c r="H95" i="28" s="1"/>
  <c r="H96" i="28" s="1"/>
  <c r="H97" i="28" s="1"/>
  <c r="H98" i="28" s="1"/>
  <c r="H99" i="28" s="1"/>
  <c r="H100" i="28" s="1"/>
  <c r="H101" i="28" s="1"/>
  <c r="H102" i="28" s="1"/>
  <c r="H103" i="28" s="1"/>
  <c r="H104" i="28" s="1"/>
  <c r="H105" i="28" s="1"/>
  <c r="H106" i="28" s="1"/>
  <c r="H107" i="28" s="1"/>
  <c r="H108" i="28" s="1"/>
  <c r="H109" i="28" s="1"/>
  <c r="H110" i="28" s="1"/>
  <c r="H111" i="28" s="1"/>
  <c r="H112" i="28" s="1"/>
  <c r="H113" i="28" s="1"/>
  <c r="H114" i="28" s="1"/>
  <c r="H115" i="28" s="1"/>
  <c r="H116" i="28" s="1"/>
  <c r="H117" i="28" s="1"/>
  <c r="H118" i="28" s="1"/>
  <c r="H119" i="28" s="1"/>
  <c r="H120" i="28" s="1"/>
  <c r="H121" i="28" s="1"/>
  <c r="H122" i="28" s="1"/>
  <c r="H123" i="28" s="1"/>
  <c r="H124" i="28" s="1"/>
  <c r="H125" i="28" s="1"/>
  <c r="H126" i="28" s="1"/>
  <c r="H127" i="28" s="1"/>
  <c r="H128" i="28" s="1"/>
  <c r="H129" i="28" s="1"/>
  <c r="H130" i="28" s="1"/>
  <c r="H131" i="28" s="1"/>
  <c r="H132" i="28" s="1"/>
  <c r="H24" i="28"/>
  <c r="E40" i="26"/>
  <c r="Y28" i="37"/>
  <c r="J31" i="37"/>
  <c r="AE26" i="37"/>
  <c r="B26" i="37" s="1"/>
  <c r="AI26" i="37"/>
  <c r="AF26" i="37"/>
  <c r="AH26" i="37"/>
  <c r="V30" i="37"/>
  <c r="U30" i="37"/>
  <c r="W29" i="37"/>
  <c r="M127" i="37"/>
  <c r="P38" i="37"/>
  <c r="O37" i="37"/>
  <c r="N37" i="37"/>
  <c r="Z28" i="37"/>
  <c r="AA28" i="37"/>
  <c r="X27" i="37" s="1"/>
  <c r="D36" i="37"/>
  <c r="F36" i="37" s="1"/>
  <c r="S35" i="37"/>
  <c r="H33" i="37"/>
  <c r="L127" i="37"/>
  <c r="G40" i="36" l="1"/>
  <c r="C40" i="26"/>
  <c r="V24" i="39"/>
  <c r="U24" i="39"/>
  <c r="D41" i="29"/>
  <c r="N43" i="38"/>
  <c r="P44" i="38"/>
  <c r="O43" i="38"/>
  <c r="S41" i="33"/>
  <c r="F41" i="33"/>
  <c r="E41" i="33" s="1"/>
  <c r="T23" i="39"/>
  <c r="S40" i="28"/>
  <c r="F40" i="28"/>
  <c r="E39" i="39"/>
  <c r="G39" i="39" s="1"/>
  <c r="E39" i="34"/>
  <c r="G39" i="34" s="1"/>
  <c r="D42" i="27"/>
  <c r="S41" i="38"/>
  <c r="F41" i="38"/>
  <c r="E41" i="38" s="1"/>
  <c r="K38" i="39"/>
  <c r="K40" i="38"/>
  <c r="Q24" i="28"/>
  <c r="T24" i="28" s="1"/>
  <c r="O45" i="26"/>
  <c r="N45" i="26"/>
  <c r="P46" i="26"/>
  <c r="S41" i="36"/>
  <c r="F41" i="36"/>
  <c r="E41" i="36" s="1"/>
  <c r="C41" i="36" s="1"/>
  <c r="P44" i="33"/>
  <c r="O43" i="33"/>
  <c r="N43" i="33"/>
  <c r="V25" i="39"/>
  <c r="U25" i="39"/>
  <c r="P44" i="36"/>
  <c r="O43" i="36"/>
  <c r="N43" i="36"/>
  <c r="N42" i="39"/>
  <c r="P43" i="39"/>
  <c r="O42" i="39"/>
  <c r="C38" i="39"/>
  <c r="P44" i="31"/>
  <c r="O43" i="31"/>
  <c r="N43" i="31"/>
  <c r="C38" i="29"/>
  <c r="D42" i="33"/>
  <c r="S40" i="29"/>
  <c r="F40" i="29"/>
  <c r="S40" i="35"/>
  <c r="F40" i="35"/>
  <c r="E40" i="35" s="1"/>
  <c r="E39" i="28"/>
  <c r="G39" i="28" s="1"/>
  <c r="D42" i="36"/>
  <c r="D41" i="39"/>
  <c r="O42" i="35"/>
  <c r="N42" i="35"/>
  <c r="P43" i="35"/>
  <c r="K38" i="28"/>
  <c r="E40" i="33"/>
  <c r="G40" i="33" s="1"/>
  <c r="N42" i="28"/>
  <c r="P43" i="28"/>
  <c r="O42" i="28"/>
  <c r="E5" i="28"/>
  <c r="Q23" i="28"/>
  <c r="AG24" i="28"/>
  <c r="AG25" i="28" s="1"/>
  <c r="AG26" i="28" s="1"/>
  <c r="AG27" i="28" s="1"/>
  <c r="AG28" i="28" s="1"/>
  <c r="AG29" i="28" s="1"/>
  <c r="AG30" i="28" s="1"/>
  <c r="AG31" i="28" s="1"/>
  <c r="AG32" i="28" s="1"/>
  <c r="AG33" i="28" s="1"/>
  <c r="AG34" i="28" s="1"/>
  <c r="AG35" i="28" s="1"/>
  <c r="AG36" i="28" s="1"/>
  <c r="AG37" i="28" s="1"/>
  <c r="AG38" i="28" s="1"/>
  <c r="AG39" i="28" s="1"/>
  <c r="AG40" i="28" s="1"/>
  <c r="AG41" i="28" s="1"/>
  <c r="AG42" i="28" s="1"/>
  <c r="AG43" i="28" s="1"/>
  <c r="AG44" i="28" s="1"/>
  <c r="AG45" i="28" s="1"/>
  <c r="AG46" i="28" s="1"/>
  <c r="AG47" i="28" s="1"/>
  <c r="AG48" i="28" s="1"/>
  <c r="AG49" i="28" s="1"/>
  <c r="AG50" i="28" s="1"/>
  <c r="AG51" i="28" s="1"/>
  <c r="AG52" i="28" s="1"/>
  <c r="AG53" i="28" s="1"/>
  <c r="AG54" i="28" s="1"/>
  <c r="AG55" i="28" s="1"/>
  <c r="AG56" i="28" s="1"/>
  <c r="AG57" i="28" s="1"/>
  <c r="AG58" i="28" s="1"/>
  <c r="AG59" i="28" s="1"/>
  <c r="AG60" i="28" s="1"/>
  <c r="AG61" i="28" s="1"/>
  <c r="AG62" i="28" s="1"/>
  <c r="AG63" i="28" s="1"/>
  <c r="AG64" i="28" s="1"/>
  <c r="AG65" i="28" s="1"/>
  <c r="AG66" i="28" s="1"/>
  <c r="AG67" i="28" s="1"/>
  <c r="AG68" i="28" s="1"/>
  <c r="AG69" i="28" s="1"/>
  <c r="AG70" i="28" s="1"/>
  <c r="AG71" i="28" s="1"/>
  <c r="AG72" i="28" s="1"/>
  <c r="AG73" i="28" s="1"/>
  <c r="AG74" i="28" s="1"/>
  <c r="AG75" i="28" s="1"/>
  <c r="AG76" i="28" s="1"/>
  <c r="AG77" i="28" s="1"/>
  <c r="AG78" i="28" s="1"/>
  <c r="AG79" i="28" s="1"/>
  <c r="AG80" i="28" s="1"/>
  <c r="AG81" i="28" s="1"/>
  <c r="AG82" i="28" s="1"/>
  <c r="AG83" i="28" s="1"/>
  <c r="AG84" i="28" s="1"/>
  <c r="AG85" i="28" s="1"/>
  <c r="AG86" i="28" s="1"/>
  <c r="AG87" i="28" s="1"/>
  <c r="AG88" i="28" s="1"/>
  <c r="AG89" i="28" s="1"/>
  <c r="AG90" i="28" s="1"/>
  <c r="AG91" i="28" s="1"/>
  <c r="AG92" i="28" s="1"/>
  <c r="AG93" i="28" s="1"/>
  <c r="AG94" i="28" s="1"/>
  <c r="AG95" i="28" s="1"/>
  <c r="AG96" i="28" s="1"/>
  <c r="AG97" i="28" s="1"/>
  <c r="AG98" i="28" s="1"/>
  <c r="AG99" i="28" s="1"/>
  <c r="AG100" i="28" s="1"/>
  <c r="AG101" i="28" s="1"/>
  <c r="AG102" i="28" s="1"/>
  <c r="AG103" i="28" s="1"/>
  <c r="AG104" i="28" s="1"/>
  <c r="AG105" i="28" s="1"/>
  <c r="AG106" i="28" s="1"/>
  <c r="AG107" i="28" s="1"/>
  <c r="AG108" i="28" s="1"/>
  <c r="AG109" i="28" s="1"/>
  <c r="AG110" i="28" s="1"/>
  <c r="AG111" i="28" s="1"/>
  <c r="AG112" i="28" s="1"/>
  <c r="AG113" i="28" s="1"/>
  <c r="AG114" i="28" s="1"/>
  <c r="AG115" i="28" s="1"/>
  <c r="AG116" i="28" s="1"/>
  <c r="AG117" i="28" s="1"/>
  <c r="AG118" i="28" s="1"/>
  <c r="AG119" i="28" s="1"/>
  <c r="AG120" i="28" s="1"/>
  <c r="AG121" i="28" s="1"/>
  <c r="AG122" i="28" s="1"/>
  <c r="AG123" i="28" s="1"/>
  <c r="AG124" i="28" s="1"/>
  <c r="AG125" i="28" s="1"/>
  <c r="AG126" i="28" s="1"/>
  <c r="AG127" i="28" s="1"/>
  <c r="AG128" i="28" s="1"/>
  <c r="AG129" i="28" s="1"/>
  <c r="AG130" i="28" s="1"/>
  <c r="AG131" i="28" s="1"/>
  <c r="AG132" i="28" s="1"/>
  <c r="AC24" i="28"/>
  <c r="AC25" i="28" s="1"/>
  <c r="AC26" i="28" s="1"/>
  <c r="AC27" i="28" s="1"/>
  <c r="AC28" i="28" s="1"/>
  <c r="AC29" i="28" s="1"/>
  <c r="AC30" i="28" s="1"/>
  <c r="AC31" i="28" s="1"/>
  <c r="AC32" i="28" s="1"/>
  <c r="AC33" i="28" s="1"/>
  <c r="AC34" i="28" s="1"/>
  <c r="AC35" i="28" s="1"/>
  <c r="AC36" i="28" s="1"/>
  <c r="AC37" i="28" s="1"/>
  <c r="AC38" i="28" s="1"/>
  <c r="AC39" i="28" s="1"/>
  <c r="AC40" i="28" s="1"/>
  <c r="AC41" i="28" s="1"/>
  <c r="AC42" i="28" s="1"/>
  <c r="AC43" i="28" s="1"/>
  <c r="AC44" i="28" s="1"/>
  <c r="AC45" i="28" s="1"/>
  <c r="AC46" i="28" s="1"/>
  <c r="AC47" i="28" s="1"/>
  <c r="AC48" i="28" s="1"/>
  <c r="AC49" i="28" s="1"/>
  <c r="AC50" i="28" s="1"/>
  <c r="AC51" i="28" s="1"/>
  <c r="AC52" i="28" s="1"/>
  <c r="AC53" i="28" s="1"/>
  <c r="AC54" i="28" s="1"/>
  <c r="AC55" i="28" s="1"/>
  <c r="AC56" i="28" s="1"/>
  <c r="AC57" i="28" s="1"/>
  <c r="AC58" i="28" s="1"/>
  <c r="AC59" i="28" s="1"/>
  <c r="AC60" i="28" s="1"/>
  <c r="AC61" i="28" s="1"/>
  <c r="AC62" i="28" s="1"/>
  <c r="AC63" i="28" s="1"/>
  <c r="AC64" i="28" s="1"/>
  <c r="AC65" i="28" s="1"/>
  <c r="AC66" i="28" s="1"/>
  <c r="AC67" i="28" s="1"/>
  <c r="AC68" i="28" s="1"/>
  <c r="AC69" i="28" s="1"/>
  <c r="AC70" i="28" s="1"/>
  <c r="AC71" i="28" s="1"/>
  <c r="AC72" i="28" s="1"/>
  <c r="AC73" i="28" s="1"/>
  <c r="AC74" i="28" s="1"/>
  <c r="AC75" i="28" s="1"/>
  <c r="AC76" i="28" s="1"/>
  <c r="AC77" i="28" s="1"/>
  <c r="AC78" i="28" s="1"/>
  <c r="AC79" i="28" s="1"/>
  <c r="AC80" i="28" s="1"/>
  <c r="AC81" i="28" s="1"/>
  <c r="AC82" i="28" s="1"/>
  <c r="AC83" i="28" s="1"/>
  <c r="AC84" i="28" s="1"/>
  <c r="AC85" i="28" s="1"/>
  <c r="AC86" i="28" s="1"/>
  <c r="AC87" i="28" s="1"/>
  <c r="AC88" i="28" s="1"/>
  <c r="AC89" i="28" s="1"/>
  <c r="AC90" i="28" s="1"/>
  <c r="AC91" i="28" s="1"/>
  <c r="AC92" i="28" s="1"/>
  <c r="AC93" i="28" s="1"/>
  <c r="AC94" i="28" s="1"/>
  <c r="AC95" i="28" s="1"/>
  <c r="AC96" i="28" s="1"/>
  <c r="AC97" i="28" s="1"/>
  <c r="AC98" i="28" s="1"/>
  <c r="AC99" i="28" s="1"/>
  <c r="AC100" i="28" s="1"/>
  <c r="AC101" i="28" s="1"/>
  <c r="AC102" i="28" s="1"/>
  <c r="AC103" i="28" s="1"/>
  <c r="AC104" i="28" s="1"/>
  <c r="AC105" i="28" s="1"/>
  <c r="AC106" i="28" s="1"/>
  <c r="AC107" i="28" s="1"/>
  <c r="AC108" i="28" s="1"/>
  <c r="AC109" i="28" s="1"/>
  <c r="AC110" i="28" s="1"/>
  <c r="AC111" i="28" s="1"/>
  <c r="AC112" i="28" s="1"/>
  <c r="AC113" i="28" s="1"/>
  <c r="AC114" i="28" s="1"/>
  <c r="AC115" i="28" s="1"/>
  <c r="AC116" i="28" s="1"/>
  <c r="AC117" i="28" s="1"/>
  <c r="AC118" i="28" s="1"/>
  <c r="AC119" i="28" s="1"/>
  <c r="AC120" i="28" s="1"/>
  <c r="AC121" i="28" s="1"/>
  <c r="AC122" i="28" s="1"/>
  <c r="AC123" i="28" s="1"/>
  <c r="AC124" i="28" s="1"/>
  <c r="AC125" i="28" s="1"/>
  <c r="AC126" i="28" s="1"/>
  <c r="AC127" i="28" s="1"/>
  <c r="AC128" i="28" s="1"/>
  <c r="AC129" i="28" s="1"/>
  <c r="AC130" i="28" s="1"/>
  <c r="AC131" i="28" s="1"/>
  <c r="AC132" i="28" s="1"/>
  <c r="C40" i="31"/>
  <c r="P43" i="34"/>
  <c r="O42" i="34"/>
  <c r="N42" i="34"/>
  <c r="C39" i="35"/>
  <c r="D41" i="35"/>
  <c r="S40" i="34"/>
  <c r="F40" i="34"/>
  <c r="S41" i="27"/>
  <c r="F41" i="27"/>
  <c r="D41" i="28"/>
  <c r="S40" i="39"/>
  <c r="F40" i="39"/>
  <c r="K39" i="38"/>
  <c r="C38" i="34"/>
  <c r="D41" i="34"/>
  <c r="E39" i="29"/>
  <c r="G39" i="29" s="1"/>
  <c r="C38" i="28"/>
  <c r="D42" i="38"/>
  <c r="E40" i="38"/>
  <c r="G40" i="38" s="1"/>
  <c r="E40" i="27"/>
  <c r="G40" i="27" s="1"/>
  <c r="P44" i="27"/>
  <c r="N43" i="27"/>
  <c r="O43" i="27"/>
  <c r="C39" i="27"/>
  <c r="O42" i="29"/>
  <c r="N42" i="29"/>
  <c r="P43" i="29"/>
  <c r="H25" i="28"/>
  <c r="Q25" i="28" s="1"/>
  <c r="T25" i="28" s="1"/>
  <c r="I24" i="28"/>
  <c r="J24" i="28" s="1"/>
  <c r="G41" i="38"/>
  <c r="A44" i="27"/>
  <c r="A43" i="34"/>
  <c r="E41" i="26"/>
  <c r="G40" i="31"/>
  <c r="H26" i="39"/>
  <c r="Q26" i="39" s="1"/>
  <c r="I25" i="39"/>
  <c r="J25" i="39" s="1"/>
  <c r="D43" i="26"/>
  <c r="S43" i="26" s="1"/>
  <c r="F42" i="26"/>
  <c r="D14" i="38"/>
  <c r="E14" i="38" s="1"/>
  <c r="D13" i="38"/>
  <c r="E13" i="38" s="1"/>
  <c r="H44" i="38"/>
  <c r="H45" i="38" s="1"/>
  <c r="H46" i="38" s="1"/>
  <c r="H47" i="38" s="1"/>
  <c r="H48" i="38" s="1"/>
  <c r="H49" i="38" s="1"/>
  <c r="H50" i="38" s="1"/>
  <c r="H51" i="38" s="1"/>
  <c r="H52" i="38" s="1"/>
  <c r="H53" i="38" s="1"/>
  <c r="H54" i="38" s="1"/>
  <c r="H55" i="38" s="1"/>
  <c r="H56" i="38" s="1"/>
  <c r="H57" i="38" s="1"/>
  <c r="H58" i="38" s="1"/>
  <c r="H59" i="38" s="1"/>
  <c r="H60" i="38" s="1"/>
  <c r="H61" i="38" s="1"/>
  <c r="H62" i="38" s="1"/>
  <c r="H63" i="38" s="1"/>
  <c r="H64" i="38" s="1"/>
  <c r="H65" i="38" s="1"/>
  <c r="H66" i="38" s="1"/>
  <c r="H67" i="38" s="1"/>
  <c r="H68" i="38" s="1"/>
  <c r="H69" i="38" s="1"/>
  <c r="H70" i="38" s="1"/>
  <c r="H71" i="38" s="1"/>
  <c r="H72" i="38" s="1"/>
  <c r="H73" i="38" s="1"/>
  <c r="H74" i="38" s="1"/>
  <c r="H75" i="38" s="1"/>
  <c r="H76" i="38" s="1"/>
  <c r="H77" i="38" s="1"/>
  <c r="H78" i="38" s="1"/>
  <c r="H79" i="38" s="1"/>
  <c r="H80" i="38" s="1"/>
  <c r="H81" i="38" s="1"/>
  <c r="H82" i="38" s="1"/>
  <c r="H83" i="38" s="1"/>
  <c r="H84" i="38" s="1"/>
  <c r="H85" i="38" s="1"/>
  <c r="H86" i="38" s="1"/>
  <c r="H87" i="38" s="1"/>
  <c r="H88" i="38" s="1"/>
  <c r="H89" i="38" s="1"/>
  <c r="H90" i="38" s="1"/>
  <c r="H91" i="38" s="1"/>
  <c r="H92" i="38" s="1"/>
  <c r="H93" i="38" s="1"/>
  <c r="H94" i="38" s="1"/>
  <c r="H95" i="38" s="1"/>
  <c r="H96" i="38" s="1"/>
  <c r="H97" i="38" s="1"/>
  <c r="H98" i="38" s="1"/>
  <c r="H99" i="38" s="1"/>
  <c r="H100" i="38" s="1"/>
  <c r="H101" i="38" s="1"/>
  <c r="H102" i="38" s="1"/>
  <c r="H103" i="38" s="1"/>
  <c r="H104" i="38" s="1"/>
  <c r="H105" i="38" s="1"/>
  <c r="H106" i="38" s="1"/>
  <c r="H107" i="38" s="1"/>
  <c r="H108" i="38" s="1"/>
  <c r="H109" i="38" s="1"/>
  <c r="H110" i="38" s="1"/>
  <c r="H111" i="38" s="1"/>
  <c r="H112" i="38" s="1"/>
  <c r="H113" i="38" s="1"/>
  <c r="H114" i="38" s="1"/>
  <c r="H115" i="38" s="1"/>
  <c r="H116" i="38" s="1"/>
  <c r="H117" i="38" s="1"/>
  <c r="H118" i="38" s="1"/>
  <c r="H119" i="38" s="1"/>
  <c r="H120" i="38" s="1"/>
  <c r="H121" i="38" s="1"/>
  <c r="H122" i="38" s="1"/>
  <c r="H123" i="38" s="1"/>
  <c r="H124" i="38" s="1"/>
  <c r="H125" i="38" s="1"/>
  <c r="H126" i="38" s="1"/>
  <c r="H127" i="38" s="1"/>
  <c r="H128" i="38" s="1"/>
  <c r="H129" i="38" s="1"/>
  <c r="H130" i="38" s="1"/>
  <c r="H131" i="38" s="1"/>
  <c r="H132" i="38" s="1"/>
  <c r="D5" i="38"/>
  <c r="H24" i="38"/>
  <c r="A47" i="39"/>
  <c r="A44" i="31"/>
  <c r="E41" i="31"/>
  <c r="G40" i="26"/>
  <c r="A45" i="28"/>
  <c r="A45" i="38"/>
  <c r="A45" i="35"/>
  <c r="A44" i="26"/>
  <c r="A43" i="36"/>
  <c r="D43" i="31"/>
  <c r="S43" i="31" s="1"/>
  <c r="F42" i="31"/>
  <c r="A45" i="29"/>
  <c r="A43" i="33"/>
  <c r="Y29" i="37"/>
  <c r="AF27" i="37"/>
  <c r="AI27" i="37"/>
  <c r="AE27" i="37"/>
  <c r="B27" i="37" s="1"/>
  <c r="AH27" i="37"/>
  <c r="W30" i="37"/>
  <c r="O38" i="37"/>
  <c r="P39" i="37"/>
  <c r="N38" i="37"/>
  <c r="Z29" i="37"/>
  <c r="AA29" i="37"/>
  <c r="X28" i="37" s="1"/>
  <c r="M128" i="37"/>
  <c r="H34" i="37"/>
  <c r="D37" i="37"/>
  <c r="F37" i="37" s="1"/>
  <c r="S36" i="37"/>
  <c r="L128" i="37"/>
  <c r="T26" i="39" l="1"/>
  <c r="G41" i="36"/>
  <c r="Q24" i="38"/>
  <c r="T24" i="38" s="1"/>
  <c r="S41" i="39"/>
  <c r="F41" i="39"/>
  <c r="O46" i="26"/>
  <c r="N46" i="26"/>
  <c r="P47" i="26"/>
  <c r="N43" i="39"/>
  <c r="P44" i="39"/>
  <c r="O43" i="39"/>
  <c r="W25" i="39"/>
  <c r="C39" i="39"/>
  <c r="S41" i="34"/>
  <c r="F41" i="34"/>
  <c r="T23" i="28"/>
  <c r="S42" i="36"/>
  <c r="F42" i="36"/>
  <c r="E42" i="36" s="1"/>
  <c r="C42" i="36" s="1"/>
  <c r="E40" i="29"/>
  <c r="G40" i="29" s="1"/>
  <c r="D42" i="39"/>
  <c r="C41" i="38"/>
  <c r="E40" i="28"/>
  <c r="G40" i="28" s="1"/>
  <c r="W24" i="39"/>
  <c r="C41" i="26"/>
  <c r="D42" i="28"/>
  <c r="S41" i="29"/>
  <c r="F41" i="29"/>
  <c r="O44" i="27"/>
  <c r="N44" i="27"/>
  <c r="P45" i="27"/>
  <c r="S41" i="35"/>
  <c r="F41" i="35"/>
  <c r="E41" i="35" s="1"/>
  <c r="O44" i="33"/>
  <c r="N44" i="33"/>
  <c r="P45" i="33"/>
  <c r="E41" i="27"/>
  <c r="G41" i="27" s="1"/>
  <c r="C41" i="31"/>
  <c r="C40" i="38"/>
  <c r="E40" i="39"/>
  <c r="G40" i="39" s="1"/>
  <c r="D42" i="34"/>
  <c r="D43" i="36"/>
  <c r="V24" i="28"/>
  <c r="U24" i="28"/>
  <c r="O43" i="29"/>
  <c r="N43" i="29"/>
  <c r="P44" i="29"/>
  <c r="D42" i="35"/>
  <c r="G40" i="35"/>
  <c r="D42" i="29"/>
  <c r="C39" i="34"/>
  <c r="Q23" i="38"/>
  <c r="AC24" i="38"/>
  <c r="AC25" i="38" s="1"/>
  <c r="AC26" i="38" s="1"/>
  <c r="AC27" i="38" s="1"/>
  <c r="AC28" i="38" s="1"/>
  <c r="AC29" i="38" s="1"/>
  <c r="AC30" i="38" s="1"/>
  <c r="AC31" i="38" s="1"/>
  <c r="AC32" i="38" s="1"/>
  <c r="AC33" i="38" s="1"/>
  <c r="AC34" i="38" s="1"/>
  <c r="AC35" i="38" s="1"/>
  <c r="AC36" i="38" s="1"/>
  <c r="AC37" i="38" s="1"/>
  <c r="AC38" i="38" s="1"/>
  <c r="AC39" i="38" s="1"/>
  <c r="AC40" i="38" s="1"/>
  <c r="AC41" i="38" s="1"/>
  <c r="AC42" i="38" s="1"/>
  <c r="AC43" i="38" s="1"/>
  <c r="AC44" i="38" s="1"/>
  <c r="AC45" i="38" s="1"/>
  <c r="AC46" i="38" s="1"/>
  <c r="AC47" i="38" s="1"/>
  <c r="AC48" i="38" s="1"/>
  <c r="AC49" i="38" s="1"/>
  <c r="AC50" i="38" s="1"/>
  <c r="AC51" i="38" s="1"/>
  <c r="AC52" i="38" s="1"/>
  <c r="AC53" i="38" s="1"/>
  <c r="AC54" i="38" s="1"/>
  <c r="AC55" i="38" s="1"/>
  <c r="AC56" i="38" s="1"/>
  <c r="AC57" i="38" s="1"/>
  <c r="AC58" i="38" s="1"/>
  <c r="AC59" i="38" s="1"/>
  <c r="AC60" i="38" s="1"/>
  <c r="AC61" i="38" s="1"/>
  <c r="AC62" i="38" s="1"/>
  <c r="AC63" i="38" s="1"/>
  <c r="AC64" i="38" s="1"/>
  <c r="AC65" i="38" s="1"/>
  <c r="AC66" i="38" s="1"/>
  <c r="AC67" i="38" s="1"/>
  <c r="AC68" i="38" s="1"/>
  <c r="AC69" i="38" s="1"/>
  <c r="AC70" i="38" s="1"/>
  <c r="AC71" i="38" s="1"/>
  <c r="AC72" i="38" s="1"/>
  <c r="AC73" i="38" s="1"/>
  <c r="AC74" i="38" s="1"/>
  <c r="AC75" i="38" s="1"/>
  <c r="AC76" i="38" s="1"/>
  <c r="AC77" i="38" s="1"/>
  <c r="AC78" i="38" s="1"/>
  <c r="AC79" i="38" s="1"/>
  <c r="AC80" i="38" s="1"/>
  <c r="AC81" i="38" s="1"/>
  <c r="AC82" i="38" s="1"/>
  <c r="AC83" i="38" s="1"/>
  <c r="AC84" i="38" s="1"/>
  <c r="AC85" i="38" s="1"/>
  <c r="AC86" i="38" s="1"/>
  <c r="AC87" i="38" s="1"/>
  <c r="AC88" i="38" s="1"/>
  <c r="AC89" i="38" s="1"/>
  <c r="AC90" i="38" s="1"/>
  <c r="AC91" i="38" s="1"/>
  <c r="AC92" i="38" s="1"/>
  <c r="AC93" i="38" s="1"/>
  <c r="AC94" i="38" s="1"/>
  <c r="AC95" i="38" s="1"/>
  <c r="AC96" i="38" s="1"/>
  <c r="AC97" i="38" s="1"/>
  <c r="AC98" i="38" s="1"/>
  <c r="AC99" i="38" s="1"/>
  <c r="AC100" i="38" s="1"/>
  <c r="AC101" i="38" s="1"/>
  <c r="AC102" i="38" s="1"/>
  <c r="AC103" i="38" s="1"/>
  <c r="AC104" i="38" s="1"/>
  <c r="AC105" i="38" s="1"/>
  <c r="AC106" i="38" s="1"/>
  <c r="AC107" i="38" s="1"/>
  <c r="AC108" i="38" s="1"/>
  <c r="AC109" i="38" s="1"/>
  <c r="AC110" i="38" s="1"/>
  <c r="AC111" i="38" s="1"/>
  <c r="AC112" i="38" s="1"/>
  <c r="AC113" i="38" s="1"/>
  <c r="AC114" i="38" s="1"/>
  <c r="AC115" i="38" s="1"/>
  <c r="AC116" i="38" s="1"/>
  <c r="AC117" i="38" s="1"/>
  <c r="AC118" i="38" s="1"/>
  <c r="AC119" i="38" s="1"/>
  <c r="AC120" i="38" s="1"/>
  <c r="AC121" i="38" s="1"/>
  <c r="AC122" i="38" s="1"/>
  <c r="AC123" i="38" s="1"/>
  <c r="AC124" i="38" s="1"/>
  <c r="AC125" i="38" s="1"/>
  <c r="AC126" i="38" s="1"/>
  <c r="AC127" i="38" s="1"/>
  <c r="AC128" i="38" s="1"/>
  <c r="AC129" i="38" s="1"/>
  <c r="AC130" i="38" s="1"/>
  <c r="AC131" i="38" s="1"/>
  <c r="AC132" i="38" s="1"/>
  <c r="AG24" i="38"/>
  <c r="AG25" i="38" s="1"/>
  <c r="AG26" i="38" s="1"/>
  <c r="AG27" i="38" s="1"/>
  <c r="AG28" i="38" s="1"/>
  <c r="AG29" i="38" s="1"/>
  <c r="AG30" i="38" s="1"/>
  <c r="AG31" i="38" s="1"/>
  <c r="AG32" i="38" s="1"/>
  <c r="AG33" i="38" s="1"/>
  <c r="AG34" i="38" s="1"/>
  <c r="AG35" i="38" s="1"/>
  <c r="AG36" i="38" s="1"/>
  <c r="AG37" i="38" s="1"/>
  <c r="AG38" i="38" s="1"/>
  <c r="AG39" i="38" s="1"/>
  <c r="AG40" i="38" s="1"/>
  <c r="AG41" i="38" s="1"/>
  <c r="AG42" i="38" s="1"/>
  <c r="AG43" i="38" s="1"/>
  <c r="AG44" i="38" s="1"/>
  <c r="AG45" i="38" s="1"/>
  <c r="AG46" i="38" s="1"/>
  <c r="AG47" i="38" s="1"/>
  <c r="AG48" i="38" s="1"/>
  <c r="AG49" i="38" s="1"/>
  <c r="AG50" i="38" s="1"/>
  <c r="AG51" i="38" s="1"/>
  <c r="AG52" i="38" s="1"/>
  <c r="AG53" i="38" s="1"/>
  <c r="AG54" i="38" s="1"/>
  <c r="AG55" i="38" s="1"/>
  <c r="AG56" i="38" s="1"/>
  <c r="AG57" i="38" s="1"/>
  <c r="AG58" i="38" s="1"/>
  <c r="AG59" i="38" s="1"/>
  <c r="AG60" i="38" s="1"/>
  <c r="AG61" i="38" s="1"/>
  <c r="AG62" i="38" s="1"/>
  <c r="AG63" i="38" s="1"/>
  <c r="AG64" i="38" s="1"/>
  <c r="AG65" i="38" s="1"/>
  <c r="AG66" i="38" s="1"/>
  <c r="AG67" i="38" s="1"/>
  <c r="AG68" i="38" s="1"/>
  <c r="AG69" i="38" s="1"/>
  <c r="AG70" i="38" s="1"/>
  <c r="AG71" i="38" s="1"/>
  <c r="AG72" i="38" s="1"/>
  <c r="AG73" i="38" s="1"/>
  <c r="AG74" i="38" s="1"/>
  <c r="AG75" i="38" s="1"/>
  <c r="AG76" i="38" s="1"/>
  <c r="AG77" i="38" s="1"/>
  <c r="AG78" i="38" s="1"/>
  <c r="AG79" i="38" s="1"/>
  <c r="AG80" i="38" s="1"/>
  <c r="AG81" i="38" s="1"/>
  <c r="AG82" i="38" s="1"/>
  <c r="AG83" i="38" s="1"/>
  <c r="AG84" i="38" s="1"/>
  <c r="AG85" i="38" s="1"/>
  <c r="AG86" i="38" s="1"/>
  <c r="AG87" i="38" s="1"/>
  <c r="AG88" i="38" s="1"/>
  <c r="AG89" i="38" s="1"/>
  <c r="AG90" i="38" s="1"/>
  <c r="AG91" i="38" s="1"/>
  <c r="AG92" i="38" s="1"/>
  <c r="AG93" i="38" s="1"/>
  <c r="AG94" i="38" s="1"/>
  <c r="AG95" i="38" s="1"/>
  <c r="AG96" i="38" s="1"/>
  <c r="AG97" i="38" s="1"/>
  <c r="AG98" i="38" s="1"/>
  <c r="AG99" i="38" s="1"/>
  <c r="AG100" i="38" s="1"/>
  <c r="AG101" i="38" s="1"/>
  <c r="AG102" i="38" s="1"/>
  <c r="AG103" i="38" s="1"/>
  <c r="AG104" i="38" s="1"/>
  <c r="AG105" i="38" s="1"/>
  <c r="AG106" i="38" s="1"/>
  <c r="AG107" i="38" s="1"/>
  <c r="AG108" i="38" s="1"/>
  <c r="AG109" i="38" s="1"/>
  <c r="AG110" i="38" s="1"/>
  <c r="AG111" i="38" s="1"/>
  <c r="AG112" i="38" s="1"/>
  <c r="AG113" i="38" s="1"/>
  <c r="AG114" i="38" s="1"/>
  <c r="AG115" i="38" s="1"/>
  <c r="AG116" i="38" s="1"/>
  <c r="AG117" i="38" s="1"/>
  <c r="AG118" i="38" s="1"/>
  <c r="AG119" i="38" s="1"/>
  <c r="AG120" i="38" s="1"/>
  <c r="AG121" i="38" s="1"/>
  <c r="AG122" i="38" s="1"/>
  <c r="AG123" i="38" s="1"/>
  <c r="AG124" i="38" s="1"/>
  <c r="AG125" i="38" s="1"/>
  <c r="AG126" i="38" s="1"/>
  <c r="AG127" i="38" s="1"/>
  <c r="AG128" i="38" s="1"/>
  <c r="AG129" i="38" s="1"/>
  <c r="AG130" i="38" s="1"/>
  <c r="AG131" i="38" s="1"/>
  <c r="AG132" i="38" s="1"/>
  <c r="C40" i="27"/>
  <c r="V26" i="39"/>
  <c r="U26" i="39"/>
  <c r="V25" i="28"/>
  <c r="U25" i="28"/>
  <c r="S42" i="38"/>
  <c r="F42" i="38"/>
  <c r="E42" i="38" s="1"/>
  <c r="G42" i="38" s="1"/>
  <c r="S42" i="33"/>
  <c r="F42" i="33"/>
  <c r="S42" i="27"/>
  <c r="F42" i="27"/>
  <c r="V23" i="39"/>
  <c r="U23" i="39"/>
  <c r="P45" i="38"/>
  <c r="O44" i="38"/>
  <c r="N44" i="38"/>
  <c r="D43" i="27"/>
  <c r="C40" i="35"/>
  <c r="C41" i="33"/>
  <c r="G41" i="33"/>
  <c r="K39" i="28"/>
  <c r="C40" i="33"/>
  <c r="K39" i="39"/>
  <c r="U24" i="38"/>
  <c r="V24" i="38"/>
  <c r="C39" i="29"/>
  <c r="S41" i="28"/>
  <c r="F41" i="28"/>
  <c r="E40" i="34"/>
  <c r="G40" i="34" s="1"/>
  <c r="O43" i="34"/>
  <c r="N43" i="34"/>
  <c r="P44" i="34"/>
  <c r="O43" i="28"/>
  <c r="N43" i="28"/>
  <c r="P44" i="28"/>
  <c r="O43" i="35"/>
  <c r="N43" i="35"/>
  <c r="P44" i="35"/>
  <c r="C39" i="28"/>
  <c r="O44" i="31"/>
  <c r="N44" i="31"/>
  <c r="P45" i="31"/>
  <c r="O44" i="36"/>
  <c r="N44" i="36"/>
  <c r="P45" i="36"/>
  <c r="D43" i="33"/>
  <c r="D43" i="38"/>
  <c r="A44" i="36"/>
  <c r="A48" i="39"/>
  <c r="A46" i="29"/>
  <c r="G41" i="35"/>
  <c r="H27" i="39"/>
  <c r="Q27" i="39" s="1"/>
  <c r="I26" i="39"/>
  <c r="J26" i="39" s="1"/>
  <c r="A45" i="27"/>
  <c r="H25" i="38"/>
  <c r="Q25" i="38" s="1"/>
  <c r="T25" i="38" s="1"/>
  <c r="I24" i="38"/>
  <c r="J24" i="38" s="1"/>
  <c r="A46" i="35"/>
  <c r="D44" i="26"/>
  <c r="S44" i="26" s="1"/>
  <c r="F43" i="26"/>
  <c r="E42" i="31"/>
  <c r="G42" i="31" s="1"/>
  <c r="E5" i="38"/>
  <c r="G41" i="26"/>
  <c r="H26" i="28"/>
  <c r="Q26" i="28" s="1"/>
  <c r="I25" i="28"/>
  <c r="J25" i="28" s="1"/>
  <c r="A46" i="28"/>
  <c r="E42" i="26"/>
  <c r="A44" i="33"/>
  <c r="D44" i="31"/>
  <c r="S44" i="31" s="1"/>
  <c r="F43" i="31"/>
  <c r="A46" i="38"/>
  <c r="A45" i="31"/>
  <c r="A45" i="26"/>
  <c r="G41" i="31"/>
  <c r="A44" i="34"/>
  <c r="Y30" i="37"/>
  <c r="AH28" i="37"/>
  <c r="AF28" i="37"/>
  <c r="AI28" i="37"/>
  <c r="AE28" i="37"/>
  <c r="B28" i="37" s="1"/>
  <c r="H35" i="37"/>
  <c r="D38" i="37"/>
  <c r="F38" i="37" s="1"/>
  <c r="L129" i="37"/>
  <c r="N39" i="37"/>
  <c r="O39" i="37"/>
  <c r="P40" i="37"/>
  <c r="S37" i="37"/>
  <c r="M129" i="37"/>
  <c r="Z30" i="37"/>
  <c r="AA30" i="37"/>
  <c r="X29" i="37" s="1"/>
  <c r="G42" i="36" l="1"/>
  <c r="T27" i="39"/>
  <c r="S42" i="29"/>
  <c r="F42" i="29"/>
  <c r="P46" i="33"/>
  <c r="O45" i="33"/>
  <c r="N45" i="33"/>
  <c r="E41" i="29"/>
  <c r="G41" i="29" s="1"/>
  <c r="S42" i="39"/>
  <c r="F42" i="39"/>
  <c r="N47" i="26"/>
  <c r="P48" i="26"/>
  <c r="O47" i="26"/>
  <c r="C40" i="39"/>
  <c r="D44" i="33"/>
  <c r="K40" i="39"/>
  <c r="D43" i="34"/>
  <c r="N45" i="38"/>
  <c r="P46" i="38"/>
  <c r="O45" i="38"/>
  <c r="O44" i="35"/>
  <c r="N44" i="35"/>
  <c r="P45" i="35"/>
  <c r="C42" i="31"/>
  <c r="D44" i="36"/>
  <c r="D43" i="35"/>
  <c r="S43" i="27"/>
  <c r="F43" i="27"/>
  <c r="W25" i="28"/>
  <c r="T23" i="38"/>
  <c r="W24" i="28"/>
  <c r="C40" i="34"/>
  <c r="W24" i="38"/>
  <c r="S42" i="35"/>
  <c r="F42" i="35"/>
  <c r="E42" i="35" s="1"/>
  <c r="S43" i="36"/>
  <c r="F43" i="36"/>
  <c r="E43" i="36" s="1"/>
  <c r="G43" i="36" s="1"/>
  <c r="I43" i="36" s="1"/>
  <c r="K41" i="38"/>
  <c r="C41" i="35"/>
  <c r="C40" i="29"/>
  <c r="E41" i="34"/>
  <c r="G41" i="34" s="1"/>
  <c r="V27" i="39"/>
  <c r="U27" i="39"/>
  <c r="T26" i="28"/>
  <c r="P46" i="31"/>
  <c r="O45" i="31"/>
  <c r="N45" i="31"/>
  <c r="N44" i="28"/>
  <c r="P45" i="28"/>
  <c r="O44" i="28"/>
  <c r="E41" i="28"/>
  <c r="E41" i="39"/>
  <c r="G41" i="39" s="1"/>
  <c r="K40" i="28"/>
  <c r="P46" i="36"/>
  <c r="O45" i="36"/>
  <c r="N45" i="36"/>
  <c r="S43" i="38"/>
  <c r="F43" i="38"/>
  <c r="D43" i="28"/>
  <c r="W26" i="39"/>
  <c r="O44" i="29"/>
  <c r="N44" i="29"/>
  <c r="P45" i="29"/>
  <c r="P46" i="27"/>
  <c r="N45" i="27"/>
  <c r="O45" i="27"/>
  <c r="C40" i="28"/>
  <c r="V25" i="38"/>
  <c r="U25" i="38"/>
  <c r="E42" i="33"/>
  <c r="D44" i="38"/>
  <c r="W23" i="39"/>
  <c r="AH24" i="39"/>
  <c r="C42" i="38"/>
  <c r="D43" i="29"/>
  <c r="S42" i="34"/>
  <c r="F42" i="34"/>
  <c r="D44" i="27"/>
  <c r="S42" i="28"/>
  <c r="F42" i="28"/>
  <c r="U23" i="28"/>
  <c r="V23" i="28"/>
  <c r="N44" i="39"/>
  <c r="P45" i="39"/>
  <c r="O44" i="39"/>
  <c r="C42" i="26"/>
  <c r="S43" i="33"/>
  <c r="F43" i="33"/>
  <c r="E43" i="33" s="1"/>
  <c r="G43" i="33" s="1"/>
  <c r="I43" i="33" s="1"/>
  <c r="P45" i="34"/>
  <c r="O44" i="34"/>
  <c r="N44" i="34"/>
  <c r="E42" i="27"/>
  <c r="G42" i="27" s="1"/>
  <c r="C41" i="27"/>
  <c r="K42" i="38"/>
  <c r="D43" i="39"/>
  <c r="A47" i="29"/>
  <c r="E43" i="26"/>
  <c r="A47" i="35"/>
  <c r="H28" i="39"/>
  <c r="Q28" i="39" s="1"/>
  <c r="I27" i="39"/>
  <c r="J27" i="39" s="1"/>
  <c r="E43" i="31"/>
  <c r="H27" i="28"/>
  <c r="Q27" i="28" s="1"/>
  <c r="I26" i="28"/>
  <c r="J26" i="28" s="1"/>
  <c r="F44" i="26"/>
  <c r="D45" i="26"/>
  <c r="S45" i="26" s="1"/>
  <c r="A46" i="26"/>
  <c r="F44" i="31"/>
  <c r="D45" i="31"/>
  <c r="S45" i="31" s="1"/>
  <c r="H26" i="38"/>
  <c r="Q26" i="38" s="1"/>
  <c r="I25" i="38"/>
  <c r="J25" i="38" s="1"/>
  <c r="A47" i="28"/>
  <c r="A47" i="38"/>
  <c r="G42" i="26"/>
  <c r="A45" i="34"/>
  <c r="A46" i="31"/>
  <c r="A45" i="36"/>
  <c r="A45" i="33"/>
  <c r="A46" i="27"/>
  <c r="A49" i="39"/>
  <c r="AI29" i="37"/>
  <c r="AF29" i="37"/>
  <c r="AH29" i="37"/>
  <c r="AE29" i="37"/>
  <c r="B29" i="37" s="1"/>
  <c r="L130" i="37"/>
  <c r="D39" i="37"/>
  <c r="F39" i="37" s="1"/>
  <c r="S38" i="37"/>
  <c r="M130" i="37"/>
  <c r="O40" i="37"/>
  <c r="P41" i="37"/>
  <c r="N40" i="37"/>
  <c r="H36" i="37"/>
  <c r="Z31" i="37"/>
  <c r="AA31" i="37"/>
  <c r="X30" i="37" s="1"/>
  <c r="T28" i="39" l="1"/>
  <c r="T26" i="38"/>
  <c r="C43" i="36"/>
  <c r="J43" i="36" s="1"/>
  <c r="C43" i="31"/>
  <c r="W23" i="28"/>
  <c r="Y23" i="28"/>
  <c r="AH24" i="28"/>
  <c r="S43" i="29"/>
  <c r="F43" i="29"/>
  <c r="W25" i="38"/>
  <c r="O45" i="29"/>
  <c r="N45" i="29"/>
  <c r="P46" i="29"/>
  <c r="C41" i="28"/>
  <c r="S43" i="34"/>
  <c r="F43" i="34"/>
  <c r="S44" i="33"/>
  <c r="F44" i="33"/>
  <c r="E44" i="33" s="1"/>
  <c r="C43" i="26"/>
  <c r="AI24" i="39"/>
  <c r="D44" i="29"/>
  <c r="E43" i="38"/>
  <c r="G43" i="38" s="1"/>
  <c r="I43" i="38" s="1"/>
  <c r="C41" i="34"/>
  <c r="S43" i="35"/>
  <c r="F43" i="35"/>
  <c r="U26" i="38"/>
  <c r="V26" i="38"/>
  <c r="N45" i="39"/>
  <c r="P46" i="39"/>
  <c r="O45" i="39"/>
  <c r="C41" i="39"/>
  <c r="C42" i="27"/>
  <c r="D45" i="36"/>
  <c r="V23" i="38"/>
  <c r="U23" i="38"/>
  <c r="D45" i="33"/>
  <c r="G42" i="35"/>
  <c r="O45" i="34"/>
  <c r="N45" i="34"/>
  <c r="P46" i="34"/>
  <c r="S44" i="27"/>
  <c r="F44" i="27"/>
  <c r="C42" i="33"/>
  <c r="D45" i="27"/>
  <c r="E42" i="28"/>
  <c r="C41" i="29"/>
  <c r="D44" i="39"/>
  <c r="D44" i="28"/>
  <c r="D44" i="35"/>
  <c r="C43" i="33"/>
  <c r="J43" i="33" s="1"/>
  <c r="G42" i="33"/>
  <c r="O46" i="27"/>
  <c r="N46" i="27"/>
  <c r="P47" i="27"/>
  <c r="O46" i="36"/>
  <c r="N46" i="36"/>
  <c r="P47" i="36"/>
  <c r="O48" i="26"/>
  <c r="N48" i="26"/>
  <c r="P49" i="26"/>
  <c r="O46" i="33"/>
  <c r="N46" i="33"/>
  <c r="P47" i="33"/>
  <c r="S43" i="39"/>
  <c r="F43" i="39"/>
  <c r="S44" i="38"/>
  <c r="F44" i="38"/>
  <c r="E44" i="38" s="1"/>
  <c r="G44" i="38" s="1"/>
  <c r="I44" i="38" s="1"/>
  <c r="K43" i="38"/>
  <c r="C42" i="35"/>
  <c r="K41" i="39"/>
  <c r="T27" i="28"/>
  <c r="E42" i="34"/>
  <c r="G42" i="34" s="1"/>
  <c r="S43" i="28"/>
  <c r="F43" i="28"/>
  <c r="N46" i="31"/>
  <c r="D46" i="31" s="1"/>
  <c r="S46" i="31" s="1"/>
  <c r="P47" i="31"/>
  <c r="O46" i="31"/>
  <c r="P47" i="38"/>
  <c r="O46" i="38"/>
  <c r="N46" i="38"/>
  <c r="E42" i="29"/>
  <c r="G42" i="29" s="1"/>
  <c r="D44" i="34"/>
  <c r="K41" i="28"/>
  <c r="O45" i="28"/>
  <c r="N45" i="28"/>
  <c r="P46" i="28"/>
  <c r="O45" i="35"/>
  <c r="N45" i="35"/>
  <c r="P46" i="35"/>
  <c r="S44" i="36"/>
  <c r="F44" i="36"/>
  <c r="E44" i="36" s="1"/>
  <c r="G44" i="36" s="1"/>
  <c r="V28" i="39"/>
  <c r="U28" i="39"/>
  <c r="Y23" i="39"/>
  <c r="G41" i="28"/>
  <c r="V26" i="28"/>
  <c r="U26" i="28"/>
  <c r="W27" i="39"/>
  <c r="E43" i="27"/>
  <c r="G43" i="27" s="1"/>
  <c r="I43" i="27" s="1"/>
  <c r="D45" i="38"/>
  <c r="E42" i="39"/>
  <c r="G42" i="39" s="1"/>
  <c r="H28" i="28"/>
  <c r="Q28" i="28" s="1"/>
  <c r="I27" i="28"/>
  <c r="J27" i="28" s="1"/>
  <c r="H29" i="39"/>
  <c r="Q29" i="39" s="1"/>
  <c r="I28" i="39"/>
  <c r="J28" i="39" s="1"/>
  <c r="A46" i="34"/>
  <c r="A47" i="26"/>
  <c r="G43" i="26"/>
  <c r="I43" i="26" s="1"/>
  <c r="A47" i="27"/>
  <c r="D46" i="26"/>
  <c r="S46" i="26" s="1"/>
  <c r="F45" i="26"/>
  <c r="G43" i="31"/>
  <c r="I43" i="31" s="1"/>
  <c r="A48" i="29"/>
  <c r="A46" i="36"/>
  <c r="H27" i="38"/>
  <c r="Q27" i="38" s="1"/>
  <c r="I26" i="38"/>
  <c r="J26" i="38" s="1"/>
  <c r="A47" i="31"/>
  <c r="A48" i="28"/>
  <c r="E44" i="26"/>
  <c r="A50" i="39"/>
  <c r="F45" i="31"/>
  <c r="A48" i="35"/>
  <c r="A48" i="38"/>
  <c r="A46" i="33"/>
  <c r="E44" i="31"/>
  <c r="AH30" i="37"/>
  <c r="AE30" i="37"/>
  <c r="B30" i="37" s="1"/>
  <c r="AI30" i="37"/>
  <c r="AF30" i="37"/>
  <c r="H37" i="37"/>
  <c r="N41" i="37"/>
  <c r="O41" i="37"/>
  <c r="P42" i="37"/>
  <c r="L131" i="37"/>
  <c r="S39" i="37"/>
  <c r="D40" i="37"/>
  <c r="F40" i="37" s="1"/>
  <c r="M131" i="37"/>
  <c r="J43" i="31" l="1"/>
  <c r="T29" i="39"/>
  <c r="V29" i="39" s="1"/>
  <c r="AA24" i="28"/>
  <c r="X23" i="28" s="1"/>
  <c r="AF24" i="28" s="1"/>
  <c r="T27" i="38"/>
  <c r="J43" i="26"/>
  <c r="C44" i="36"/>
  <c r="Z24" i="28"/>
  <c r="P48" i="33"/>
  <c r="O47" i="33"/>
  <c r="N47" i="33"/>
  <c r="W26" i="38"/>
  <c r="C44" i="31"/>
  <c r="N46" i="28"/>
  <c r="P47" i="28"/>
  <c r="O46" i="28"/>
  <c r="E43" i="39"/>
  <c r="S45" i="33"/>
  <c r="F45" i="33"/>
  <c r="S45" i="36"/>
  <c r="F45" i="36"/>
  <c r="E45" i="36" s="1"/>
  <c r="C45" i="36" s="1"/>
  <c r="D45" i="39"/>
  <c r="O46" i="29"/>
  <c r="N46" i="29"/>
  <c r="P47" i="29"/>
  <c r="U29" i="39"/>
  <c r="C42" i="28"/>
  <c r="G44" i="33"/>
  <c r="D45" i="28"/>
  <c r="C42" i="29"/>
  <c r="P48" i="31"/>
  <c r="O47" i="31"/>
  <c r="N47" i="31"/>
  <c r="S44" i="35"/>
  <c r="F44" i="35"/>
  <c r="E44" i="35" s="1"/>
  <c r="G42" i="28"/>
  <c r="E44" i="27"/>
  <c r="G44" i="27" s="1"/>
  <c r="D45" i="29"/>
  <c r="C44" i="26"/>
  <c r="D46" i="38"/>
  <c r="E43" i="28"/>
  <c r="G43" i="28" s="1"/>
  <c r="I43" i="28" s="1"/>
  <c r="V27" i="28"/>
  <c r="U27" i="28"/>
  <c r="D46" i="33"/>
  <c r="P48" i="36"/>
  <c r="O47" i="36"/>
  <c r="N47" i="36"/>
  <c r="S44" i="28"/>
  <c r="F44" i="28"/>
  <c r="S44" i="29"/>
  <c r="F44" i="29"/>
  <c r="Y24" i="28"/>
  <c r="C43" i="38"/>
  <c r="J43" i="38" s="1"/>
  <c r="T28" i="28"/>
  <c r="Y24" i="39"/>
  <c r="Z24" i="39"/>
  <c r="D46" i="36"/>
  <c r="S45" i="27"/>
  <c r="F45" i="27"/>
  <c r="P47" i="34"/>
  <c r="O46" i="34"/>
  <c r="N46" i="34"/>
  <c r="E43" i="35"/>
  <c r="E43" i="34"/>
  <c r="G43" i="34" s="1"/>
  <c r="I43" i="34" s="1"/>
  <c r="AI24" i="28"/>
  <c r="C44" i="33"/>
  <c r="G44" i="26"/>
  <c r="O46" i="35"/>
  <c r="N46" i="35"/>
  <c r="P47" i="35"/>
  <c r="N47" i="38"/>
  <c r="P48" i="38"/>
  <c r="O47" i="38"/>
  <c r="AA24" i="39"/>
  <c r="X23" i="39" s="1"/>
  <c r="P50" i="26"/>
  <c r="N49" i="26"/>
  <c r="O49" i="26"/>
  <c r="S44" i="39"/>
  <c r="F44" i="39"/>
  <c r="D45" i="34"/>
  <c r="K42" i="39"/>
  <c r="E43" i="29"/>
  <c r="G43" i="29" s="1"/>
  <c r="I43" i="29" s="1"/>
  <c r="C43" i="27"/>
  <c r="C42" i="39"/>
  <c r="D45" i="35"/>
  <c r="S44" i="34"/>
  <c r="F44" i="34"/>
  <c r="C44" i="38"/>
  <c r="J44" i="38" s="1"/>
  <c r="P48" i="27"/>
  <c r="N47" i="27"/>
  <c r="O47" i="27"/>
  <c r="W26" i="28"/>
  <c r="S45" i="38"/>
  <c r="F45" i="38"/>
  <c r="E45" i="38" s="1"/>
  <c r="G45" i="38" s="1"/>
  <c r="I45" i="38" s="1"/>
  <c r="W28" i="39"/>
  <c r="C42" i="34"/>
  <c r="D46" i="27"/>
  <c r="W23" i="38"/>
  <c r="AH24" i="38"/>
  <c r="N46" i="39"/>
  <c r="P47" i="39"/>
  <c r="O46" i="39"/>
  <c r="K42" i="28"/>
  <c r="A48" i="27"/>
  <c r="A49" i="28"/>
  <c r="H28" i="38"/>
  <c r="Q28" i="38" s="1"/>
  <c r="I27" i="38"/>
  <c r="J27" i="38" s="1"/>
  <c r="D47" i="26"/>
  <c r="S47" i="26" s="1"/>
  <c r="F46" i="26"/>
  <c r="E45" i="26"/>
  <c r="A51" i="39"/>
  <c r="A47" i="36"/>
  <c r="A48" i="26"/>
  <c r="A47" i="34"/>
  <c r="A48" i="31"/>
  <c r="A49" i="29"/>
  <c r="H30" i="39"/>
  <c r="Q30" i="39" s="1"/>
  <c r="I29" i="39"/>
  <c r="J29" i="39" s="1"/>
  <c r="A49" i="35"/>
  <c r="G44" i="31"/>
  <c r="A47" i="33"/>
  <c r="A49" i="38"/>
  <c r="D47" i="31"/>
  <c r="S47" i="31" s="1"/>
  <c r="F46" i="31"/>
  <c r="H29" i="28"/>
  <c r="Q29" i="28" s="1"/>
  <c r="I28" i="28"/>
  <c r="J28" i="28" s="1"/>
  <c r="E45" i="31"/>
  <c r="G45" i="31" s="1"/>
  <c r="AF31" i="37"/>
  <c r="AE31" i="37"/>
  <c r="B31" i="37" s="1"/>
  <c r="AI31" i="37"/>
  <c r="AH31" i="37"/>
  <c r="S40" i="37"/>
  <c r="L132" i="37"/>
  <c r="O42" i="37"/>
  <c r="N42" i="37"/>
  <c r="P43" i="37"/>
  <c r="D41" i="37"/>
  <c r="F41" i="37" s="1"/>
  <c r="M132" i="37"/>
  <c r="H38" i="37"/>
  <c r="T30" i="39" l="1"/>
  <c r="T28" i="38"/>
  <c r="U27" i="38"/>
  <c r="Y23" i="38"/>
  <c r="AA24" i="38" s="1"/>
  <c r="X23" i="38" s="1"/>
  <c r="AE24" i="28"/>
  <c r="AI25" i="28" s="1"/>
  <c r="V27" i="38"/>
  <c r="G45" i="36"/>
  <c r="G44" i="35"/>
  <c r="C43" i="29"/>
  <c r="E44" i="39"/>
  <c r="G44" i="39" s="1"/>
  <c r="I44" i="39" s="1"/>
  <c r="AF24" i="39"/>
  <c r="D46" i="34"/>
  <c r="Y25" i="39"/>
  <c r="Z25" i="39"/>
  <c r="AA25" i="39"/>
  <c r="X24" i="39" s="1"/>
  <c r="E44" i="29"/>
  <c r="C43" i="28"/>
  <c r="J43" i="28" s="1"/>
  <c r="W29" i="39"/>
  <c r="D46" i="28"/>
  <c r="S46" i="27"/>
  <c r="F46" i="27"/>
  <c r="P51" i="26"/>
  <c r="O50" i="26"/>
  <c r="N50" i="26"/>
  <c r="V30" i="39"/>
  <c r="U30" i="39"/>
  <c r="N47" i="39"/>
  <c r="P48" i="39"/>
  <c r="O47" i="39"/>
  <c r="S45" i="35"/>
  <c r="F45" i="35"/>
  <c r="E45" i="35" s="1"/>
  <c r="O48" i="36"/>
  <c r="N48" i="36"/>
  <c r="P49" i="36"/>
  <c r="S46" i="38"/>
  <c r="F46" i="38"/>
  <c r="E46" i="38" s="1"/>
  <c r="G46" i="38" s="1"/>
  <c r="I46" i="38" s="1"/>
  <c r="O48" i="33"/>
  <c r="N48" i="33"/>
  <c r="P49" i="33"/>
  <c r="S45" i="28"/>
  <c r="F45" i="28"/>
  <c r="U28" i="38"/>
  <c r="V28" i="38"/>
  <c r="D46" i="39"/>
  <c r="D47" i="27"/>
  <c r="P49" i="38"/>
  <c r="O48" i="38"/>
  <c r="N48" i="38"/>
  <c r="O47" i="34"/>
  <c r="N47" i="34"/>
  <c r="P48" i="34"/>
  <c r="V28" i="28"/>
  <c r="U28" i="28"/>
  <c r="S46" i="33"/>
  <c r="F46" i="33"/>
  <c r="E45" i="33"/>
  <c r="G45" i="33" s="1"/>
  <c r="D47" i="36"/>
  <c r="T29" i="28"/>
  <c r="C45" i="26"/>
  <c r="O48" i="27"/>
  <c r="N48" i="27"/>
  <c r="P49" i="27"/>
  <c r="D47" i="38"/>
  <c r="E45" i="27"/>
  <c r="G45" i="27" s="1"/>
  <c r="C44" i="27"/>
  <c r="O47" i="29"/>
  <c r="N47" i="29"/>
  <c r="P48" i="29"/>
  <c r="AE24" i="39"/>
  <c r="C43" i="35"/>
  <c r="O47" i="28"/>
  <c r="N47" i="28"/>
  <c r="P48" i="28"/>
  <c r="K43" i="39"/>
  <c r="O47" i="35"/>
  <c r="N47" i="35"/>
  <c r="P48" i="35"/>
  <c r="K44" i="38"/>
  <c r="P49" i="31"/>
  <c r="O48" i="31"/>
  <c r="N48" i="31"/>
  <c r="D48" i="31" s="1"/>
  <c r="S48" i="31" s="1"/>
  <c r="D46" i="29"/>
  <c r="C43" i="39"/>
  <c r="W27" i="38"/>
  <c r="E44" i="34"/>
  <c r="G44" i="34" s="1"/>
  <c r="D47" i="33"/>
  <c r="C45" i="38"/>
  <c r="D46" i="35"/>
  <c r="C43" i="34"/>
  <c r="S46" i="36"/>
  <c r="F46" i="36"/>
  <c r="E46" i="36" s="1"/>
  <c r="C46" i="36" s="1"/>
  <c r="E44" i="28"/>
  <c r="G44" i="28" s="1"/>
  <c r="I44" i="28" s="1"/>
  <c r="C44" i="35"/>
  <c r="K43" i="28"/>
  <c r="G43" i="39"/>
  <c r="I43" i="39" s="1"/>
  <c r="C45" i="31"/>
  <c r="AI24" i="38"/>
  <c r="Q43" i="38"/>
  <c r="T43" i="38" s="1"/>
  <c r="K45" i="38"/>
  <c r="S45" i="34"/>
  <c r="F45" i="34"/>
  <c r="G43" i="35"/>
  <c r="I43" i="35" s="1"/>
  <c r="Y25" i="28"/>
  <c r="Z25" i="28"/>
  <c r="AA25" i="28"/>
  <c r="X24" i="28" s="1"/>
  <c r="W27" i="28"/>
  <c r="S45" i="29"/>
  <c r="F45" i="29"/>
  <c r="S45" i="39"/>
  <c r="F45" i="39"/>
  <c r="J43" i="27"/>
  <c r="G45" i="26"/>
  <c r="A50" i="28"/>
  <c r="H29" i="38"/>
  <c r="Q29" i="38" s="1"/>
  <c r="I28" i="38"/>
  <c r="J28" i="38" s="1"/>
  <c r="E46" i="26"/>
  <c r="A48" i="33"/>
  <c r="D48" i="26"/>
  <c r="S48" i="26" s="1"/>
  <c r="F47" i="26"/>
  <c r="A50" i="35"/>
  <c r="H31" i="39"/>
  <c r="Q31" i="39" s="1"/>
  <c r="I30" i="39"/>
  <c r="J30" i="39" s="1"/>
  <c r="A49" i="31"/>
  <c r="A48" i="36"/>
  <c r="A49" i="27"/>
  <c r="E46" i="31"/>
  <c r="G46" i="31" s="1"/>
  <c r="A50" i="38"/>
  <c r="A50" i="29"/>
  <c r="A49" i="26"/>
  <c r="H30" i="28"/>
  <c r="Q30" i="28" s="1"/>
  <c r="I29" i="28"/>
  <c r="J29" i="28" s="1"/>
  <c r="F47" i="31"/>
  <c r="A48" i="34"/>
  <c r="A52" i="39"/>
  <c r="H39" i="37"/>
  <c r="D42" i="37"/>
  <c r="F42" i="37" s="1"/>
  <c r="S41" i="37"/>
  <c r="P44" i="37"/>
  <c r="N43" i="37"/>
  <c r="O43" i="37"/>
  <c r="Z24" i="38" l="1"/>
  <c r="Y24" i="38"/>
  <c r="Z25" i="38" s="1"/>
  <c r="AE24" i="38"/>
  <c r="B24" i="38" s="1"/>
  <c r="AF24" i="38"/>
  <c r="T31" i="39"/>
  <c r="V31" i="39" s="1"/>
  <c r="T29" i="38"/>
  <c r="AE25" i="28"/>
  <c r="AH25" i="28"/>
  <c r="J43" i="39"/>
  <c r="G45" i="35"/>
  <c r="J43" i="35"/>
  <c r="U31" i="39"/>
  <c r="P50" i="31"/>
  <c r="O49" i="31"/>
  <c r="N49" i="31"/>
  <c r="P50" i="36"/>
  <c r="O49" i="36"/>
  <c r="N49" i="36"/>
  <c r="S46" i="28"/>
  <c r="F46" i="28"/>
  <c r="C44" i="29"/>
  <c r="Y26" i="28"/>
  <c r="Z26" i="28"/>
  <c r="AA26" i="28"/>
  <c r="X25" i="28" s="1"/>
  <c r="C44" i="28"/>
  <c r="J44" i="28" s="1"/>
  <c r="Q44" i="38"/>
  <c r="T44" i="38" s="1"/>
  <c r="K46" i="38"/>
  <c r="N49" i="38"/>
  <c r="P50" i="38"/>
  <c r="O49" i="38"/>
  <c r="E45" i="28"/>
  <c r="G45" i="28" s="1"/>
  <c r="I45" i="28" s="1"/>
  <c r="D48" i="36"/>
  <c r="W30" i="39"/>
  <c r="C44" i="39"/>
  <c r="S47" i="33"/>
  <c r="F47" i="33"/>
  <c r="E47" i="33" s="1"/>
  <c r="E45" i="29"/>
  <c r="G45" i="29" s="1"/>
  <c r="K44" i="39"/>
  <c r="AE25" i="39"/>
  <c r="B24" i="39"/>
  <c r="AH25" i="39"/>
  <c r="S47" i="38"/>
  <c r="F47" i="38"/>
  <c r="E47" i="38" s="1"/>
  <c r="P49" i="34"/>
  <c r="O48" i="34"/>
  <c r="N48" i="34"/>
  <c r="P50" i="33"/>
  <c r="O49" i="33"/>
  <c r="N49" i="33"/>
  <c r="Y26" i="39"/>
  <c r="Z26" i="39"/>
  <c r="AA26" i="39"/>
  <c r="X25" i="39" s="1"/>
  <c r="C46" i="26"/>
  <c r="E45" i="34"/>
  <c r="G45" i="34" s="1"/>
  <c r="S46" i="29"/>
  <c r="F46" i="29"/>
  <c r="O48" i="29"/>
  <c r="N48" i="29"/>
  <c r="P49" i="29"/>
  <c r="C45" i="33"/>
  <c r="D47" i="34"/>
  <c r="S46" i="39"/>
  <c r="F46" i="39"/>
  <c r="D48" i="33"/>
  <c r="N48" i="39"/>
  <c r="P49" i="39"/>
  <c r="O48" i="39"/>
  <c r="P52" i="26"/>
  <c r="O51" i="26"/>
  <c r="N51" i="26"/>
  <c r="S46" i="34"/>
  <c r="F46" i="34"/>
  <c r="C45" i="27"/>
  <c r="T30" i="28"/>
  <c r="C46" i="31"/>
  <c r="C44" i="34"/>
  <c r="J45" i="38"/>
  <c r="D47" i="29"/>
  <c r="P50" i="27"/>
  <c r="N49" i="27"/>
  <c r="O49" i="27"/>
  <c r="V29" i="28"/>
  <c r="U29" i="28"/>
  <c r="D47" i="39"/>
  <c r="E46" i="27"/>
  <c r="J43" i="29"/>
  <c r="V43" i="38"/>
  <c r="U43" i="38"/>
  <c r="W28" i="28"/>
  <c r="S46" i="35"/>
  <c r="F46" i="35"/>
  <c r="E46" i="35" s="1"/>
  <c r="O48" i="35"/>
  <c r="N48" i="35"/>
  <c r="P49" i="35"/>
  <c r="N48" i="28"/>
  <c r="P49" i="28"/>
  <c r="O48" i="28"/>
  <c r="D48" i="27"/>
  <c r="S47" i="36"/>
  <c r="F47" i="36"/>
  <c r="E47" i="36" s="1"/>
  <c r="E46" i="33"/>
  <c r="G46" i="33" s="1"/>
  <c r="C46" i="38"/>
  <c r="C45" i="35"/>
  <c r="K44" i="28"/>
  <c r="AF25" i="39"/>
  <c r="AI25" i="39"/>
  <c r="J43" i="34"/>
  <c r="S47" i="27"/>
  <c r="F47" i="27"/>
  <c r="E45" i="39"/>
  <c r="G45" i="39" s="1"/>
  <c r="I45" i="39" s="1"/>
  <c r="G46" i="36"/>
  <c r="D47" i="35"/>
  <c r="D47" i="28"/>
  <c r="D48" i="38"/>
  <c r="W28" i="38"/>
  <c r="AF25" i="28"/>
  <c r="G44" i="29"/>
  <c r="A50" i="26"/>
  <c r="A51" i="29"/>
  <c r="H31" i="28"/>
  <c r="Q31" i="28" s="1"/>
  <c r="I30" i="28"/>
  <c r="J30" i="28" s="1"/>
  <c r="G46" i="26"/>
  <c r="A51" i="28"/>
  <c r="E47" i="31"/>
  <c r="G47" i="31" s="1"/>
  <c r="A49" i="36"/>
  <c r="H32" i="39"/>
  <c r="Q32" i="39" s="1"/>
  <c r="I31" i="39"/>
  <c r="J31" i="39" s="1"/>
  <c r="A49" i="33"/>
  <c r="A53" i="39"/>
  <c r="D49" i="31"/>
  <c r="S49" i="31" s="1"/>
  <c r="F48" i="31"/>
  <c r="A51" i="38"/>
  <c r="A50" i="27"/>
  <c r="A51" i="35"/>
  <c r="E47" i="26"/>
  <c r="G47" i="33"/>
  <c r="H30" i="38"/>
  <c r="Q30" i="38" s="1"/>
  <c r="I29" i="38"/>
  <c r="J29" i="38" s="1"/>
  <c r="F48" i="26"/>
  <c r="D49" i="26"/>
  <c r="S49" i="26" s="1"/>
  <c r="A49" i="34"/>
  <c r="A50" i="31"/>
  <c r="S42" i="37"/>
  <c r="O44" i="37"/>
  <c r="P45" i="37"/>
  <c r="N44" i="37"/>
  <c r="H40" i="37"/>
  <c r="D43" i="37"/>
  <c r="F43" i="37" s="1"/>
  <c r="AH25" i="38" l="1"/>
  <c r="Y25" i="38"/>
  <c r="Y26" i="38" s="1"/>
  <c r="AA25" i="38"/>
  <c r="X24" i="38" s="1"/>
  <c r="AF25" i="38" s="1"/>
  <c r="AI25" i="38"/>
  <c r="T30" i="38"/>
  <c r="U29" i="38"/>
  <c r="T32" i="39"/>
  <c r="V32" i="39" s="1"/>
  <c r="V29" i="38"/>
  <c r="AF26" i="28"/>
  <c r="G47" i="36"/>
  <c r="G46" i="35"/>
  <c r="AF26" i="39"/>
  <c r="AE26" i="28"/>
  <c r="AI26" i="28"/>
  <c r="AH26" i="28"/>
  <c r="S48" i="38"/>
  <c r="F48" i="38"/>
  <c r="E48" i="38" s="1"/>
  <c r="O49" i="35"/>
  <c r="N49" i="35"/>
  <c r="P50" i="35"/>
  <c r="C46" i="27"/>
  <c r="O50" i="27"/>
  <c r="N50" i="27"/>
  <c r="P51" i="27"/>
  <c r="D48" i="29"/>
  <c r="C47" i="33"/>
  <c r="U30" i="38"/>
  <c r="V30" i="38"/>
  <c r="C47" i="31"/>
  <c r="C45" i="39"/>
  <c r="D48" i="35"/>
  <c r="S47" i="39"/>
  <c r="F47" i="39"/>
  <c r="S47" i="29"/>
  <c r="F47" i="29"/>
  <c r="V30" i="28"/>
  <c r="U30" i="28"/>
  <c r="E46" i="39"/>
  <c r="G46" i="39" s="1"/>
  <c r="I46" i="39" s="1"/>
  <c r="C45" i="34"/>
  <c r="O49" i="34"/>
  <c r="N49" i="34"/>
  <c r="P50" i="34"/>
  <c r="C45" i="28"/>
  <c r="Y27" i="28"/>
  <c r="Z27" i="28"/>
  <c r="AA27" i="28"/>
  <c r="X26" i="28" s="1"/>
  <c r="D49" i="36"/>
  <c r="P51" i="31"/>
  <c r="O50" i="31"/>
  <c r="N50" i="31"/>
  <c r="S47" i="28"/>
  <c r="F47" i="28"/>
  <c r="S48" i="27"/>
  <c r="F48" i="27"/>
  <c r="O52" i="26"/>
  <c r="P53" i="26"/>
  <c r="N52" i="26"/>
  <c r="S47" i="34"/>
  <c r="F47" i="34"/>
  <c r="E46" i="29"/>
  <c r="G46" i="29" s="1"/>
  <c r="Y27" i="39"/>
  <c r="Z27" i="39"/>
  <c r="AA27" i="39"/>
  <c r="X26" i="39" s="1"/>
  <c r="C45" i="29"/>
  <c r="O50" i="36"/>
  <c r="N50" i="36"/>
  <c r="P51" i="36"/>
  <c r="C47" i="38"/>
  <c r="C47" i="26"/>
  <c r="S47" i="35"/>
  <c r="F47" i="35"/>
  <c r="C46" i="35"/>
  <c r="D49" i="33"/>
  <c r="AH26" i="39"/>
  <c r="Q43" i="39"/>
  <c r="T43" i="39" s="1"/>
  <c r="K45" i="39"/>
  <c r="P51" i="38"/>
  <c r="O50" i="38"/>
  <c r="N50" i="38"/>
  <c r="T31" i="28"/>
  <c r="J45" i="28"/>
  <c r="AI26" i="39"/>
  <c r="Q45" i="38"/>
  <c r="T45" i="38" s="1"/>
  <c r="K47" i="38"/>
  <c r="W43" i="38"/>
  <c r="W29" i="28"/>
  <c r="N49" i="39"/>
  <c r="P50" i="39"/>
  <c r="O49" i="39"/>
  <c r="J46" i="38"/>
  <c r="D49" i="38"/>
  <c r="U44" i="38"/>
  <c r="V44" i="38"/>
  <c r="O49" i="28"/>
  <c r="N49" i="28"/>
  <c r="P50" i="28"/>
  <c r="W29" i="38"/>
  <c r="D48" i="39"/>
  <c r="O50" i="33"/>
  <c r="N50" i="33"/>
  <c r="P51" i="33"/>
  <c r="AE26" i="39"/>
  <c r="B25" i="39"/>
  <c r="K45" i="28"/>
  <c r="Q43" i="28"/>
  <c r="T43" i="28" s="1"/>
  <c r="W31" i="39"/>
  <c r="J44" i="39"/>
  <c r="E47" i="27"/>
  <c r="G47" i="38"/>
  <c r="I47" i="38" s="1"/>
  <c r="C47" i="36"/>
  <c r="C46" i="33"/>
  <c r="D48" i="28"/>
  <c r="G46" i="27"/>
  <c r="D49" i="27"/>
  <c r="E46" i="34"/>
  <c r="G46" i="34" s="1"/>
  <c r="S48" i="33"/>
  <c r="F48" i="33"/>
  <c r="E48" i="33" s="1"/>
  <c r="O49" i="29"/>
  <c r="N49" i="29"/>
  <c r="P50" i="29"/>
  <c r="D48" i="34"/>
  <c r="S48" i="36"/>
  <c r="F48" i="36"/>
  <c r="E48" i="36" s="1"/>
  <c r="C48" i="36" s="1"/>
  <c r="E46" i="28"/>
  <c r="F49" i="31"/>
  <c r="D50" i="31"/>
  <c r="S50" i="31" s="1"/>
  <c r="A52" i="29"/>
  <c r="G47" i="26"/>
  <c r="A54" i="39"/>
  <c r="D50" i="26"/>
  <c r="S50" i="26" s="1"/>
  <c r="F49" i="26"/>
  <c r="A52" i="35"/>
  <c r="A52" i="38"/>
  <c r="H32" i="28"/>
  <c r="Q32" i="28" s="1"/>
  <c r="I31" i="28"/>
  <c r="J31" i="28" s="1"/>
  <c r="A50" i="36"/>
  <c r="A51" i="31"/>
  <c r="H31" i="38"/>
  <c r="Q31" i="38" s="1"/>
  <c r="I30" i="38"/>
  <c r="J30" i="38" s="1"/>
  <c r="A50" i="33"/>
  <c r="H33" i="39"/>
  <c r="Q33" i="39" s="1"/>
  <c r="I32" i="39"/>
  <c r="J32" i="39" s="1"/>
  <c r="E48" i="26"/>
  <c r="A52" i="28"/>
  <c r="A51" i="26"/>
  <c r="A50" i="34"/>
  <c r="A51" i="27"/>
  <c r="E48" i="31"/>
  <c r="G48" i="31" s="1"/>
  <c r="D44" i="37"/>
  <c r="F44" i="37" s="1"/>
  <c r="S43" i="37"/>
  <c r="H41" i="37"/>
  <c r="O45" i="37"/>
  <c r="P46" i="37"/>
  <c r="N45" i="37"/>
  <c r="AF27" i="39" l="1"/>
  <c r="U32" i="39"/>
  <c r="Z26" i="38"/>
  <c r="AA26" i="38"/>
  <c r="X25" i="38" s="1"/>
  <c r="AE25" i="38"/>
  <c r="B25" i="38" s="1"/>
  <c r="T31" i="38"/>
  <c r="AI27" i="39"/>
  <c r="T33" i="39"/>
  <c r="V33" i="39" s="1"/>
  <c r="AH26" i="38"/>
  <c r="J47" i="38"/>
  <c r="AH27" i="28"/>
  <c r="AI27" i="28"/>
  <c r="G48" i="33"/>
  <c r="W30" i="28"/>
  <c r="T32" i="28"/>
  <c r="C46" i="28"/>
  <c r="C48" i="33"/>
  <c r="C47" i="27"/>
  <c r="V43" i="28"/>
  <c r="U43" i="28"/>
  <c r="S49" i="38"/>
  <c r="F49" i="38"/>
  <c r="D50" i="36"/>
  <c r="P52" i="31"/>
  <c r="O51" i="31"/>
  <c r="N51" i="31"/>
  <c r="P51" i="34"/>
  <c r="O50" i="34"/>
  <c r="N50" i="34"/>
  <c r="D49" i="35"/>
  <c r="G48" i="38"/>
  <c r="I48" i="38" s="1"/>
  <c r="G47" i="27"/>
  <c r="N50" i="28"/>
  <c r="P51" i="28"/>
  <c r="O50" i="28"/>
  <c r="V31" i="28"/>
  <c r="U31" i="28"/>
  <c r="AH27" i="39"/>
  <c r="E47" i="35"/>
  <c r="G47" i="35" s="1"/>
  <c r="S49" i="36"/>
  <c r="F49" i="36"/>
  <c r="E49" i="36" s="1"/>
  <c r="C49" i="36" s="1"/>
  <c r="D49" i="34"/>
  <c r="C46" i="29"/>
  <c r="S48" i="34"/>
  <c r="F48" i="34"/>
  <c r="C46" i="34"/>
  <c r="V45" i="38"/>
  <c r="U45" i="38"/>
  <c r="E47" i="34"/>
  <c r="G47" i="34" s="1"/>
  <c r="E48" i="27"/>
  <c r="G48" i="27" s="1"/>
  <c r="E47" i="29"/>
  <c r="G47" i="29" s="1"/>
  <c r="Q44" i="39"/>
  <c r="T44" i="39" s="1"/>
  <c r="K46" i="39"/>
  <c r="Y27" i="38"/>
  <c r="Z27" i="38"/>
  <c r="AA27" i="38"/>
  <c r="X26" i="38" s="1"/>
  <c r="D50" i="27"/>
  <c r="C48" i="38"/>
  <c r="S49" i="27"/>
  <c r="F49" i="27"/>
  <c r="S48" i="39"/>
  <c r="F48" i="39"/>
  <c r="N50" i="39"/>
  <c r="P51" i="39"/>
  <c r="O50" i="39"/>
  <c r="N51" i="38"/>
  <c r="P52" i="38"/>
  <c r="O51" i="38"/>
  <c r="E47" i="28"/>
  <c r="G47" i="28" s="1"/>
  <c r="I47" i="28" s="1"/>
  <c r="S49" i="33"/>
  <c r="F49" i="33"/>
  <c r="E49" i="33" s="1"/>
  <c r="P52" i="27"/>
  <c r="N51" i="27"/>
  <c r="O51" i="27"/>
  <c r="C48" i="31"/>
  <c r="G48" i="36"/>
  <c r="O50" i="29"/>
  <c r="N50" i="29"/>
  <c r="P51" i="29"/>
  <c r="AE27" i="39"/>
  <c r="B26" i="39"/>
  <c r="D49" i="39"/>
  <c r="Y28" i="28"/>
  <c r="Z28" i="28"/>
  <c r="AA28" i="28"/>
  <c r="X27" i="28" s="1"/>
  <c r="E47" i="39"/>
  <c r="AE27" i="28"/>
  <c r="D49" i="28"/>
  <c r="P52" i="33"/>
  <c r="O51" i="33"/>
  <c r="N51" i="33"/>
  <c r="V43" i="39"/>
  <c r="U43" i="39"/>
  <c r="Q46" i="38"/>
  <c r="T46" i="38" s="1"/>
  <c r="K48" i="38"/>
  <c r="Y28" i="39"/>
  <c r="AA28" i="39"/>
  <c r="X27" i="39" s="1"/>
  <c r="Z28" i="39"/>
  <c r="O53" i="26"/>
  <c r="P54" i="26"/>
  <c r="N53" i="26"/>
  <c r="C46" i="39"/>
  <c r="S48" i="29"/>
  <c r="F48" i="29"/>
  <c r="J45" i="39"/>
  <c r="D50" i="38"/>
  <c r="W32" i="39"/>
  <c r="V31" i="38"/>
  <c r="U31" i="38"/>
  <c r="D49" i="29"/>
  <c r="W44" i="38"/>
  <c r="C48" i="26"/>
  <c r="G46" i="28"/>
  <c r="I46" i="28" s="1"/>
  <c r="S48" i="28"/>
  <c r="F48" i="28"/>
  <c r="D50" i="33"/>
  <c r="AF27" i="28"/>
  <c r="P52" i="36"/>
  <c r="O51" i="36"/>
  <c r="N51" i="36"/>
  <c r="Q44" i="28"/>
  <c r="T44" i="28" s="1"/>
  <c r="K46" i="28"/>
  <c r="S48" i="35"/>
  <c r="F48" i="35"/>
  <c r="E48" i="35" s="1"/>
  <c r="W30" i="38"/>
  <c r="O50" i="35"/>
  <c r="N50" i="35"/>
  <c r="P51" i="35"/>
  <c r="D51" i="31"/>
  <c r="S51" i="31" s="1"/>
  <c r="F50" i="31"/>
  <c r="A53" i="38"/>
  <c r="E49" i="31"/>
  <c r="A52" i="27"/>
  <c r="A51" i="34"/>
  <c r="A53" i="28"/>
  <c r="H32" i="38"/>
  <c r="Q32" i="38" s="1"/>
  <c r="I31" i="38"/>
  <c r="J31" i="38" s="1"/>
  <c r="A53" i="29"/>
  <c r="A51" i="36"/>
  <c r="A53" i="35"/>
  <c r="H34" i="39"/>
  <c r="Q34" i="39" s="1"/>
  <c r="I33" i="39"/>
  <c r="J33" i="39" s="1"/>
  <c r="H33" i="28"/>
  <c r="Q33" i="28" s="1"/>
  <c r="I32" i="28"/>
  <c r="J32" i="28" s="1"/>
  <c r="E49" i="26"/>
  <c r="A52" i="31"/>
  <c r="D51" i="26"/>
  <c r="S51" i="26" s="1"/>
  <c r="F50" i="26"/>
  <c r="G49" i="33"/>
  <c r="A52" i="26"/>
  <c r="G48" i="26"/>
  <c r="A51" i="33"/>
  <c r="A55" i="39"/>
  <c r="O46" i="37"/>
  <c r="P47" i="37"/>
  <c r="N46" i="37"/>
  <c r="H42" i="37"/>
  <c r="S44" i="37"/>
  <c r="D45" i="37"/>
  <c r="F45" i="37" s="1"/>
  <c r="AI28" i="39" l="1"/>
  <c r="U33" i="39"/>
  <c r="AI26" i="38"/>
  <c r="AF26" i="38"/>
  <c r="AE26" i="38"/>
  <c r="B26" i="38" s="1"/>
  <c r="T34" i="39"/>
  <c r="V34" i="39" s="1"/>
  <c r="AF28" i="39"/>
  <c r="T32" i="38"/>
  <c r="U32" i="38" s="1"/>
  <c r="AE28" i="28"/>
  <c r="G49" i="36"/>
  <c r="G48" i="35"/>
  <c r="J48" i="38"/>
  <c r="AI28" i="28"/>
  <c r="E48" i="28"/>
  <c r="G48" i="28" s="1"/>
  <c r="I48" i="28" s="1"/>
  <c r="P53" i="31"/>
  <c r="O52" i="31"/>
  <c r="N52" i="31"/>
  <c r="S50" i="33"/>
  <c r="F50" i="33"/>
  <c r="S50" i="38"/>
  <c r="F50" i="38"/>
  <c r="E50" i="38" s="1"/>
  <c r="Y29" i="39"/>
  <c r="AA29" i="39"/>
  <c r="X28" i="39" s="1"/>
  <c r="Z29" i="39"/>
  <c r="C47" i="39"/>
  <c r="AE28" i="39"/>
  <c r="B27" i="39"/>
  <c r="W33" i="39"/>
  <c r="E49" i="38"/>
  <c r="G49" i="38"/>
  <c r="I49" i="38" s="1"/>
  <c r="U46" i="38"/>
  <c r="V46" i="38"/>
  <c r="O52" i="33"/>
  <c r="N52" i="33"/>
  <c r="P53" i="33"/>
  <c r="O51" i="35"/>
  <c r="N51" i="35"/>
  <c r="P52" i="35"/>
  <c r="V44" i="28"/>
  <c r="U44" i="28"/>
  <c r="S49" i="29"/>
  <c r="F49" i="29"/>
  <c r="Q45" i="39"/>
  <c r="T45" i="39" s="1"/>
  <c r="K47" i="39"/>
  <c r="D51" i="33"/>
  <c r="E48" i="39"/>
  <c r="G48" i="39"/>
  <c r="I48" i="39" s="1"/>
  <c r="C47" i="29"/>
  <c r="C47" i="34"/>
  <c r="AH28" i="39"/>
  <c r="D50" i="35"/>
  <c r="Y29" i="28"/>
  <c r="Z29" i="28"/>
  <c r="AA29" i="28"/>
  <c r="X28" i="28" s="1"/>
  <c r="O52" i="27"/>
  <c r="N52" i="27"/>
  <c r="P53" i="27"/>
  <c r="E49" i="27"/>
  <c r="G49" i="27" s="1"/>
  <c r="S50" i="36"/>
  <c r="F50" i="36"/>
  <c r="E50" i="36" s="1"/>
  <c r="C50" i="36" s="1"/>
  <c r="C49" i="26"/>
  <c r="D51" i="36"/>
  <c r="J46" i="28"/>
  <c r="O54" i="26"/>
  <c r="P55" i="26"/>
  <c r="N54" i="26"/>
  <c r="AH28" i="28"/>
  <c r="C49" i="33"/>
  <c r="D51" i="38"/>
  <c r="E48" i="34"/>
  <c r="W31" i="28"/>
  <c r="V32" i="28"/>
  <c r="U32" i="28"/>
  <c r="J46" i="39"/>
  <c r="C49" i="31"/>
  <c r="D51" i="27"/>
  <c r="U34" i="39"/>
  <c r="D50" i="29"/>
  <c r="P53" i="38"/>
  <c r="O52" i="38"/>
  <c r="N52" i="38"/>
  <c r="K47" i="28"/>
  <c r="Q45" i="28"/>
  <c r="T45" i="28" s="1"/>
  <c r="W31" i="38"/>
  <c r="S49" i="39"/>
  <c r="F49" i="39"/>
  <c r="V44" i="39"/>
  <c r="U44" i="39"/>
  <c r="AF27" i="38"/>
  <c r="D50" i="34"/>
  <c r="W43" i="28"/>
  <c r="S49" i="34"/>
  <c r="F49" i="34"/>
  <c r="C48" i="35"/>
  <c r="O52" i="36"/>
  <c r="N52" i="36"/>
  <c r="P53" i="36"/>
  <c r="E48" i="29"/>
  <c r="G48" i="29" s="1"/>
  <c r="N51" i="39"/>
  <c r="P52" i="39"/>
  <c r="O51" i="39"/>
  <c r="Q47" i="38"/>
  <c r="T47" i="38" s="1"/>
  <c r="K49" i="38"/>
  <c r="O51" i="28"/>
  <c r="N51" i="28"/>
  <c r="P52" i="28"/>
  <c r="P52" i="29"/>
  <c r="O51" i="29"/>
  <c r="N51" i="29"/>
  <c r="Y28" i="38"/>
  <c r="AA28" i="38"/>
  <c r="X27" i="38" s="1"/>
  <c r="Z28" i="38"/>
  <c r="S49" i="35"/>
  <c r="F49" i="35"/>
  <c r="E49" i="35" s="1"/>
  <c r="T33" i="28"/>
  <c r="AF28" i="28"/>
  <c r="W43" i="39"/>
  <c r="S49" i="28"/>
  <c r="F49" i="28"/>
  <c r="G47" i="39"/>
  <c r="I47" i="39" s="1"/>
  <c r="J47" i="39" s="1"/>
  <c r="C47" i="28"/>
  <c r="J47" i="28" s="1"/>
  <c r="D50" i="39"/>
  <c r="S50" i="27"/>
  <c r="F50" i="27"/>
  <c r="C48" i="27"/>
  <c r="W45" i="38"/>
  <c r="C47" i="35"/>
  <c r="D50" i="28"/>
  <c r="O51" i="34"/>
  <c r="N51" i="34"/>
  <c r="P52" i="34"/>
  <c r="A54" i="28"/>
  <c r="H34" i="28"/>
  <c r="Q34" i="28" s="1"/>
  <c r="I33" i="28"/>
  <c r="J33" i="28" s="1"/>
  <c r="A52" i="36"/>
  <c r="D52" i="26"/>
  <c r="S52" i="26" s="1"/>
  <c r="F51" i="26"/>
  <c r="E50" i="31"/>
  <c r="A56" i="39"/>
  <c r="A52" i="33"/>
  <c r="D52" i="31"/>
  <c r="S52" i="31" s="1"/>
  <c r="F51" i="31"/>
  <c r="E50" i="26"/>
  <c r="A52" i="34"/>
  <c r="A53" i="27"/>
  <c r="A53" i="26"/>
  <c r="H33" i="38"/>
  <c r="Q33" i="38" s="1"/>
  <c r="I32" i="38"/>
  <c r="J32" i="38" s="1"/>
  <c r="G49" i="26"/>
  <c r="A54" i="35"/>
  <c r="A54" i="29"/>
  <c r="G49" i="31"/>
  <c r="A53" i="31"/>
  <c r="H35" i="39"/>
  <c r="Q35" i="39" s="1"/>
  <c r="I34" i="39"/>
  <c r="J34" i="39" s="1"/>
  <c r="A54" i="38"/>
  <c r="O47" i="37"/>
  <c r="P48" i="37"/>
  <c r="N47" i="37"/>
  <c r="D46" i="37"/>
  <c r="F46" i="37" s="1"/>
  <c r="S45" i="37"/>
  <c r="AI27" i="38" l="1"/>
  <c r="AE27" i="38"/>
  <c r="B27" i="38" s="1"/>
  <c r="AH27" i="38"/>
  <c r="T33" i="38"/>
  <c r="V32" i="38"/>
  <c r="AE28" i="38"/>
  <c r="B28" i="38" s="1"/>
  <c r="AF29" i="39"/>
  <c r="T35" i="39"/>
  <c r="U35" i="39" s="1"/>
  <c r="AE29" i="28"/>
  <c r="G50" i="36"/>
  <c r="G49" i="35"/>
  <c r="G50" i="38"/>
  <c r="I50" i="38" s="1"/>
  <c r="AF29" i="28"/>
  <c r="S50" i="39"/>
  <c r="F50" i="39"/>
  <c r="E49" i="39"/>
  <c r="S51" i="36"/>
  <c r="F51" i="36"/>
  <c r="E51" i="36" s="1"/>
  <c r="Y29" i="38"/>
  <c r="Z29" i="38"/>
  <c r="AA29" i="38"/>
  <c r="X28" i="38" s="1"/>
  <c r="D52" i="27"/>
  <c r="S50" i="28"/>
  <c r="F50" i="28"/>
  <c r="E50" i="27"/>
  <c r="G50" i="27" s="1"/>
  <c r="W44" i="39"/>
  <c r="C48" i="34"/>
  <c r="S50" i="35"/>
  <c r="F50" i="35"/>
  <c r="E50" i="35" s="1"/>
  <c r="V45" i="39"/>
  <c r="U45" i="39"/>
  <c r="O52" i="35"/>
  <c r="N52" i="35"/>
  <c r="P53" i="35"/>
  <c r="W46" i="38"/>
  <c r="Y30" i="39"/>
  <c r="Z30" i="39"/>
  <c r="AA30" i="39"/>
  <c r="X29" i="39" s="1"/>
  <c r="D52" i="38"/>
  <c r="P54" i="27"/>
  <c r="N53" i="27"/>
  <c r="O53" i="27"/>
  <c r="D51" i="39"/>
  <c r="P53" i="29"/>
  <c r="O52" i="29"/>
  <c r="N52" i="29"/>
  <c r="P54" i="36"/>
  <c r="O53" i="36"/>
  <c r="N53" i="36"/>
  <c r="W34" i="39"/>
  <c r="S51" i="38"/>
  <c r="F51" i="38"/>
  <c r="C49" i="27"/>
  <c r="D51" i="35"/>
  <c r="C50" i="38"/>
  <c r="C50" i="31"/>
  <c r="N52" i="39"/>
  <c r="P53" i="39"/>
  <c r="O52" i="39"/>
  <c r="AE29" i="39"/>
  <c r="B28" i="39"/>
  <c r="D51" i="28"/>
  <c r="E49" i="29"/>
  <c r="G49" i="29" s="1"/>
  <c r="P54" i="33"/>
  <c r="O53" i="33"/>
  <c r="N53" i="33"/>
  <c r="C49" i="38"/>
  <c r="E50" i="33"/>
  <c r="P54" i="31"/>
  <c r="O53" i="31"/>
  <c r="N53" i="31"/>
  <c r="C50" i="26"/>
  <c r="T34" i="28"/>
  <c r="V33" i="28"/>
  <c r="U33" i="28"/>
  <c r="N53" i="38"/>
  <c r="P54" i="38"/>
  <c r="O53" i="38"/>
  <c r="W32" i="28"/>
  <c r="D52" i="33"/>
  <c r="Q46" i="39"/>
  <c r="T46" i="39" s="1"/>
  <c r="K48" i="39"/>
  <c r="AI29" i="28"/>
  <c r="N52" i="28"/>
  <c r="P53" i="28"/>
  <c r="O52" i="28"/>
  <c r="J48" i="39"/>
  <c r="C48" i="39"/>
  <c r="P53" i="34"/>
  <c r="O52" i="34"/>
  <c r="N52" i="34"/>
  <c r="K48" i="28"/>
  <c r="Q46" i="28"/>
  <c r="T46" i="28" s="1"/>
  <c r="AF28" i="38"/>
  <c r="S50" i="29"/>
  <c r="F50" i="29"/>
  <c r="S51" i="27"/>
  <c r="F51" i="27"/>
  <c r="AH29" i="28"/>
  <c r="AH29" i="39"/>
  <c r="S51" i="33"/>
  <c r="F51" i="33"/>
  <c r="E51" i="33" s="1"/>
  <c r="AI29" i="39"/>
  <c r="C48" i="28"/>
  <c r="D52" i="36"/>
  <c r="J49" i="38"/>
  <c r="C48" i="29"/>
  <c r="E49" i="34"/>
  <c r="G49" i="34" s="1"/>
  <c r="V45" i="28"/>
  <c r="U45" i="28"/>
  <c r="W32" i="38"/>
  <c r="S50" i="34"/>
  <c r="F50" i="34"/>
  <c r="V33" i="38"/>
  <c r="U33" i="38"/>
  <c r="G50" i="31"/>
  <c r="D51" i="34"/>
  <c r="V47" i="38"/>
  <c r="U47" i="38"/>
  <c r="E49" i="28"/>
  <c r="C49" i="35"/>
  <c r="D51" i="29"/>
  <c r="G48" i="34"/>
  <c r="O55" i="26"/>
  <c r="P56" i="26"/>
  <c r="N55" i="26"/>
  <c r="Y30" i="28"/>
  <c r="Z30" i="28"/>
  <c r="AA30" i="28"/>
  <c r="X29" i="28" s="1"/>
  <c r="W44" i="28"/>
  <c r="A53" i="33"/>
  <c r="A55" i="29"/>
  <c r="H34" i="38"/>
  <c r="Q34" i="38" s="1"/>
  <c r="I33" i="38"/>
  <c r="J33" i="38" s="1"/>
  <c r="D53" i="26"/>
  <c r="S53" i="26" s="1"/>
  <c r="F52" i="26"/>
  <c r="H35" i="28"/>
  <c r="Q35" i="28" s="1"/>
  <c r="I34" i="28"/>
  <c r="J34" i="28" s="1"/>
  <c r="E51" i="26"/>
  <c r="A55" i="28"/>
  <c r="G50" i="26"/>
  <c r="A57" i="39"/>
  <c r="A53" i="34"/>
  <c r="H36" i="39"/>
  <c r="Q36" i="39" s="1"/>
  <c r="I35" i="39"/>
  <c r="J35" i="39" s="1"/>
  <c r="E51" i="31"/>
  <c r="G51" i="31" s="1"/>
  <c r="A53" i="36"/>
  <c r="A54" i="27"/>
  <c r="A55" i="38"/>
  <c r="A55" i="35"/>
  <c r="A54" i="31"/>
  <c r="A54" i="26"/>
  <c r="F52" i="31"/>
  <c r="D53" i="31"/>
  <c r="S53" i="31" s="1"/>
  <c r="C51" i="36"/>
  <c r="G51" i="36"/>
  <c r="D47" i="37"/>
  <c r="F47" i="37" s="1"/>
  <c r="S46" i="37"/>
  <c r="O48" i="37"/>
  <c r="N48" i="37"/>
  <c r="P49" i="37"/>
  <c r="V35" i="39" l="1"/>
  <c r="AH30" i="39"/>
  <c r="AI30" i="39"/>
  <c r="AI28" i="38"/>
  <c r="AH28" i="38"/>
  <c r="AH29" i="38" s="1"/>
  <c r="AF29" i="38"/>
  <c r="T34" i="38"/>
  <c r="AF30" i="39"/>
  <c r="T36" i="39"/>
  <c r="AE30" i="28"/>
  <c r="AH30" i="28"/>
  <c r="AI30" i="28"/>
  <c r="AE29" i="38"/>
  <c r="B29" i="38" s="1"/>
  <c r="AI29" i="38"/>
  <c r="AF30" i="28"/>
  <c r="G51" i="33"/>
  <c r="P57" i="26"/>
  <c r="O56" i="26"/>
  <c r="N56" i="26"/>
  <c r="C49" i="28"/>
  <c r="S51" i="34"/>
  <c r="F51" i="34"/>
  <c r="E50" i="34"/>
  <c r="K49" i="28"/>
  <c r="Q47" i="28"/>
  <c r="T47" i="28" s="1"/>
  <c r="E51" i="27"/>
  <c r="G51" i="27" s="1"/>
  <c r="V46" i="28"/>
  <c r="U46" i="28"/>
  <c r="W33" i="28"/>
  <c r="O54" i="33"/>
  <c r="N54" i="33"/>
  <c r="P55" i="33"/>
  <c r="N53" i="39"/>
  <c r="P54" i="39"/>
  <c r="O53" i="39"/>
  <c r="S51" i="39"/>
  <c r="F51" i="39"/>
  <c r="E50" i="39"/>
  <c r="G50" i="39" s="1"/>
  <c r="I50" i="39" s="1"/>
  <c r="C51" i="33"/>
  <c r="D53" i="36"/>
  <c r="G50" i="35"/>
  <c r="V36" i="39"/>
  <c r="U36" i="39"/>
  <c r="U34" i="38"/>
  <c r="V34" i="38"/>
  <c r="Q47" i="39"/>
  <c r="T47" i="39" s="1"/>
  <c r="K49" i="39"/>
  <c r="V46" i="39"/>
  <c r="U46" i="39"/>
  <c r="V34" i="28"/>
  <c r="U34" i="28"/>
  <c r="P55" i="31"/>
  <c r="O54" i="31"/>
  <c r="N54" i="31"/>
  <c r="D52" i="39"/>
  <c r="Y31" i="39"/>
  <c r="Z31" i="39"/>
  <c r="AA31" i="39"/>
  <c r="X30" i="39" s="1"/>
  <c r="W45" i="39"/>
  <c r="C50" i="35"/>
  <c r="S51" i="28"/>
  <c r="F51" i="28"/>
  <c r="C50" i="27"/>
  <c r="W45" i="28"/>
  <c r="D52" i="34"/>
  <c r="S52" i="33"/>
  <c r="F52" i="33"/>
  <c r="P55" i="38"/>
  <c r="O54" i="38"/>
  <c r="N54" i="38"/>
  <c r="O54" i="36"/>
  <c r="N54" i="36"/>
  <c r="P55" i="36"/>
  <c r="O54" i="27"/>
  <c r="N54" i="27"/>
  <c r="P55" i="27"/>
  <c r="O53" i="35"/>
  <c r="N53" i="35"/>
  <c r="P54" i="35"/>
  <c r="E50" i="28"/>
  <c r="G50" i="28"/>
  <c r="I50" i="28" s="1"/>
  <c r="J48" i="28"/>
  <c r="C50" i="33"/>
  <c r="S51" i="29"/>
  <c r="F51" i="29"/>
  <c r="D53" i="27"/>
  <c r="C51" i="26"/>
  <c r="S52" i="36"/>
  <c r="F52" i="36"/>
  <c r="E52" i="36" s="1"/>
  <c r="O53" i="28"/>
  <c r="N53" i="28"/>
  <c r="P54" i="28"/>
  <c r="D53" i="38"/>
  <c r="Q48" i="38"/>
  <c r="T48" i="38" s="1"/>
  <c r="K50" i="38"/>
  <c r="D52" i="29"/>
  <c r="S52" i="38"/>
  <c r="F52" i="38"/>
  <c r="E52" i="38" s="1"/>
  <c r="D52" i="35"/>
  <c r="C51" i="31"/>
  <c r="C49" i="29"/>
  <c r="Y30" i="38"/>
  <c r="Z30" i="38"/>
  <c r="AA30" i="38"/>
  <c r="X29" i="38" s="1"/>
  <c r="C49" i="34"/>
  <c r="O53" i="34"/>
  <c r="N53" i="34"/>
  <c r="P54" i="34"/>
  <c r="D52" i="28"/>
  <c r="W35" i="39"/>
  <c r="D53" i="33"/>
  <c r="AE30" i="39"/>
  <c r="B29" i="39"/>
  <c r="Q49" i="38"/>
  <c r="T49" i="38" s="1"/>
  <c r="K51" i="38"/>
  <c r="E51" i="38"/>
  <c r="G51" i="38" s="1"/>
  <c r="I51" i="38" s="1"/>
  <c r="C49" i="39"/>
  <c r="T35" i="28"/>
  <c r="E50" i="29"/>
  <c r="G50" i="29" s="1"/>
  <c r="G50" i="33"/>
  <c r="Y31" i="28"/>
  <c r="Z31" i="28"/>
  <c r="AA31" i="28"/>
  <c r="X30" i="28" s="1"/>
  <c r="G49" i="28"/>
  <c r="I49" i="28" s="1"/>
  <c r="W47" i="38"/>
  <c r="W33" i="38"/>
  <c r="J50" i="38"/>
  <c r="S51" i="35"/>
  <c r="F51" i="35"/>
  <c r="E51" i="35" s="1"/>
  <c r="G51" i="35" s="1"/>
  <c r="O53" i="29"/>
  <c r="N53" i="29"/>
  <c r="P54" i="29"/>
  <c r="S52" i="27"/>
  <c r="F52" i="27"/>
  <c r="G49" i="39"/>
  <c r="I49" i="39" s="1"/>
  <c r="A56" i="35"/>
  <c r="A55" i="27"/>
  <c r="A54" i="36"/>
  <c r="D54" i="26"/>
  <c r="S54" i="26" s="1"/>
  <c r="F53" i="26"/>
  <c r="H35" i="38"/>
  <c r="Q35" i="38" s="1"/>
  <c r="I34" i="38"/>
  <c r="J34" i="38" s="1"/>
  <c r="A54" i="33"/>
  <c r="A56" i="38"/>
  <c r="A56" i="29"/>
  <c r="E52" i="31"/>
  <c r="G52" i="31" s="1"/>
  <c r="A58" i="39"/>
  <c r="A56" i="28"/>
  <c r="A55" i="31"/>
  <c r="F53" i="31"/>
  <c r="D54" i="31"/>
  <c r="S54" i="31" s="1"/>
  <c r="G51" i="26"/>
  <c r="H36" i="28"/>
  <c r="Q36" i="28" s="1"/>
  <c r="I35" i="28"/>
  <c r="J35" i="28" s="1"/>
  <c r="H37" i="39"/>
  <c r="Q37" i="39" s="1"/>
  <c r="I36" i="39"/>
  <c r="J36" i="39" s="1"/>
  <c r="A55" i="26"/>
  <c r="A54" i="34"/>
  <c r="E52" i="26"/>
  <c r="D48" i="37"/>
  <c r="F48" i="37" s="1"/>
  <c r="O49" i="37"/>
  <c r="P50" i="37"/>
  <c r="N49" i="37"/>
  <c r="S47" i="37"/>
  <c r="AI31" i="39" l="1"/>
  <c r="AH30" i="38"/>
  <c r="AI30" i="38"/>
  <c r="T35" i="38"/>
  <c r="AE30" i="38"/>
  <c r="B30" i="38" s="1"/>
  <c r="AF30" i="38"/>
  <c r="T37" i="39"/>
  <c r="U37" i="39" s="1"/>
  <c r="AI31" i="28"/>
  <c r="AH31" i="28"/>
  <c r="AF31" i="28"/>
  <c r="AF31" i="39"/>
  <c r="J49" i="28"/>
  <c r="Y32" i="28"/>
  <c r="Z32" i="28"/>
  <c r="AA32" i="28"/>
  <c r="X31" i="28" s="1"/>
  <c r="G52" i="38"/>
  <c r="I52" i="38" s="1"/>
  <c r="V35" i="28"/>
  <c r="U35" i="28"/>
  <c r="S52" i="35"/>
  <c r="F52" i="35"/>
  <c r="E52" i="35" s="1"/>
  <c r="D53" i="28"/>
  <c r="O54" i="35"/>
  <c r="N54" i="35"/>
  <c r="P55" i="35"/>
  <c r="Y32" i="39"/>
  <c r="Z32" i="39"/>
  <c r="AA32" i="39"/>
  <c r="X31" i="39" s="1"/>
  <c r="W34" i="28"/>
  <c r="V47" i="28"/>
  <c r="U47" i="28"/>
  <c r="C50" i="34"/>
  <c r="U48" i="38"/>
  <c r="V48" i="38"/>
  <c r="S53" i="33"/>
  <c r="F53" i="33"/>
  <c r="T36" i="28"/>
  <c r="C52" i="31"/>
  <c r="O54" i="29"/>
  <c r="P55" i="29"/>
  <c r="N54" i="29"/>
  <c r="P55" i="34"/>
  <c r="O54" i="34"/>
  <c r="N54" i="34"/>
  <c r="D53" i="35"/>
  <c r="D54" i="38"/>
  <c r="AH31" i="39"/>
  <c r="S52" i="39"/>
  <c r="F52" i="39"/>
  <c r="E51" i="39"/>
  <c r="E51" i="34"/>
  <c r="G51" i="34" s="1"/>
  <c r="D53" i="29"/>
  <c r="Q48" i="39"/>
  <c r="T48" i="39" s="1"/>
  <c r="K50" i="39"/>
  <c r="D53" i="34"/>
  <c r="Y31" i="38"/>
  <c r="Z31" i="38"/>
  <c r="AA31" i="38"/>
  <c r="X30" i="38" s="1"/>
  <c r="J50" i="28"/>
  <c r="S53" i="36"/>
  <c r="F53" i="36"/>
  <c r="E53" i="36" s="1"/>
  <c r="G52" i="36"/>
  <c r="C51" i="35"/>
  <c r="S52" i="29"/>
  <c r="F52" i="29"/>
  <c r="C50" i="28"/>
  <c r="D54" i="27"/>
  <c r="E52" i="33"/>
  <c r="W46" i="39"/>
  <c r="N54" i="39"/>
  <c r="P55" i="39"/>
  <c r="O54" i="39"/>
  <c r="K50" i="28"/>
  <c r="Q48" i="28"/>
  <c r="T48" i="28" s="1"/>
  <c r="AE31" i="28"/>
  <c r="E51" i="29"/>
  <c r="G51" i="29" s="1"/>
  <c r="P56" i="27"/>
  <c r="N55" i="27"/>
  <c r="O55" i="27"/>
  <c r="W34" i="38"/>
  <c r="C52" i="36"/>
  <c r="AH31" i="38"/>
  <c r="S53" i="38"/>
  <c r="F53" i="38"/>
  <c r="P56" i="31"/>
  <c r="N55" i="31"/>
  <c r="D55" i="31" s="1"/>
  <c r="S55" i="31" s="1"/>
  <c r="O55" i="31"/>
  <c r="D53" i="39"/>
  <c r="W46" i="28"/>
  <c r="AE31" i="39"/>
  <c r="B30" i="39"/>
  <c r="N55" i="38"/>
  <c r="P56" i="38"/>
  <c r="O55" i="38"/>
  <c r="V49" i="38"/>
  <c r="U49" i="38"/>
  <c r="P56" i="36"/>
  <c r="O55" i="36"/>
  <c r="N55" i="36"/>
  <c r="S52" i="34"/>
  <c r="F52" i="34"/>
  <c r="V47" i="39"/>
  <c r="U47" i="39"/>
  <c r="P56" i="33"/>
  <c r="O55" i="33"/>
  <c r="N55" i="33"/>
  <c r="V35" i="38"/>
  <c r="U35" i="38"/>
  <c r="C52" i="38"/>
  <c r="C51" i="38"/>
  <c r="C52" i="26"/>
  <c r="J49" i="39"/>
  <c r="E52" i="27"/>
  <c r="C50" i="29"/>
  <c r="S52" i="28"/>
  <c r="F52" i="28"/>
  <c r="N54" i="28"/>
  <c r="P55" i="28"/>
  <c r="O54" i="28"/>
  <c r="S53" i="27"/>
  <c r="F53" i="27"/>
  <c r="D54" i="36"/>
  <c r="E51" i="28"/>
  <c r="G51" i="28" s="1"/>
  <c r="I51" i="28" s="1"/>
  <c r="W36" i="39"/>
  <c r="C50" i="39"/>
  <c r="D54" i="33"/>
  <c r="C51" i="27"/>
  <c r="G50" i="34"/>
  <c r="O57" i="26"/>
  <c r="P58" i="26"/>
  <c r="N57" i="26"/>
  <c r="H37" i="28"/>
  <c r="Q37" i="28" s="1"/>
  <c r="I36" i="28"/>
  <c r="J36" i="28" s="1"/>
  <c r="A59" i="39"/>
  <c r="A57" i="29"/>
  <c r="A55" i="36"/>
  <c r="E53" i="31"/>
  <c r="A56" i="31"/>
  <c r="E53" i="26"/>
  <c r="C53" i="36"/>
  <c r="G53" i="36"/>
  <c r="H36" i="38"/>
  <c r="Q36" i="38" s="1"/>
  <c r="I35" i="38"/>
  <c r="J35" i="38" s="1"/>
  <c r="D55" i="26"/>
  <c r="S55" i="26" s="1"/>
  <c r="F54" i="26"/>
  <c r="G52" i="26"/>
  <c r="H38" i="39"/>
  <c r="Q38" i="39" s="1"/>
  <c r="I37" i="39"/>
  <c r="J37" i="39" s="1"/>
  <c r="A56" i="27"/>
  <c r="A57" i="38"/>
  <c r="G52" i="35"/>
  <c r="A57" i="35"/>
  <c r="A57" i="28"/>
  <c r="A55" i="33"/>
  <c r="A56" i="26"/>
  <c r="A55" i="34"/>
  <c r="F54" i="31"/>
  <c r="D49" i="37"/>
  <c r="F49" i="37" s="1"/>
  <c r="O50" i="37"/>
  <c r="N50" i="37"/>
  <c r="P51" i="37"/>
  <c r="S48" i="37"/>
  <c r="AI32" i="39" l="1"/>
  <c r="AI31" i="38"/>
  <c r="AE31" i="38"/>
  <c r="B31" i="38" s="1"/>
  <c r="T38" i="39"/>
  <c r="T36" i="38"/>
  <c r="V37" i="39"/>
  <c r="W37" i="39" s="1"/>
  <c r="AI32" i="28"/>
  <c r="AF32" i="39"/>
  <c r="AE32" i="28"/>
  <c r="C52" i="27"/>
  <c r="C51" i="29"/>
  <c r="P59" i="26"/>
  <c r="N58" i="26"/>
  <c r="O58" i="26"/>
  <c r="Q49" i="39"/>
  <c r="T49" i="39" s="1"/>
  <c r="K51" i="39"/>
  <c r="S53" i="39"/>
  <c r="F53" i="39"/>
  <c r="D55" i="27"/>
  <c r="C52" i="33"/>
  <c r="C51" i="39"/>
  <c r="J50" i="39"/>
  <c r="V36" i="28"/>
  <c r="U36" i="28"/>
  <c r="Q51" i="38"/>
  <c r="T51" i="38" s="1"/>
  <c r="K53" i="38"/>
  <c r="C53" i="26"/>
  <c r="Q50" i="38"/>
  <c r="T50" i="38" s="1"/>
  <c r="K52" i="38"/>
  <c r="O56" i="33"/>
  <c r="N56" i="33"/>
  <c r="P57" i="33"/>
  <c r="O56" i="27"/>
  <c r="N56" i="27"/>
  <c r="P57" i="27"/>
  <c r="G52" i="33"/>
  <c r="AF32" i="28"/>
  <c r="V48" i="39"/>
  <c r="U48" i="39"/>
  <c r="G51" i="39"/>
  <c r="I51" i="39" s="1"/>
  <c r="D54" i="34"/>
  <c r="W48" i="38"/>
  <c r="J51" i="38"/>
  <c r="E52" i="39"/>
  <c r="U36" i="38"/>
  <c r="V36" i="38"/>
  <c r="J52" i="38"/>
  <c r="V38" i="39"/>
  <c r="U38" i="39"/>
  <c r="C51" i="28"/>
  <c r="G52" i="27"/>
  <c r="W49" i="38"/>
  <c r="AE32" i="39"/>
  <c r="B31" i="39"/>
  <c r="P57" i="31"/>
  <c r="O56" i="31"/>
  <c r="N56" i="31"/>
  <c r="D54" i="39"/>
  <c r="K51" i="28"/>
  <c r="Q49" i="28"/>
  <c r="T49" i="28" s="1"/>
  <c r="S53" i="29"/>
  <c r="F53" i="29"/>
  <c r="AH32" i="39"/>
  <c r="AH32" i="28"/>
  <c r="S53" i="28"/>
  <c r="F53" i="28"/>
  <c r="D54" i="28"/>
  <c r="O55" i="34"/>
  <c r="N55" i="34"/>
  <c r="P56" i="34"/>
  <c r="S54" i="33"/>
  <c r="F54" i="33"/>
  <c r="E54" i="33" s="1"/>
  <c r="G54" i="33" s="1"/>
  <c r="S54" i="36"/>
  <c r="F54" i="36"/>
  <c r="E54" i="36" s="1"/>
  <c r="C54" i="36" s="1"/>
  <c r="D55" i="36"/>
  <c r="E53" i="38"/>
  <c r="G53" i="38" s="1"/>
  <c r="I53" i="38" s="1"/>
  <c r="Y32" i="38"/>
  <c r="Z32" i="38"/>
  <c r="AA32" i="38"/>
  <c r="X31" i="38" s="1"/>
  <c r="S54" i="38"/>
  <c r="F54" i="38"/>
  <c r="D54" i="29"/>
  <c r="Y33" i="39"/>
  <c r="AA33" i="39"/>
  <c r="X32" i="39" s="1"/>
  <c r="Z33" i="39"/>
  <c r="AF31" i="38"/>
  <c r="C53" i="31"/>
  <c r="T37" i="28"/>
  <c r="E52" i="34"/>
  <c r="G52" i="34" s="1"/>
  <c r="N55" i="39"/>
  <c r="P56" i="39"/>
  <c r="O55" i="39"/>
  <c r="E53" i="33"/>
  <c r="G53" i="33" s="1"/>
  <c r="E52" i="28"/>
  <c r="G52" i="28" s="1"/>
  <c r="I52" i="28" s="1"/>
  <c r="W35" i="38"/>
  <c r="P57" i="38"/>
  <c r="O56" i="38"/>
  <c r="N56" i="38"/>
  <c r="V48" i="28"/>
  <c r="U48" i="28"/>
  <c r="E52" i="29"/>
  <c r="G52" i="29"/>
  <c r="S53" i="34"/>
  <c r="F53" i="34"/>
  <c r="O55" i="29"/>
  <c r="N55" i="29"/>
  <c r="P56" i="29"/>
  <c r="O55" i="35"/>
  <c r="N55" i="35"/>
  <c r="P56" i="35"/>
  <c r="C52" i="35"/>
  <c r="Y33" i="28"/>
  <c r="Z33" i="28"/>
  <c r="AA33" i="28"/>
  <c r="X32" i="28" s="1"/>
  <c r="O55" i="28"/>
  <c r="N55" i="28"/>
  <c r="P56" i="28"/>
  <c r="S54" i="27"/>
  <c r="F54" i="27"/>
  <c r="W35" i="28"/>
  <c r="J51" i="28"/>
  <c r="E53" i="27"/>
  <c r="G53" i="27" s="1"/>
  <c r="D55" i="33"/>
  <c r="W47" i="39"/>
  <c r="O56" i="36"/>
  <c r="N56" i="36"/>
  <c r="P57" i="36"/>
  <c r="D55" i="38"/>
  <c r="C51" i="34"/>
  <c r="S53" i="35"/>
  <c r="F53" i="35"/>
  <c r="W47" i="28"/>
  <c r="D54" i="35"/>
  <c r="H37" i="38"/>
  <c r="Q37" i="38" s="1"/>
  <c r="I36" i="38"/>
  <c r="J36" i="38" s="1"/>
  <c r="H38" i="28"/>
  <c r="Q38" i="28" s="1"/>
  <c r="I37" i="28"/>
  <c r="J37" i="28" s="1"/>
  <c r="A56" i="34"/>
  <c r="A56" i="33"/>
  <c r="A57" i="31"/>
  <c r="G53" i="31"/>
  <c r="H39" i="39"/>
  <c r="Q39" i="39" s="1"/>
  <c r="I38" i="39"/>
  <c r="J38" i="39" s="1"/>
  <c r="D56" i="26"/>
  <c r="S56" i="26" s="1"/>
  <c r="F55" i="26"/>
  <c r="G53" i="26"/>
  <c r="A56" i="36"/>
  <c r="A58" i="29"/>
  <c r="A60" i="39"/>
  <c r="A58" i="35"/>
  <c r="E54" i="31"/>
  <c r="G54" i="31" s="1"/>
  <c r="A57" i="27"/>
  <c r="E54" i="26"/>
  <c r="D56" i="31"/>
  <c r="S56" i="31" s="1"/>
  <c r="F55" i="31"/>
  <c r="A57" i="26"/>
  <c r="A58" i="28"/>
  <c r="A58" i="38"/>
  <c r="D50" i="37"/>
  <c r="F50" i="37" s="1"/>
  <c r="S49" i="37"/>
  <c r="O51" i="37"/>
  <c r="P52" i="37"/>
  <c r="N51" i="37"/>
  <c r="AH33" i="39" l="1"/>
  <c r="T37" i="38"/>
  <c r="AF33" i="39"/>
  <c r="AF32" i="38"/>
  <c r="T39" i="39"/>
  <c r="AI33" i="28"/>
  <c r="G54" i="36"/>
  <c r="J51" i="39"/>
  <c r="AE32" i="38"/>
  <c r="B32" i="38" s="1"/>
  <c r="AI32" i="38"/>
  <c r="V51" i="38"/>
  <c r="U51" i="38"/>
  <c r="K52" i="28"/>
  <c r="Q50" i="28"/>
  <c r="T50" i="28" s="1"/>
  <c r="T38" i="28"/>
  <c r="S55" i="33"/>
  <c r="F55" i="33"/>
  <c r="E55" i="33" s="1"/>
  <c r="G55" i="33" s="1"/>
  <c r="N56" i="28"/>
  <c r="P57" i="28"/>
  <c r="O56" i="28"/>
  <c r="O56" i="35"/>
  <c r="N56" i="35"/>
  <c r="P57" i="35"/>
  <c r="D55" i="39"/>
  <c r="Y33" i="38"/>
  <c r="Z33" i="38"/>
  <c r="AA33" i="38"/>
  <c r="X32" i="38" s="1"/>
  <c r="C54" i="33"/>
  <c r="S54" i="39"/>
  <c r="F54" i="39"/>
  <c r="C52" i="39"/>
  <c r="S54" i="34"/>
  <c r="F54" i="34"/>
  <c r="P58" i="27"/>
  <c r="N57" i="27"/>
  <c r="O57" i="27"/>
  <c r="E53" i="39"/>
  <c r="G53" i="39" s="1"/>
  <c r="I53" i="39" s="1"/>
  <c r="O59" i="26"/>
  <c r="P60" i="26"/>
  <c r="N59" i="26"/>
  <c r="J52" i="28"/>
  <c r="O56" i="29"/>
  <c r="P57" i="29"/>
  <c r="N56" i="29"/>
  <c r="S55" i="38"/>
  <c r="F55" i="38"/>
  <c r="D55" i="28"/>
  <c r="D55" i="35"/>
  <c r="C52" i="29"/>
  <c r="Y34" i="39"/>
  <c r="Z34" i="39"/>
  <c r="AA34" i="39"/>
  <c r="X33" i="39" s="1"/>
  <c r="AE33" i="28"/>
  <c r="W38" i="39"/>
  <c r="AH32" i="38"/>
  <c r="D56" i="27"/>
  <c r="E53" i="35"/>
  <c r="G53" i="35" s="1"/>
  <c r="C52" i="28"/>
  <c r="V49" i="39"/>
  <c r="U49" i="39"/>
  <c r="C54" i="26"/>
  <c r="C54" i="31"/>
  <c r="V39" i="39"/>
  <c r="U39" i="39"/>
  <c r="D56" i="36"/>
  <c r="D55" i="29"/>
  <c r="W48" i="28"/>
  <c r="E54" i="38"/>
  <c r="S55" i="36"/>
  <c r="F55" i="36"/>
  <c r="E55" i="36" s="1"/>
  <c r="C55" i="36" s="1"/>
  <c r="P57" i="34"/>
  <c r="O56" i="34"/>
  <c r="N56" i="34"/>
  <c r="V49" i="28"/>
  <c r="U49" i="28"/>
  <c r="P58" i="31"/>
  <c r="O57" i="31"/>
  <c r="N57" i="31"/>
  <c r="D56" i="33"/>
  <c r="P58" i="36"/>
  <c r="O57" i="36"/>
  <c r="N57" i="36"/>
  <c r="V37" i="28"/>
  <c r="U37" i="28"/>
  <c r="E53" i="28"/>
  <c r="P58" i="33"/>
  <c r="O57" i="33"/>
  <c r="N57" i="33"/>
  <c r="Q50" i="39"/>
  <c r="T50" i="39" s="1"/>
  <c r="K52" i="39"/>
  <c r="C53" i="27"/>
  <c r="Y34" i="28"/>
  <c r="Z34" i="28"/>
  <c r="AA34" i="28"/>
  <c r="X33" i="28" s="1"/>
  <c r="D56" i="38"/>
  <c r="C53" i="33"/>
  <c r="D55" i="34"/>
  <c r="AH33" i="28"/>
  <c r="W36" i="38"/>
  <c r="W48" i="39"/>
  <c r="C52" i="34"/>
  <c r="E54" i="27"/>
  <c r="G54" i="27" s="1"/>
  <c r="E53" i="34"/>
  <c r="G53" i="34"/>
  <c r="AE33" i="39"/>
  <c r="B32" i="39"/>
  <c r="AF33" i="28"/>
  <c r="S55" i="27"/>
  <c r="F55" i="27"/>
  <c r="S54" i="29"/>
  <c r="F54" i="29"/>
  <c r="V37" i="38"/>
  <c r="U37" i="38"/>
  <c r="C53" i="38"/>
  <c r="S54" i="35"/>
  <c r="F54" i="35"/>
  <c r="E54" i="35" s="1"/>
  <c r="N57" i="38"/>
  <c r="P58" i="38"/>
  <c r="O57" i="38"/>
  <c r="N56" i="39"/>
  <c r="P57" i="39"/>
  <c r="O56" i="39"/>
  <c r="S54" i="28"/>
  <c r="F54" i="28"/>
  <c r="E53" i="29"/>
  <c r="G53" i="29" s="1"/>
  <c r="G52" i="39"/>
  <c r="I52" i="39" s="1"/>
  <c r="U50" i="38"/>
  <c r="V50" i="38"/>
  <c r="W36" i="28"/>
  <c r="AI33" i="39"/>
  <c r="A61" i="39"/>
  <c r="A59" i="28"/>
  <c r="E55" i="26"/>
  <c r="A58" i="27"/>
  <c r="H38" i="38"/>
  <c r="Q38" i="38" s="1"/>
  <c r="I37" i="38"/>
  <c r="J37" i="38" s="1"/>
  <c r="A58" i="26"/>
  <c r="G54" i="26"/>
  <c r="A59" i="35"/>
  <c r="A57" i="34"/>
  <c r="A57" i="33"/>
  <c r="A57" i="36"/>
  <c r="H40" i="39"/>
  <c r="Q40" i="39" s="1"/>
  <c r="I39" i="39"/>
  <c r="J39" i="39" s="1"/>
  <c r="A59" i="29"/>
  <c r="F56" i="26"/>
  <c r="D57" i="26"/>
  <c r="S57" i="26" s="1"/>
  <c r="A58" i="31"/>
  <c r="E55" i="31"/>
  <c r="A59" i="38"/>
  <c r="D57" i="31"/>
  <c r="S57" i="31" s="1"/>
  <c r="F56" i="31"/>
  <c r="H39" i="28"/>
  <c r="Q39" i="28" s="1"/>
  <c r="I38" i="28"/>
  <c r="J38" i="28" s="1"/>
  <c r="O52" i="37"/>
  <c r="P53" i="37"/>
  <c r="N52" i="37"/>
  <c r="S50" i="37"/>
  <c r="D51" i="37"/>
  <c r="F51" i="37" s="1"/>
  <c r="AH34" i="39" l="1"/>
  <c r="T40" i="39"/>
  <c r="T38" i="38"/>
  <c r="U38" i="38" s="1"/>
  <c r="G55" i="36"/>
  <c r="G54" i="35"/>
  <c r="AI34" i="39"/>
  <c r="AF34" i="39"/>
  <c r="J52" i="39"/>
  <c r="AI33" i="38"/>
  <c r="AF33" i="38"/>
  <c r="AH33" i="38"/>
  <c r="AE33" i="38"/>
  <c r="B33" i="38" s="1"/>
  <c r="C53" i="28"/>
  <c r="C54" i="38"/>
  <c r="S56" i="27"/>
  <c r="F56" i="27"/>
  <c r="Y35" i="39"/>
  <c r="Z35" i="39"/>
  <c r="AA35" i="39"/>
  <c r="X34" i="39" s="1"/>
  <c r="O58" i="27"/>
  <c r="N58" i="27"/>
  <c r="P59" i="27"/>
  <c r="C55" i="31"/>
  <c r="C53" i="29"/>
  <c r="D57" i="38"/>
  <c r="E55" i="27"/>
  <c r="G55" i="27"/>
  <c r="V50" i="39"/>
  <c r="U50" i="39"/>
  <c r="G54" i="38"/>
  <c r="I54" i="38" s="1"/>
  <c r="J54" i="38" s="1"/>
  <c r="W49" i="39"/>
  <c r="E54" i="34"/>
  <c r="P59" i="38"/>
  <c r="O58" i="38"/>
  <c r="N58" i="38"/>
  <c r="S55" i="34"/>
  <c r="F55" i="34"/>
  <c r="C53" i="34"/>
  <c r="W37" i="28"/>
  <c r="S56" i="33"/>
  <c r="F56" i="33"/>
  <c r="K53" i="28"/>
  <c r="Q51" i="28"/>
  <c r="T51" i="28" s="1"/>
  <c r="S55" i="35"/>
  <c r="F55" i="35"/>
  <c r="E55" i="35" s="1"/>
  <c r="O57" i="29"/>
  <c r="N57" i="29"/>
  <c r="P58" i="29"/>
  <c r="Y34" i="38"/>
  <c r="Z34" i="38"/>
  <c r="AA34" i="38"/>
  <c r="X33" i="38" s="1"/>
  <c r="D56" i="28"/>
  <c r="Q52" i="38"/>
  <c r="T52" i="38" s="1"/>
  <c r="K54" i="38"/>
  <c r="D56" i="34"/>
  <c r="D57" i="33"/>
  <c r="D57" i="36"/>
  <c r="S55" i="29"/>
  <c r="F55" i="29"/>
  <c r="C53" i="35"/>
  <c r="Q51" i="39"/>
  <c r="T51" i="39" s="1"/>
  <c r="K53" i="39"/>
  <c r="S55" i="39"/>
  <c r="F55" i="39"/>
  <c r="C55" i="33"/>
  <c r="V40" i="39"/>
  <c r="U40" i="39"/>
  <c r="E54" i="28"/>
  <c r="G54" i="28" s="1"/>
  <c r="I54" i="28" s="1"/>
  <c r="Y35" i="28"/>
  <c r="Z35" i="28"/>
  <c r="AA35" i="28"/>
  <c r="X34" i="28" s="1"/>
  <c r="W49" i="28"/>
  <c r="W39" i="39"/>
  <c r="D56" i="29"/>
  <c r="W50" i="38"/>
  <c r="O57" i="39"/>
  <c r="N57" i="39"/>
  <c r="P58" i="39"/>
  <c r="C54" i="35"/>
  <c r="AF34" i="28"/>
  <c r="C54" i="27"/>
  <c r="O57" i="34"/>
  <c r="N57" i="34"/>
  <c r="P58" i="34"/>
  <c r="AE34" i="28"/>
  <c r="S55" i="28"/>
  <c r="F55" i="28"/>
  <c r="C53" i="39"/>
  <c r="E54" i="39"/>
  <c r="G54" i="39" s="1"/>
  <c r="I54" i="39" s="1"/>
  <c r="W51" i="38"/>
  <c r="O60" i="26"/>
  <c r="N60" i="26"/>
  <c r="P61" i="26"/>
  <c r="O57" i="28"/>
  <c r="N57" i="28"/>
  <c r="P58" i="28"/>
  <c r="T39" i="28"/>
  <c r="D56" i="39"/>
  <c r="W37" i="38"/>
  <c r="S56" i="38"/>
  <c r="F56" i="38"/>
  <c r="E56" i="38" s="1"/>
  <c r="O58" i="33"/>
  <c r="N58" i="33"/>
  <c r="P59" i="33"/>
  <c r="O58" i="36"/>
  <c r="N58" i="36"/>
  <c r="P59" i="36"/>
  <c r="S56" i="36"/>
  <c r="F56" i="36"/>
  <c r="E56" i="36" s="1"/>
  <c r="G56" i="36" s="1"/>
  <c r="O57" i="35"/>
  <c r="N57" i="35"/>
  <c r="P58" i="35"/>
  <c r="V38" i="28"/>
  <c r="U38" i="28"/>
  <c r="AI34" i="28"/>
  <c r="C55" i="26"/>
  <c r="E54" i="29"/>
  <c r="AE34" i="39"/>
  <c r="B33" i="39"/>
  <c r="AH34" i="28"/>
  <c r="G53" i="28"/>
  <c r="I53" i="28" s="1"/>
  <c r="J53" i="28" s="1"/>
  <c r="J53" i="38"/>
  <c r="P59" i="31"/>
  <c r="O58" i="31"/>
  <c r="N58" i="31"/>
  <c r="E55" i="38"/>
  <c r="D57" i="27"/>
  <c r="D56" i="35"/>
  <c r="V50" i="28"/>
  <c r="U50" i="28"/>
  <c r="A60" i="38"/>
  <c r="A62" i="39"/>
  <c r="E56" i="26"/>
  <c r="H39" i="38"/>
  <c r="Q39" i="38" s="1"/>
  <c r="I38" i="38"/>
  <c r="J38" i="38" s="1"/>
  <c r="A58" i="36"/>
  <c r="G55" i="31"/>
  <c r="A58" i="33"/>
  <c r="A59" i="31"/>
  <c r="A59" i="26"/>
  <c r="A60" i="28"/>
  <c r="H40" i="28"/>
  <c r="Q40" i="28" s="1"/>
  <c r="I39" i="28"/>
  <c r="J39" i="28" s="1"/>
  <c r="E56" i="31"/>
  <c r="G56" i="31" s="1"/>
  <c r="A60" i="29"/>
  <c r="D58" i="26"/>
  <c r="S58" i="26" s="1"/>
  <c r="F57" i="26"/>
  <c r="H41" i="39"/>
  <c r="Q41" i="39" s="1"/>
  <c r="I40" i="39"/>
  <c r="J40" i="39" s="1"/>
  <c r="A59" i="27"/>
  <c r="A58" i="34"/>
  <c r="F57" i="31"/>
  <c r="D58" i="31"/>
  <c r="S58" i="31" s="1"/>
  <c r="A60" i="35"/>
  <c r="G55" i="26"/>
  <c r="O53" i="37"/>
  <c r="P54" i="37"/>
  <c r="N53" i="37"/>
  <c r="D52" i="37"/>
  <c r="F52" i="37" s="1"/>
  <c r="S51" i="37"/>
  <c r="AI34" i="38" l="1"/>
  <c r="V38" i="38"/>
  <c r="T41" i="39"/>
  <c r="AF34" i="38"/>
  <c r="T39" i="38"/>
  <c r="U39" i="38" s="1"/>
  <c r="G55" i="35"/>
  <c r="AH34" i="38"/>
  <c r="AE34" i="38"/>
  <c r="AI35" i="28"/>
  <c r="C54" i="29"/>
  <c r="C56" i="26"/>
  <c r="AE35" i="39"/>
  <c r="B34" i="39"/>
  <c r="S56" i="39"/>
  <c r="F56" i="39"/>
  <c r="S56" i="35"/>
  <c r="F56" i="35"/>
  <c r="C55" i="38"/>
  <c r="Q52" i="39"/>
  <c r="T52" i="39" s="1"/>
  <c r="K54" i="39"/>
  <c r="Y36" i="28"/>
  <c r="Z36" i="28"/>
  <c r="AA36" i="28"/>
  <c r="X35" i="28" s="1"/>
  <c r="C54" i="34"/>
  <c r="P60" i="31"/>
  <c r="O59" i="31"/>
  <c r="N59" i="31"/>
  <c r="W38" i="28"/>
  <c r="C56" i="38"/>
  <c r="E55" i="28"/>
  <c r="G55" i="28" s="1"/>
  <c r="I55" i="28" s="1"/>
  <c r="C55" i="35"/>
  <c r="Y36" i="39"/>
  <c r="Z36" i="39"/>
  <c r="AA36" i="39"/>
  <c r="X35" i="39" s="1"/>
  <c r="O58" i="35"/>
  <c r="N58" i="35"/>
  <c r="P59" i="35"/>
  <c r="V39" i="28"/>
  <c r="U39" i="28"/>
  <c r="C54" i="28"/>
  <c r="E55" i="29"/>
  <c r="G55" i="29" s="1"/>
  <c r="E55" i="34"/>
  <c r="G55" i="34" s="1"/>
  <c r="C55" i="27"/>
  <c r="E56" i="27"/>
  <c r="G56" i="27" s="1"/>
  <c r="S57" i="27"/>
  <c r="F57" i="27"/>
  <c r="D57" i="35"/>
  <c r="P60" i="36"/>
  <c r="O59" i="36"/>
  <c r="N59" i="36"/>
  <c r="AE35" i="28"/>
  <c r="V51" i="39"/>
  <c r="U51" i="39"/>
  <c r="S56" i="34"/>
  <c r="F56" i="34"/>
  <c r="V51" i="28"/>
  <c r="U51" i="28"/>
  <c r="S57" i="38"/>
  <c r="F57" i="38"/>
  <c r="C56" i="31"/>
  <c r="AH35" i="28"/>
  <c r="D58" i="36"/>
  <c r="N58" i="28"/>
  <c r="P59" i="28"/>
  <c r="O58" i="28"/>
  <c r="P59" i="34"/>
  <c r="O58" i="34"/>
  <c r="N58" i="34"/>
  <c r="S57" i="36"/>
  <c r="F57" i="36"/>
  <c r="E57" i="36" s="1"/>
  <c r="C57" i="36" s="1"/>
  <c r="D58" i="38"/>
  <c r="P60" i="27"/>
  <c r="N59" i="27"/>
  <c r="O59" i="27"/>
  <c r="V41" i="39"/>
  <c r="U41" i="39"/>
  <c r="W50" i="28"/>
  <c r="N58" i="39"/>
  <c r="P59" i="39"/>
  <c r="O58" i="39"/>
  <c r="S56" i="29"/>
  <c r="F56" i="29"/>
  <c r="E55" i="39"/>
  <c r="G55" i="39" s="1"/>
  <c r="I55" i="39" s="1"/>
  <c r="W50" i="39"/>
  <c r="AI35" i="39"/>
  <c r="C56" i="36"/>
  <c r="D57" i="39"/>
  <c r="J54" i="28"/>
  <c r="S56" i="28"/>
  <c r="F56" i="28"/>
  <c r="G56" i="38"/>
  <c r="I56" i="38" s="1"/>
  <c r="G55" i="38"/>
  <c r="I55" i="38" s="1"/>
  <c r="AH35" i="39"/>
  <c r="D57" i="28"/>
  <c r="D57" i="34"/>
  <c r="AF35" i="28"/>
  <c r="W40" i="39"/>
  <c r="Y35" i="38"/>
  <c r="Z35" i="38"/>
  <c r="AA35" i="38"/>
  <c r="X34" i="38" s="1"/>
  <c r="D58" i="27"/>
  <c r="Q53" i="38"/>
  <c r="T53" i="38" s="1"/>
  <c r="K55" i="38"/>
  <c r="J53" i="39"/>
  <c r="P60" i="33"/>
  <c r="O59" i="33"/>
  <c r="N59" i="33"/>
  <c r="C54" i="39"/>
  <c r="J54" i="39" s="1"/>
  <c r="W38" i="38"/>
  <c r="S57" i="33"/>
  <c r="F57" i="33"/>
  <c r="U52" i="38"/>
  <c r="V52" i="38"/>
  <c r="O58" i="29"/>
  <c r="P59" i="29"/>
  <c r="N58" i="29"/>
  <c r="O59" i="38"/>
  <c r="N59" i="38"/>
  <c r="P60" i="38"/>
  <c r="AF35" i="39"/>
  <c r="T40" i="28"/>
  <c r="G54" i="29"/>
  <c r="D58" i="33"/>
  <c r="O61" i="26"/>
  <c r="P62" i="26"/>
  <c r="N61" i="26"/>
  <c r="D57" i="29"/>
  <c r="E56" i="33"/>
  <c r="G54" i="34"/>
  <c r="K54" i="28"/>
  <c r="Q52" i="28"/>
  <c r="T52" i="28" s="1"/>
  <c r="A59" i="34"/>
  <c r="D59" i="26"/>
  <c r="S59" i="26" s="1"/>
  <c r="F58" i="26"/>
  <c r="A60" i="26"/>
  <c r="A60" i="31"/>
  <c r="H42" i="39"/>
  <c r="Q42" i="39" s="1"/>
  <c r="I41" i="39"/>
  <c r="J41" i="39" s="1"/>
  <c r="A61" i="29"/>
  <c r="H40" i="38"/>
  <c r="Q40" i="38" s="1"/>
  <c r="I39" i="38"/>
  <c r="J39" i="38" s="1"/>
  <c r="E57" i="26"/>
  <c r="H41" i="28"/>
  <c r="Q41" i="28" s="1"/>
  <c r="I40" i="28"/>
  <c r="J40" i="28" s="1"/>
  <c r="A63" i="39"/>
  <c r="A60" i="27"/>
  <c r="A59" i="33"/>
  <c r="G56" i="26"/>
  <c r="A61" i="38"/>
  <c r="E57" i="31"/>
  <c r="G57" i="31" s="1"/>
  <c r="A61" i="35"/>
  <c r="F58" i="31"/>
  <c r="A61" i="28"/>
  <c r="A59" i="36"/>
  <c r="S52" i="37"/>
  <c r="D53" i="37"/>
  <c r="F53" i="37" s="1"/>
  <c r="O54" i="37"/>
  <c r="P55" i="37"/>
  <c r="N54" i="37"/>
  <c r="AI35" i="38" l="1"/>
  <c r="J56" i="38"/>
  <c r="AF35" i="38"/>
  <c r="T42" i="39"/>
  <c r="V42" i="39" s="1"/>
  <c r="T40" i="38"/>
  <c r="V39" i="38"/>
  <c r="AI36" i="28"/>
  <c r="G57" i="36"/>
  <c r="AH35" i="38"/>
  <c r="B34" i="38"/>
  <c r="J55" i="38"/>
  <c r="AF36" i="28"/>
  <c r="V52" i="28"/>
  <c r="U52" i="28"/>
  <c r="P61" i="38"/>
  <c r="O60" i="38"/>
  <c r="N60" i="38"/>
  <c r="S58" i="27"/>
  <c r="F58" i="27"/>
  <c r="S57" i="34"/>
  <c r="F57" i="34"/>
  <c r="E56" i="28"/>
  <c r="G56" i="28" s="1"/>
  <c r="I56" i="28" s="1"/>
  <c r="O59" i="28"/>
  <c r="N59" i="28"/>
  <c r="P60" i="28"/>
  <c r="W51" i="28"/>
  <c r="K55" i="28"/>
  <c r="Q53" i="28"/>
  <c r="T53" i="28" s="1"/>
  <c r="AE36" i="39"/>
  <c r="B35" i="39"/>
  <c r="D59" i="38"/>
  <c r="E57" i="33"/>
  <c r="G57" i="33" s="1"/>
  <c r="O60" i="33"/>
  <c r="N60" i="33"/>
  <c r="P61" i="33"/>
  <c r="O59" i="39"/>
  <c r="N59" i="39"/>
  <c r="P60" i="39"/>
  <c r="W41" i="39"/>
  <c r="D58" i="28"/>
  <c r="E57" i="38"/>
  <c r="E56" i="34"/>
  <c r="G56" i="34" s="1"/>
  <c r="O60" i="36"/>
  <c r="N60" i="36"/>
  <c r="P61" i="36"/>
  <c r="Y37" i="39"/>
  <c r="Z37" i="39"/>
  <c r="AA37" i="39"/>
  <c r="X36" i="39" s="1"/>
  <c r="Y37" i="28"/>
  <c r="Z37" i="28"/>
  <c r="AA37" i="28"/>
  <c r="X36" i="28" s="1"/>
  <c r="S57" i="28"/>
  <c r="F57" i="28"/>
  <c r="V40" i="28"/>
  <c r="U40" i="28"/>
  <c r="W39" i="28"/>
  <c r="V52" i="39"/>
  <c r="U52" i="39"/>
  <c r="U42" i="39"/>
  <c r="AF36" i="39"/>
  <c r="O59" i="29"/>
  <c r="N59" i="29"/>
  <c r="P60" i="29"/>
  <c r="Y36" i="38"/>
  <c r="Z36" i="38"/>
  <c r="AA36" i="38"/>
  <c r="X35" i="38" s="1"/>
  <c r="AE35" i="38"/>
  <c r="O60" i="27"/>
  <c r="N60" i="27"/>
  <c r="P61" i="27"/>
  <c r="D58" i="34"/>
  <c r="E57" i="27"/>
  <c r="G57" i="27" s="1"/>
  <c r="C55" i="34"/>
  <c r="O59" i="35"/>
  <c r="N59" i="35"/>
  <c r="P60" i="35"/>
  <c r="O60" i="31"/>
  <c r="P61" i="31"/>
  <c r="N60" i="31"/>
  <c r="S57" i="35"/>
  <c r="F57" i="35"/>
  <c r="E57" i="35" s="1"/>
  <c r="G57" i="35" s="1"/>
  <c r="T41" i="28"/>
  <c r="D58" i="29"/>
  <c r="S57" i="39"/>
  <c r="F57" i="39"/>
  <c r="E56" i="35"/>
  <c r="D59" i="31"/>
  <c r="S59" i="31" s="1"/>
  <c r="C56" i="33"/>
  <c r="S58" i="33"/>
  <c r="F58" i="33"/>
  <c r="E58" i="33" s="1"/>
  <c r="V53" i="38"/>
  <c r="U53" i="38"/>
  <c r="AH36" i="39"/>
  <c r="C55" i="39"/>
  <c r="J55" i="39" s="1"/>
  <c r="S58" i="38"/>
  <c r="F58" i="38"/>
  <c r="E58" i="38" s="1"/>
  <c r="W51" i="39"/>
  <c r="D58" i="35"/>
  <c r="C55" i="28"/>
  <c r="E56" i="39"/>
  <c r="U40" i="38"/>
  <c r="V40" i="38"/>
  <c r="D58" i="39"/>
  <c r="C57" i="26"/>
  <c r="G56" i="33"/>
  <c r="Q53" i="39"/>
  <c r="K55" i="39"/>
  <c r="E56" i="29"/>
  <c r="G56" i="29" s="1"/>
  <c r="O59" i="34"/>
  <c r="N59" i="34"/>
  <c r="P60" i="34"/>
  <c r="AH36" i="28"/>
  <c r="AE36" i="28"/>
  <c r="C55" i="29"/>
  <c r="S58" i="36"/>
  <c r="F58" i="36"/>
  <c r="E58" i="36" s="1"/>
  <c r="G58" i="36" s="1"/>
  <c r="O62" i="26"/>
  <c r="P63" i="26"/>
  <c r="N62" i="26"/>
  <c r="D59" i="27"/>
  <c r="C57" i="31"/>
  <c r="G57" i="26"/>
  <c r="S57" i="29"/>
  <c r="F57" i="29"/>
  <c r="W52" i="38"/>
  <c r="D59" i="33"/>
  <c r="AI36" i="39"/>
  <c r="D59" i="36"/>
  <c r="C56" i="27"/>
  <c r="Q55" i="38"/>
  <c r="T55" i="38" s="1"/>
  <c r="K57" i="38"/>
  <c r="Q54" i="38"/>
  <c r="T54" i="38" s="1"/>
  <c r="K56" i="38"/>
  <c r="A60" i="36"/>
  <c r="A60" i="33"/>
  <c r="A64" i="39"/>
  <c r="I42" i="39"/>
  <c r="J42" i="39" s="1"/>
  <c r="A62" i="28"/>
  <c r="A62" i="35"/>
  <c r="A62" i="38"/>
  <c r="A61" i="27"/>
  <c r="A61" i="31"/>
  <c r="F59" i="31"/>
  <c r="A62" i="29"/>
  <c r="H41" i="38"/>
  <c r="Q41" i="38" s="1"/>
  <c r="I40" i="38"/>
  <c r="J40" i="38" s="1"/>
  <c r="E58" i="26"/>
  <c r="D60" i="26"/>
  <c r="S60" i="26" s="1"/>
  <c r="F59" i="26"/>
  <c r="A61" i="26"/>
  <c r="E58" i="31"/>
  <c r="H42" i="28"/>
  <c r="I41" i="28"/>
  <c r="J41" i="28" s="1"/>
  <c r="A60" i="34"/>
  <c r="D54" i="37"/>
  <c r="F54" i="37" s="1"/>
  <c r="S53" i="37"/>
  <c r="O55" i="37"/>
  <c r="P56" i="37"/>
  <c r="N55" i="37"/>
  <c r="T53" i="39" l="1"/>
  <c r="AI36" i="38"/>
  <c r="T41" i="38"/>
  <c r="W39" i="38"/>
  <c r="AE37" i="28"/>
  <c r="C58" i="36"/>
  <c r="AI37" i="39"/>
  <c r="AH37" i="39"/>
  <c r="AF36" i="38"/>
  <c r="V55" i="38"/>
  <c r="U55" i="38"/>
  <c r="C56" i="39"/>
  <c r="C56" i="35"/>
  <c r="D60" i="33"/>
  <c r="V41" i="28"/>
  <c r="U41" i="28"/>
  <c r="S58" i="28"/>
  <c r="F58" i="28"/>
  <c r="V53" i="28"/>
  <c r="U53" i="28"/>
  <c r="N60" i="28"/>
  <c r="O60" i="28"/>
  <c r="P61" i="28"/>
  <c r="G58" i="33"/>
  <c r="AF37" i="28"/>
  <c r="AH37" i="28"/>
  <c r="S58" i="39"/>
  <c r="F58" i="39"/>
  <c r="W53" i="38"/>
  <c r="P62" i="31"/>
  <c r="O61" i="31"/>
  <c r="N61" i="31"/>
  <c r="C57" i="27"/>
  <c r="W42" i="39"/>
  <c r="W40" i="28"/>
  <c r="P62" i="36"/>
  <c r="O61" i="36"/>
  <c r="N61" i="36"/>
  <c r="D59" i="28"/>
  <c r="D60" i="38"/>
  <c r="Y38" i="28"/>
  <c r="Z38" i="28"/>
  <c r="AA38" i="28"/>
  <c r="X37" i="28" s="1"/>
  <c r="D60" i="31"/>
  <c r="S60" i="31" s="1"/>
  <c r="AI37" i="28"/>
  <c r="O60" i="35"/>
  <c r="N60" i="35"/>
  <c r="P61" i="35"/>
  <c r="E57" i="28"/>
  <c r="G57" i="28" s="1"/>
  <c r="I57" i="28" s="1"/>
  <c r="C58" i="26"/>
  <c r="U54" i="38"/>
  <c r="V54" i="38"/>
  <c r="S59" i="27"/>
  <c r="F59" i="27"/>
  <c r="E57" i="39"/>
  <c r="D59" i="35"/>
  <c r="P62" i="27"/>
  <c r="N61" i="27"/>
  <c r="O61" i="27"/>
  <c r="D59" i="29"/>
  <c r="W52" i="39"/>
  <c r="N60" i="39"/>
  <c r="P61" i="39"/>
  <c r="O60" i="39"/>
  <c r="S59" i="38"/>
  <c r="F59" i="38"/>
  <c r="E59" i="38" s="1"/>
  <c r="G59" i="38" s="1"/>
  <c r="I59" i="38" s="1"/>
  <c r="C56" i="28"/>
  <c r="S59" i="33"/>
  <c r="F59" i="33"/>
  <c r="P61" i="34"/>
  <c r="O60" i="34"/>
  <c r="N60" i="34"/>
  <c r="Y37" i="38"/>
  <c r="Z37" i="38"/>
  <c r="AA37" i="38"/>
  <c r="X36" i="38" s="1"/>
  <c r="D60" i="36"/>
  <c r="O60" i="29"/>
  <c r="P61" i="29"/>
  <c r="N60" i="29"/>
  <c r="O61" i="38"/>
  <c r="N61" i="38"/>
  <c r="P62" i="38"/>
  <c r="I42" i="28"/>
  <c r="J42" i="28" s="1"/>
  <c r="Q42" i="28"/>
  <c r="C58" i="31"/>
  <c r="G58" i="26"/>
  <c r="S59" i="36"/>
  <c r="F59" i="36"/>
  <c r="E59" i="36" s="1"/>
  <c r="C59" i="36" s="1"/>
  <c r="W40" i="38"/>
  <c r="K56" i="28"/>
  <c r="Q54" i="28"/>
  <c r="T54" i="28" s="1"/>
  <c r="Q54" i="39"/>
  <c r="K56" i="39"/>
  <c r="D60" i="27"/>
  <c r="Y38" i="39"/>
  <c r="Z38" i="39"/>
  <c r="AA38" i="39"/>
  <c r="X37" i="39" s="1"/>
  <c r="C56" i="34"/>
  <c r="D59" i="39"/>
  <c r="E57" i="34"/>
  <c r="G57" i="34"/>
  <c r="V53" i="39"/>
  <c r="U53" i="39"/>
  <c r="C58" i="33"/>
  <c r="D59" i="34"/>
  <c r="C57" i="33"/>
  <c r="J56" i="28"/>
  <c r="E57" i="29"/>
  <c r="G57" i="29" s="1"/>
  <c r="C56" i="29"/>
  <c r="S58" i="35"/>
  <c r="F58" i="35"/>
  <c r="E58" i="35" s="1"/>
  <c r="G58" i="35" s="1"/>
  <c r="S58" i="29"/>
  <c r="F58" i="29"/>
  <c r="AF37" i="39"/>
  <c r="C57" i="38"/>
  <c r="W52" i="28"/>
  <c r="J55" i="28"/>
  <c r="V41" i="38"/>
  <c r="U41" i="38"/>
  <c r="C58" i="38"/>
  <c r="S58" i="34"/>
  <c r="F58" i="34"/>
  <c r="C57" i="35"/>
  <c r="G58" i="38"/>
  <c r="I58" i="38" s="1"/>
  <c r="J58" i="38" s="1"/>
  <c r="P64" i="26"/>
  <c r="O63" i="26"/>
  <c r="N63" i="26"/>
  <c r="G56" i="39"/>
  <c r="I56" i="39" s="1"/>
  <c r="G56" i="35"/>
  <c r="AE36" i="38"/>
  <c r="AI37" i="38" s="1"/>
  <c r="AH36" i="38"/>
  <c r="B35" i="38"/>
  <c r="G57" i="38"/>
  <c r="I57" i="38" s="1"/>
  <c r="P62" i="33"/>
  <c r="O61" i="33"/>
  <c r="N61" i="33"/>
  <c r="AE37" i="39"/>
  <c r="B36" i="39"/>
  <c r="E58" i="27"/>
  <c r="A62" i="31"/>
  <c r="A61" i="36"/>
  <c r="D61" i="26"/>
  <c r="S61" i="26" s="1"/>
  <c r="F60" i="26"/>
  <c r="A62" i="26"/>
  <c r="A63" i="29"/>
  <c r="A63" i="38"/>
  <c r="E59" i="26"/>
  <c r="A61" i="34"/>
  <c r="A63" i="28"/>
  <c r="A65" i="39"/>
  <c r="E59" i="31"/>
  <c r="A62" i="27"/>
  <c r="A63" i="35"/>
  <c r="G58" i="31"/>
  <c r="H42" i="38"/>
  <c r="Q42" i="38" s="1"/>
  <c r="I41" i="38"/>
  <c r="J41" i="38" s="1"/>
  <c r="A61" i="33"/>
  <c r="D55" i="37"/>
  <c r="D56" i="37" s="1"/>
  <c r="O56" i="37"/>
  <c r="N56" i="37"/>
  <c r="P57" i="37"/>
  <c r="S54" i="37"/>
  <c r="AH37" i="38" l="1"/>
  <c r="T54" i="39"/>
  <c r="T42" i="38"/>
  <c r="AF37" i="38"/>
  <c r="AE38" i="28"/>
  <c r="AH38" i="28"/>
  <c r="AI38" i="28"/>
  <c r="G59" i="36"/>
  <c r="F60" i="31"/>
  <c r="J57" i="38"/>
  <c r="F55" i="37"/>
  <c r="F56" i="37" s="1"/>
  <c r="W41" i="28"/>
  <c r="D61" i="27"/>
  <c r="C59" i="31"/>
  <c r="AF38" i="39"/>
  <c r="Y39" i="39"/>
  <c r="AA39" i="39"/>
  <c r="X38" i="39" s="1"/>
  <c r="Z39" i="39"/>
  <c r="D61" i="38"/>
  <c r="K57" i="28"/>
  <c r="Q55" i="28"/>
  <c r="S59" i="29"/>
  <c r="F59" i="29"/>
  <c r="C57" i="39"/>
  <c r="W54" i="38"/>
  <c r="S60" i="38"/>
  <c r="F60" i="38"/>
  <c r="E60" i="38" s="1"/>
  <c r="C58" i="27"/>
  <c r="U42" i="38"/>
  <c r="V42" i="38"/>
  <c r="G58" i="27"/>
  <c r="S59" i="34"/>
  <c r="F59" i="34"/>
  <c r="C57" i="34"/>
  <c r="S60" i="27"/>
  <c r="F60" i="27"/>
  <c r="Y38" i="38"/>
  <c r="AA38" i="38"/>
  <c r="X37" i="38" s="1"/>
  <c r="Z38" i="38"/>
  <c r="C59" i="38"/>
  <c r="J59" i="38" s="1"/>
  <c r="D60" i="28"/>
  <c r="C59" i="26"/>
  <c r="D60" i="29"/>
  <c r="E58" i="39"/>
  <c r="G58" i="39" s="1"/>
  <c r="I58" i="39" s="1"/>
  <c r="AE38" i="39"/>
  <c r="B37" i="39"/>
  <c r="AE37" i="38"/>
  <c r="AH38" i="38" s="1"/>
  <c r="B36" i="38"/>
  <c r="E58" i="34"/>
  <c r="G58" i="34" s="1"/>
  <c r="E58" i="29"/>
  <c r="G58" i="29" s="1"/>
  <c r="O61" i="34"/>
  <c r="N61" i="34"/>
  <c r="P62" i="34"/>
  <c r="O61" i="39"/>
  <c r="N61" i="39"/>
  <c r="P62" i="39"/>
  <c r="O62" i="27"/>
  <c r="N62" i="27"/>
  <c r="P63" i="27"/>
  <c r="D61" i="36"/>
  <c r="W53" i="28"/>
  <c r="W41" i="38"/>
  <c r="D61" i="31"/>
  <c r="S61" i="31" s="1"/>
  <c r="G59" i="26"/>
  <c r="O61" i="29"/>
  <c r="N61" i="29"/>
  <c r="P62" i="29"/>
  <c r="Q55" i="39"/>
  <c r="K57" i="39"/>
  <c r="D61" i="33"/>
  <c r="C57" i="29"/>
  <c r="T42" i="28"/>
  <c r="S60" i="36"/>
  <c r="F60" i="36"/>
  <c r="E60" i="36" s="1"/>
  <c r="E59" i="33"/>
  <c r="G59" i="33" s="1"/>
  <c r="D60" i="39"/>
  <c r="S59" i="35"/>
  <c r="F59" i="35"/>
  <c r="C57" i="28"/>
  <c r="Y39" i="28"/>
  <c r="Z39" i="28"/>
  <c r="AA39" i="28"/>
  <c r="X38" i="28" s="1"/>
  <c r="AF38" i="28"/>
  <c r="E58" i="28"/>
  <c r="G58" i="28" s="1"/>
  <c r="I58" i="28" s="1"/>
  <c r="AI38" i="39"/>
  <c r="V54" i="28"/>
  <c r="U54" i="28"/>
  <c r="E59" i="27"/>
  <c r="G59" i="27" s="1"/>
  <c r="J56" i="39"/>
  <c r="N64" i="26"/>
  <c r="P65" i="26"/>
  <c r="O64" i="26"/>
  <c r="AH38" i="39"/>
  <c r="O61" i="35"/>
  <c r="N61" i="35"/>
  <c r="P62" i="35"/>
  <c r="O62" i="36"/>
  <c r="N62" i="36"/>
  <c r="P63" i="36"/>
  <c r="S60" i="33"/>
  <c r="F60" i="33"/>
  <c r="W55" i="38"/>
  <c r="S59" i="39"/>
  <c r="F59" i="39"/>
  <c r="D60" i="34"/>
  <c r="S59" i="28"/>
  <c r="F59" i="28"/>
  <c r="O62" i="33"/>
  <c r="N62" i="33"/>
  <c r="P63" i="33"/>
  <c r="Q57" i="38"/>
  <c r="T57" i="38" s="1"/>
  <c r="K59" i="38"/>
  <c r="Q56" i="38"/>
  <c r="K58" i="38"/>
  <c r="C58" i="35"/>
  <c r="W53" i="39"/>
  <c r="V54" i="39"/>
  <c r="U54" i="39"/>
  <c r="P63" i="38"/>
  <c r="O62" i="38"/>
  <c r="N62" i="38"/>
  <c r="G57" i="39"/>
  <c r="I57" i="39" s="1"/>
  <c r="D60" i="35"/>
  <c r="O62" i="31"/>
  <c r="P63" i="31"/>
  <c r="N62" i="31"/>
  <c r="O61" i="28"/>
  <c r="N61" i="28"/>
  <c r="P62" i="28"/>
  <c r="A64" i="35"/>
  <c r="A62" i="34"/>
  <c r="A64" i="29"/>
  <c r="E60" i="31"/>
  <c r="A62" i="36"/>
  <c r="F61" i="31"/>
  <c r="D62" i="31"/>
  <c r="S62" i="31" s="1"/>
  <c r="A63" i="27"/>
  <c r="C60" i="36"/>
  <c r="G60" i="36"/>
  <c r="D62" i="26"/>
  <c r="S62" i="26" s="1"/>
  <c r="F61" i="26"/>
  <c r="A63" i="26"/>
  <c r="A63" i="31"/>
  <c r="I42" i="38"/>
  <c r="J42" i="38" s="1"/>
  <c r="G60" i="38"/>
  <c r="I60" i="38" s="1"/>
  <c r="A66" i="39"/>
  <c r="A62" i="33"/>
  <c r="G59" i="31"/>
  <c r="A64" i="38"/>
  <c r="A64" i="28"/>
  <c r="E60" i="26"/>
  <c r="O57" i="37"/>
  <c r="P58" i="37"/>
  <c r="N57" i="37"/>
  <c r="S55" i="37"/>
  <c r="AI39" i="39" l="1"/>
  <c r="AH39" i="39"/>
  <c r="J57" i="39"/>
  <c r="T55" i="39"/>
  <c r="AF38" i="38"/>
  <c r="T56" i="38"/>
  <c r="V56" i="38" s="1"/>
  <c r="AI38" i="38"/>
  <c r="AH39" i="28"/>
  <c r="C60" i="26"/>
  <c r="O62" i="29"/>
  <c r="P63" i="29"/>
  <c r="N62" i="29"/>
  <c r="P64" i="27"/>
  <c r="N63" i="27"/>
  <c r="O63" i="27"/>
  <c r="AI39" i="28"/>
  <c r="N62" i="28"/>
  <c r="P63" i="28"/>
  <c r="O62" i="28"/>
  <c r="C59" i="33"/>
  <c r="D61" i="29"/>
  <c r="D62" i="27"/>
  <c r="AE39" i="39"/>
  <c r="B38" i="39"/>
  <c r="C60" i="38"/>
  <c r="J60" i="38" s="1"/>
  <c r="E59" i="28"/>
  <c r="G59" i="28" s="1"/>
  <c r="I59" i="28" s="1"/>
  <c r="E60" i="33"/>
  <c r="V57" i="38"/>
  <c r="U57" i="38"/>
  <c r="Y40" i="28"/>
  <c r="Z40" i="28"/>
  <c r="AA40" i="28"/>
  <c r="X39" i="28" s="1"/>
  <c r="T55" i="28"/>
  <c r="AE39" i="28"/>
  <c r="C60" i="31"/>
  <c r="D62" i="38"/>
  <c r="D62" i="36"/>
  <c r="V55" i="39"/>
  <c r="U55" i="39"/>
  <c r="N62" i="39"/>
  <c r="P63" i="39"/>
  <c r="O62" i="39"/>
  <c r="C58" i="39"/>
  <c r="Y40" i="39"/>
  <c r="Z40" i="39"/>
  <c r="AA40" i="39"/>
  <c r="X39" i="39" s="1"/>
  <c r="W54" i="39"/>
  <c r="S61" i="33"/>
  <c r="F61" i="33"/>
  <c r="E61" i="33" s="1"/>
  <c r="G61" i="33" s="1"/>
  <c r="D61" i="28"/>
  <c r="P66" i="26"/>
  <c r="O65" i="26"/>
  <c r="N65" i="26"/>
  <c r="C58" i="29"/>
  <c r="E59" i="34"/>
  <c r="G59" i="34" s="1"/>
  <c r="S61" i="27"/>
  <c r="F61" i="27"/>
  <c r="E59" i="39"/>
  <c r="G59" i="39" s="1"/>
  <c r="I59" i="39" s="1"/>
  <c r="K58" i="28"/>
  <c r="Q56" i="28"/>
  <c r="D61" i="39"/>
  <c r="C58" i="34"/>
  <c r="S60" i="29"/>
  <c r="F60" i="29"/>
  <c r="W42" i="38"/>
  <c r="S60" i="35"/>
  <c r="F60" i="35"/>
  <c r="E60" i="35" s="1"/>
  <c r="S60" i="34"/>
  <c r="F60" i="34"/>
  <c r="P64" i="36"/>
  <c r="O63" i="36"/>
  <c r="N63" i="36"/>
  <c r="W54" i="28"/>
  <c r="J58" i="39"/>
  <c r="Q58" i="38"/>
  <c r="K60" i="38"/>
  <c r="P64" i="31"/>
  <c r="O63" i="31"/>
  <c r="N63" i="31"/>
  <c r="O63" i="38"/>
  <c r="N63" i="38"/>
  <c r="P64" i="38"/>
  <c r="P64" i="33"/>
  <c r="O63" i="33"/>
  <c r="N63" i="33"/>
  <c r="O62" i="35"/>
  <c r="N62" i="35"/>
  <c r="P63" i="35"/>
  <c r="C58" i="28"/>
  <c r="E59" i="35"/>
  <c r="V42" i="28"/>
  <c r="U42" i="28"/>
  <c r="S61" i="36"/>
  <c r="F61" i="36"/>
  <c r="E61" i="36" s="1"/>
  <c r="C61" i="36" s="1"/>
  <c r="Y39" i="38"/>
  <c r="Z39" i="38"/>
  <c r="AA39" i="38"/>
  <c r="X38" i="38" s="1"/>
  <c r="U56" i="38"/>
  <c r="D62" i="33"/>
  <c r="D61" i="35"/>
  <c r="AF39" i="28"/>
  <c r="P63" i="34"/>
  <c r="O62" i="34"/>
  <c r="N62" i="34"/>
  <c r="S60" i="28"/>
  <c r="F60" i="28"/>
  <c r="E60" i="27"/>
  <c r="Q56" i="39"/>
  <c r="K58" i="39"/>
  <c r="S61" i="38"/>
  <c r="F61" i="38"/>
  <c r="C59" i="27"/>
  <c r="S60" i="39"/>
  <c r="F60" i="39"/>
  <c r="J57" i="28"/>
  <c r="D61" i="34"/>
  <c r="AE38" i="38"/>
  <c r="B37" i="38"/>
  <c r="E59" i="29"/>
  <c r="G59" i="29" s="1"/>
  <c r="AF39" i="39"/>
  <c r="A64" i="26"/>
  <c r="A63" i="36"/>
  <c r="A64" i="27"/>
  <c r="A65" i="28"/>
  <c r="A64" i="31"/>
  <c r="A65" i="35"/>
  <c r="A65" i="38"/>
  <c r="A63" i="33"/>
  <c r="A63" i="34"/>
  <c r="G60" i="26"/>
  <c r="D63" i="31"/>
  <c r="S63" i="31" s="1"/>
  <c r="F62" i="31"/>
  <c r="G60" i="31"/>
  <c r="A65" i="29"/>
  <c r="A67" i="39"/>
  <c r="E61" i="26"/>
  <c r="E61" i="31"/>
  <c r="D63" i="26"/>
  <c r="S63" i="26" s="1"/>
  <c r="F62" i="26"/>
  <c r="S56" i="37"/>
  <c r="D57" i="37"/>
  <c r="F57" i="37" s="1"/>
  <c r="O58" i="37"/>
  <c r="N58" i="37"/>
  <c r="P59" i="37"/>
  <c r="AH40" i="39" l="1"/>
  <c r="AI39" i="38"/>
  <c r="T56" i="39"/>
  <c r="U56" i="39" s="1"/>
  <c r="AF39" i="38"/>
  <c r="T58" i="38"/>
  <c r="AI40" i="28"/>
  <c r="G60" i="35"/>
  <c r="AH39" i="38"/>
  <c r="AH40" i="28"/>
  <c r="K59" i="28"/>
  <c r="Q57" i="28"/>
  <c r="E61" i="27"/>
  <c r="G61" i="27" s="1"/>
  <c r="S62" i="38"/>
  <c r="F62" i="38"/>
  <c r="E62" i="38" s="1"/>
  <c r="S62" i="27"/>
  <c r="F62" i="27"/>
  <c r="D62" i="28"/>
  <c r="C59" i="29"/>
  <c r="O63" i="34"/>
  <c r="N63" i="34"/>
  <c r="P64" i="34"/>
  <c r="D63" i="38"/>
  <c r="S61" i="28"/>
  <c r="F61" i="28"/>
  <c r="C59" i="28"/>
  <c r="J59" i="28" s="1"/>
  <c r="S62" i="33"/>
  <c r="F62" i="33"/>
  <c r="E62" i="33" s="1"/>
  <c r="E60" i="29"/>
  <c r="C61" i="31"/>
  <c r="Y41" i="28"/>
  <c r="Z41" i="28"/>
  <c r="AA41" i="28"/>
  <c r="X40" i="28" s="1"/>
  <c r="C61" i="26"/>
  <c r="AE39" i="38"/>
  <c r="B38" i="38"/>
  <c r="C60" i="27"/>
  <c r="W56" i="38"/>
  <c r="D62" i="35"/>
  <c r="C59" i="39"/>
  <c r="J59" i="39" s="1"/>
  <c r="C59" i="34"/>
  <c r="C61" i="33"/>
  <c r="O64" i="27"/>
  <c r="N64" i="27"/>
  <c r="P65" i="27"/>
  <c r="E60" i="34"/>
  <c r="G60" i="34" s="1"/>
  <c r="W55" i="39"/>
  <c r="D63" i="27"/>
  <c r="G61" i="26"/>
  <c r="S61" i="34"/>
  <c r="F61" i="34"/>
  <c r="E61" i="38"/>
  <c r="G61" i="38" s="1"/>
  <c r="I61" i="38" s="1"/>
  <c r="G60" i="27"/>
  <c r="W42" i="28"/>
  <c r="C60" i="35"/>
  <c r="S61" i="39"/>
  <c r="F61" i="39"/>
  <c r="Q57" i="39"/>
  <c r="K59" i="39"/>
  <c r="AI40" i="39"/>
  <c r="AE40" i="28"/>
  <c r="D62" i="29"/>
  <c r="P67" i="26"/>
  <c r="N66" i="26"/>
  <c r="O66" i="26"/>
  <c r="O63" i="35"/>
  <c r="N63" i="35"/>
  <c r="P64" i="35"/>
  <c r="S61" i="29"/>
  <c r="F61" i="29"/>
  <c r="E60" i="28"/>
  <c r="G60" i="28" s="1"/>
  <c r="I60" i="28" s="1"/>
  <c r="AF40" i="28"/>
  <c r="C59" i="35"/>
  <c r="D63" i="33"/>
  <c r="O64" i="31"/>
  <c r="N64" i="31"/>
  <c r="P65" i="31"/>
  <c r="D63" i="36"/>
  <c r="V55" i="28"/>
  <c r="U55" i="28"/>
  <c r="W57" i="38"/>
  <c r="Q59" i="38"/>
  <c r="K61" i="38"/>
  <c r="O63" i="29"/>
  <c r="N63" i="29"/>
  <c r="P64" i="29"/>
  <c r="P65" i="38"/>
  <c r="O64" i="38"/>
  <c r="N64" i="38"/>
  <c r="Y41" i="39"/>
  <c r="Z41" i="39"/>
  <c r="AA41" i="39"/>
  <c r="X40" i="39" s="1"/>
  <c r="S61" i="35"/>
  <c r="F61" i="35"/>
  <c r="E61" i="35" s="1"/>
  <c r="G59" i="35"/>
  <c r="T56" i="28"/>
  <c r="O63" i="39"/>
  <c r="N63" i="39"/>
  <c r="P64" i="39"/>
  <c r="S62" i="36"/>
  <c r="F62" i="36"/>
  <c r="E62" i="36" s="1"/>
  <c r="G62" i="36" s="1"/>
  <c r="C60" i="33"/>
  <c r="J58" i="28"/>
  <c r="G61" i="36"/>
  <c r="AF40" i="39"/>
  <c r="E60" i="39"/>
  <c r="G60" i="39" s="1"/>
  <c r="I60" i="39" s="1"/>
  <c r="V56" i="39"/>
  <c r="D62" i="34"/>
  <c r="Y40" i="38"/>
  <c r="Z40" i="38"/>
  <c r="AA40" i="38"/>
  <c r="X39" i="38" s="1"/>
  <c r="O64" i="33"/>
  <c r="N64" i="33"/>
  <c r="P65" i="33"/>
  <c r="U58" i="38"/>
  <c r="V58" i="38"/>
  <c r="O64" i="36"/>
  <c r="N64" i="36"/>
  <c r="P65" i="36"/>
  <c r="D62" i="39"/>
  <c r="G60" i="33"/>
  <c r="AE40" i="39"/>
  <c r="B39" i="39"/>
  <c r="O63" i="28"/>
  <c r="N63" i="28"/>
  <c r="P64" i="28"/>
  <c r="A64" i="33"/>
  <c r="A66" i="28"/>
  <c r="A65" i="27"/>
  <c r="A65" i="26"/>
  <c r="A66" i="38"/>
  <c r="A66" i="35"/>
  <c r="G61" i="31"/>
  <c r="A64" i="34"/>
  <c r="G62" i="38"/>
  <c r="I62" i="38" s="1"/>
  <c r="E62" i="26"/>
  <c r="A65" i="31"/>
  <c r="A64" i="36"/>
  <c r="E62" i="31"/>
  <c r="D64" i="26"/>
  <c r="S64" i="26" s="1"/>
  <c r="F63" i="26"/>
  <c r="A68" i="39"/>
  <c r="A66" i="29"/>
  <c r="D64" i="31"/>
  <c r="S64" i="31" s="1"/>
  <c r="F63" i="31"/>
  <c r="O59" i="37"/>
  <c r="P60" i="37"/>
  <c r="N59" i="37"/>
  <c r="D58" i="37"/>
  <c r="F58" i="37" s="1"/>
  <c r="S57" i="37"/>
  <c r="AI40" i="38" l="1"/>
  <c r="AI41" i="39"/>
  <c r="T57" i="39"/>
  <c r="AF40" i="38"/>
  <c r="AH40" i="38"/>
  <c r="T59" i="38"/>
  <c r="AE41" i="28"/>
  <c r="AF41" i="28"/>
  <c r="C62" i="36"/>
  <c r="G61" i="35"/>
  <c r="C60" i="29"/>
  <c r="G62" i="33"/>
  <c r="Y41" i="38"/>
  <c r="Z41" i="38"/>
  <c r="AA41" i="38"/>
  <c r="X40" i="38" s="1"/>
  <c r="AF41" i="39"/>
  <c r="D63" i="29"/>
  <c r="S62" i="29"/>
  <c r="F62" i="29"/>
  <c r="E61" i="39"/>
  <c r="G61" i="39" s="1"/>
  <c r="I61" i="39" s="1"/>
  <c r="AE40" i="38"/>
  <c r="B39" i="38"/>
  <c r="D63" i="39"/>
  <c r="C62" i="31"/>
  <c r="J60" i="28"/>
  <c r="P65" i="34"/>
  <c r="O64" i="34"/>
  <c r="N64" i="34"/>
  <c r="G62" i="31"/>
  <c r="D64" i="33"/>
  <c r="AE41" i="39"/>
  <c r="B40" i="39"/>
  <c r="W58" i="38"/>
  <c r="S62" i="34"/>
  <c r="F62" i="34"/>
  <c r="N64" i="39"/>
  <c r="P65" i="39"/>
  <c r="O64" i="39"/>
  <c r="S63" i="36"/>
  <c r="F63" i="36"/>
  <c r="E63" i="36" s="1"/>
  <c r="C63" i="36" s="1"/>
  <c r="E61" i="34"/>
  <c r="S62" i="35"/>
  <c r="F62" i="35"/>
  <c r="E62" i="35" s="1"/>
  <c r="G62" i="35" s="1"/>
  <c r="G60" i="29"/>
  <c r="S63" i="38"/>
  <c r="F63" i="38"/>
  <c r="E63" i="38" s="1"/>
  <c r="G63" i="38" s="1"/>
  <c r="I63" i="38" s="1"/>
  <c r="C62" i="38"/>
  <c r="S62" i="39"/>
  <c r="F62" i="39"/>
  <c r="D64" i="38"/>
  <c r="C60" i="28"/>
  <c r="S63" i="27"/>
  <c r="F63" i="27"/>
  <c r="C60" i="34"/>
  <c r="D63" i="34"/>
  <c r="S62" i="28"/>
  <c r="F62" i="28"/>
  <c r="C61" i="27"/>
  <c r="AH41" i="28"/>
  <c r="Y42" i="39"/>
  <c r="Z42" i="39"/>
  <c r="AA42" i="39"/>
  <c r="X41" i="39" s="1"/>
  <c r="P66" i="31"/>
  <c r="O65" i="31"/>
  <c r="N65" i="31"/>
  <c r="AI41" i="28"/>
  <c r="N64" i="28"/>
  <c r="P65" i="28"/>
  <c r="O64" i="28"/>
  <c r="P66" i="36"/>
  <c r="O65" i="36"/>
  <c r="N65" i="36"/>
  <c r="W56" i="39"/>
  <c r="V56" i="28"/>
  <c r="U56" i="28"/>
  <c r="W55" i="28"/>
  <c r="E61" i="29"/>
  <c r="V57" i="39"/>
  <c r="U57" i="39"/>
  <c r="P66" i="27"/>
  <c r="N65" i="27"/>
  <c r="O65" i="27"/>
  <c r="Y42" i="28"/>
  <c r="Z42" i="28"/>
  <c r="AA42" i="28"/>
  <c r="X41" i="28" s="1"/>
  <c r="T57" i="28"/>
  <c r="D63" i="35"/>
  <c r="D63" i="28"/>
  <c r="D64" i="36"/>
  <c r="O65" i="38"/>
  <c r="N65" i="38"/>
  <c r="P66" i="38"/>
  <c r="V59" i="38"/>
  <c r="U59" i="38"/>
  <c r="S63" i="33"/>
  <c r="F63" i="33"/>
  <c r="D64" i="27"/>
  <c r="K60" i="28"/>
  <c r="Q58" i="28"/>
  <c r="E62" i="27"/>
  <c r="G62" i="27" s="1"/>
  <c r="C62" i="26"/>
  <c r="O64" i="35"/>
  <c r="N64" i="35"/>
  <c r="P65" i="35"/>
  <c r="P66" i="33"/>
  <c r="O65" i="33"/>
  <c r="N65" i="33"/>
  <c r="C62" i="33"/>
  <c r="C60" i="39"/>
  <c r="C61" i="35"/>
  <c r="O64" i="29"/>
  <c r="P65" i="29"/>
  <c r="N64" i="29"/>
  <c r="N67" i="26"/>
  <c r="O67" i="26"/>
  <c r="P68" i="26"/>
  <c r="C61" i="38"/>
  <c r="Q58" i="39"/>
  <c r="K60" i="39"/>
  <c r="E61" i="28"/>
  <c r="AH41" i="39"/>
  <c r="E63" i="31"/>
  <c r="A67" i="35"/>
  <c r="A69" i="39"/>
  <c r="A67" i="38"/>
  <c r="A66" i="27"/>
  <c r="A65" i="34"/>
  <c r="A66" i="26"/>
  <c r="A67" i="28"/>
  <c r="F64" i="26"/>
  <c r="D65" i="26"/>
  <c r="S65" i="26" s="1"/>
  <c r="A66" i="31"/>
  <c r="D65" i="31"/>
  <c r="S65" i="31" s="1"/>
  <c r="F64" i="31"/>
  <c r="E63" i="26"/>
  <c r="A67" i="29"/>
  <c r="A65" i="36"/>
  <c r="G62" i="26"/>
  <c r="A65" i="33"/>
  <c r="D59" i="37"/>
  <c r="F59" i="37" s="1"/>
  <c r="S58" i="37"/>
  <c r="P61" i="37"/>
  <c r="O60" i="37"/>
  <c r="N60" i="37"/>
  <c r="AH42" i="39" l="1"/>
  <c r="AH41" i="38"/>
  <c r="AI41" i="38"/>
  <c r="T58" i="39"/>
  <c r="AF41" i="38"/>
  <c r="AE42" i="28"/>
  <c r="AH42" i="28"/>
  <c r="AI42" i="28"/>
  <c r="G63" i="36"/>
  <c r="C61" i="28"/>
  <c r="S64" i="27"/>
  <c r="F64" i="27"/>
  <c r="E62" i="39"/>
  <c r="O65" i="29"/>
  <c r="N65" i="29"/>
  <c r="P66" i="29"/>
  <c r="E63" i="33"/>
  <c r="G63" i="33" s="1"/>
  <c r="Y43" i="28"/>
  <c r="Z43" i="28"/>
  <c r="AA43" i="28"/>
  <c r="X42" i="28" s="1"/>
  <c r="C61" i="29"/>
  <c r="D65" i="36"/>
  <c r="AF42" i="28"/>
  <c r="K61" i="28"/>
  <c r="Q59" i="28"/>
  <c r="C61" i="34"/>
  <c r="D64" i="39"/>
  <c r="Q60" i="38"/>
  <c r="K62" i="38"/>
  <c r="S64" i="36"/>
  <c r="F64" i="36"/>
  <c r="E64" i="36" s="1"/>
  <c r="C64" i="36" s="1"/>
  <c r="W56" i="28"/>
  <c r="C63" i="26"/>
  <c r="C63" i="31"/>
  <c r="D65" i="33"/>
  <c r="Q61" i="38"/>
  <c r="T61" i="38" s="1"/>
  <c r="K63" i="38"/>
  <c r="E62" i="34"/>
  <c r="G62" i="34" s="1"/>
  <c r="C61" i="39"/>
  <c r="J61" i="39" s="1"/>
  <c r="Y42" i="38"/>
  <c r="Z42" i="38"/>
  <c r="AA42" i="38"/>
  <c r="X41" i="38" s="1"/>
  <c r="O66" i="33"/>
  <c r="N66" i="33"/>
  <c r="P67" i="33"/>
  <c r="P67" i="38"/>
  <c r="O66" i="38"/>
  <c r="N66" i="38"/>
  <c r="D64" i="28"/>
  <c r="G63" i="26"/>
  <c r="C62" i="27"/>
  <c r="S63" i="35"/>
  <c r="F63" i="35"/>
  <c r="D65" i="27"/>
  <c r="O66" i="36"/>
  <c r="N66" i="36"/>
  <c r="P67" i="36"/>
  <c r="S64" i="38"/>
  <c r="F64" i="38"/>
  <c r="E64" i="38" s="1"/>
  <c r="C63" i="38"/>
  <c r="J63" i="38" s="1"/>
  <c r="D64" i="34"/>
  <c r="S63" i="39"/>
  <c r="F63" i="39"/>
  <c r="E62" i="29"/>
  <c r="G62" i="29" s="1"/>
  <c r="G61" i="28"/>
  <c r="I61" i="28" s="1"/>
  <c r="J61" i="28" s="1"/>
  <c r="P69" i="26"/>
  <c r="O68" i="26"/>
  <c r="N68" i="26"/>
  <c r="O65" i="35"/>
  <c r="N65" i="35"/>
  <c r="P66" i="35"/>
  <c r="W59" i="38"/>
  <c r="O65" i="28"/>
  <c r="N65" i="28"/>
  <c r="P66" i="28"/>
  <c r="O66" i="31"/>
  <c r="N66" i="31"/>
  <c r="P67" i="31"/>
  <c r="E62" i="28"/>
  <c r="G62" i="28" s="1"/>
  <c r="I62" i="28" s="1"/>
  <c r="J62" i="38"/>
  <c r="O65" i="34"/>
  <c r="N65" i="34"/>
  <c r="P66" i="34"/>
  <c r="S63" i="29"/>
  <c r="F63" i="29"/>
  <c r="V57" i="28"/>
  <c r="U57" i="28"/>
  <c r="C62" i="35"/>
  <c r="J61" i="38"/>
  <c r="D64" i="35"/>
  <c r="S63" i="28"/>
  <c r="F63" i="28"/>
  <c r="E63" i="27"/>
  <c r="Q59" i="39"/>
  <c r="K61" i="39"/>
  <c r="T58" i="28"/>
  <c r="D65" i="38"/>
  <c r="W57" i="39"/>
  <c r="S63" i="34"/>
  <c r="F63" i="34"/>
  <c r="AE42" i="39"/>
  <c r="B41" i="39"/>
  <c r="AF42" i="39"/>
  <c r="AI42" i="39"/>
  <c r="J60" i="39"/>
  <c r="O66" i="27"/>
  <c r="N66" i="27"/>
  <c r="P67" i="27"/>
  <c r="D64" i="29"/>
  <c r="G61" i="29"/>
  <c r="Y43" i="39"/>
  <c r="Z43" i="39"/>
  <c r="AA43" i="39"/>
  <c r="X42" i="39" s="1"/>
  <c r="G61" i="34"/>
  <c r="O65" i="39"/>
  <c r="N65" i="39"/>
  <c r="P66" i="39"/>
  <c r="S64" i="33"/>
  <c r="F64" i="33"/>
  <c r="E64" i="33" s="1"/>
  <c r="AE41" i="38"/>
  <c r="B40" i="38"/>
  <c r="A68" i="35"/>
  <c r="A67" i="31"/>
  <c r="E64" i="31"/>
  <c r="A67" i="26"/>
  <c r="A66" i="33"/>
  <c r="F65" i="31"/>
  <c r="D66" i="31"/>
  <c r="S66" i="31" s="1"/>
  <c r="A67" i="27"/>
  <c r="G63" i="31"/>
  <c r="A68" i="29"/>
  <c r="A68" i="28"/>
  <c r="A66" i="34"/>
  <c r="A70" i="39"/>
  <c r="D66" i="26"/>
  <c r="S66" i="26" s="1"/>
  <c r="F65" i="26"/>
  <c r="E64" i="26"/>
  <c r="A68" i="38"/>
  <c r="A66" i="36"/>
  <c r="G64" i="38"/>
  <c r="I64" i="38" s="1"/>
  <c r="S59" i="37"/>
  <c r="O61" i="37"/>
  <c r="P62" i="37"/>
  <c r="N61" i="37"/>
  <c r="D60" i="37"/>
  <c r="F60" i="37" s="1"/>
  <c r="U58" i="39" l="1"/>
  <c r="T59" i="39"/>
  <c r="V58" i="39"/>
  <c r="W58" i="39" s="1"/>
  <c r="T60" i="38"/>
  <c r="V60" i="38" s="1"/>
  <c r="AF43" i="28"/>
  <c r="AI43" i="28"/>
  <c r="AH43" i="28"/>
  <c r="G64" i="36"/>
  <c r="AF42" i="38"/>
  <c r="AE43" i="28"/>
  <c r="G64" i="33"/>
  <c r="AE43" i="39"/>
  <c r="B42" i="39"/>
  <c r="V58" i="28"/>
  <c r="U58" i="28"/>
  <c r="C63" i="27"/>
  <c r="P68" i="31"/>
  <c r="O67" i="31"/>
  <c r="N67" i="31"/>
  <c r="D67" i="31" s="1"/>
  <c r="S67" i="31" s="1"/>
  <c r="O66" i="35"/>
  <c r="N66" i="35"/>
  <c r="P67" i="35"/>
  <c r="P68" i="36"/>
  <c r="O67" i="36"/>
  <c r="N67" i="36"/>
  <c r="D66" i="33"/>
  <c r="C62" i="34"/>
  <c r="C64" i="33"/>
  <c r="P68" i="27"/>
  <c r="N67" i="27"/>
  <c r="O67" i="27"/>
  <c r="E63" i="34"/>
  <c r="G63" i="34" s="1"/>
  <c r="E63" i="28"/>
  <c r="P67" i="34"/>
  <c r="O66" i="34"/>
  <c r="N66" i="34"/>
  <c r="D65" i="35"/>
  <c r="S64" i="34"/>
  <c r="F64" i="34"/>
  <c r="D66" i="36"/>
  <c r="Y44" i="28"/>
  <c r="Z44" i="28"/>
  <c r="AA44" i="28"/>
  <c r="X43" i="28" s="1"/>
  <c r="O66" i="29"/>
  <c r="P67" i="29"/>
  <c r="N66" i="29"/>
  <c r="Q60" i="28"/>
  <c r="K62" i="28"/>
  <c r="Y44" i="39"/>
  <c r="Z44" i="39"/>
  <c r="AA44" i="39"/>
  <c r="X43" i="39" s="1"/>
  <c r="D66" i="27"/>
  <c r="V59" i="39"/>
  <c r="U59" i="39"/>
  <c r="D65" i="34"/>
  <c r="S64" i="28"/>
  <c r="F64" i="28"/>
  <c r="V61" i="38"/>
  <c r="U61" i="38"/>
  <c r="U60" i="38"/>
  <c r="S64" i="39"/>
  <c r="F64" i="39"/>
  <c r="D65" i="29"/>
  <c r="C64" i="31"/>
  <c r="N66" i="39"/>
  <c r="P67" i="39"/>
  <c r="O66" i="39"/>
  <c r="S64" i="35"/>
  <c r="F64" i="35"/>
  <c r="E64" i="35" s="1"/>
  <c r="N66" i="28"/>
  <c r="P67" i="28"/>
  <c r="O66" i="28"/>
  <c r="S65" i="27"/>
  <c r="F65" i="27"/>
  <c r="S65" i="36"/>
  <c r="F65" i="36"/>
  <c r="E65" i="36" s="1"/>
  <c r="G65" i="36" s="1"/>
  <c r="C63" i="33"/>
  <c r="D65" i="39"/>
  <c r="S64" i="29"/>
  <c r="F64" i="29"/>
  <c r="D65" i="28"/>
  <c r="Q62" i="38"/>
  <c r="K64" i="38"/>
  <c r="D66" i="38"/>
  <c r="Y43" i="38"/>
  <c r="Z43" i="38"/>
  <c r="AA43" i="38"/>
  <c r="X42" i="38" s="1"/>
  <c r="C62" i="39"/>
  <c r="AI43" i="39"/>
  <c r="W57" i="28"/>
  <c r="O69" i="26"/>
  <c r="P70" i="26"/>
  <c r="N69" i="26"/>
  <c r="C64" i="38"/>
  <c r="J64" i="38" s="1"/>
  <c r="E63" i="35"/>
  <c r="G63" i="35" s="1"/>
  <c r="G62" i="39"/>
  <c r="I62" i="39" s="1"/>
  <c r="J62" i="39" s="1"/>
  <c r="AE42" i="38"/>
  <c r="B41" i="38"/>
  <c r="AF43" i="39"/>
  <c r="S65" i="38"/>
  <c r="F65" i="38"/>
  <c r="E65" i="38" s="1"/>
  <c r="AH43" i="39"/>
  <c r="C62" i="29"/>
  <c r="O67" i="38"/>
  <c r="N67" i="38"/>
  <c r="P68" i="38"/>
  <c r="Q60" i="39"/>
  <c r="K62" i="39"/>
  <c r="AI42" i="38"/>
  <c r="T59" i="28"/>
  <c r="E64" i="27"/>
  <c r="G64" i="27" s="1"/>
  <c r="C64" i="26"/>
  <c r="AH42" i="38"/>
  <c r="G63" i="27"/>
  <c r="E63" i="29"/>
  <c r="G63" i="29" s="1"/>
  <c r="C62" i="28"/>
  <c r="J62" i="28" s="1"/>
  <c r="E63" i="39"/>
  <c r="G63" i="39" s="1"/>
  <c r="I63" i="39" s="1"/>
  <c r="P68" i="33"/>
  <c r="O67" i="33"/>
  <c r="N67" i="33"/>
  <c r="S65" i="33"/>
  <c r="F65" i="33"/>
  <c r="E65" i="33" s="1"/>
  <c r="E65" i="26"/>
  <c r="D67" i="26"/>
  <c r="S67" i="26" s="1"/>
  <c r="F66" i="26"/>
  <c r="A71" i="39"/>
  <c r="A68" i="27"/>
  <c r="A67" i="33"/>
  <c r="A68" i="26"/>
  <c r="A68" i="31"/>
  <c r="A67" i="36"/>
  <c r="A69" i="38"/>
  <c r="G64" i="26"/>
  <c r="A67" i="34"/>
  <c r="A69" i="29"/>
  <c r="A69" i="35"/>
  <c r="E65" i="31"/>
  <c r="A69" i="28"/>
  <c r="F66" i="31"/>
  <c r="G65" i="33"/>
  <c r="G64" i="31"/>
  <c r="S60" i="37"/>
  <c r="D61" i="37"/>
  <c r="F61" i="37" s="1"/>
  <c r="O62" i="37"/>
  <c r="P63" i="37"/>
  <c r="N62" i="37"/>
  <c r="AI43" i="38" l="1"/>
  <c r="T60" i="39"/>
  <c r="U60" i="39" s="1"/>
  <c r="T62" i="38"/>
  <c r="V62" i="38" s="1"/>
  <c r="AH44" i="28"/>
  <c r="C65" i="36"/>
  <c r="G64" i="35"/>
  <c r="AI44" i="39"/>
  <c r="AH44" i="39"/>
  <c r="G65" i="38"/>
  <c r="I65" i="38" s="1"/>
  <c r="AF43" i="38"/>
  <c r="AI44" i="28"/>
  <c r="AF44" i="28"/>
  <c r="S66" i="38"/>
  <c r="F66" i="38"/>
  <c r="O67" i="29"/>
  <c r="N67" i="29"/>
  <c r="P68" i="29"/>
  <c r="C65" i="26"/>
  <c r="C63" i="39"/>
  <c r="P71" i="26"/>
  <c r="O70" i="26"/>
  <c r="N70" i="26"/>
  <c r="E64" i="29"/>
  <c r="G64" i="29" s="1"/>
  <c r="E65" i="27"/>
  <c r="G65" i="27" s="1"/>
  <c r="S65" i="35"/>
  <c r="F65" i="35"/>
  <c r="E65" i="35" s="1"/>
  <c r="O68" i="36"/>
  <c r="N68" i="36"/>
  <c r="P69" i="36"/>
  <c r="D67" i="33"/>
  <c r="C63" i="28"/>
  <c r="V60" i="39"/>
  <c r="E64" i="39"/>
  <c r="G64" i="39" s="1"/>
  <c r="I64" i="39" s="1"/>
  <c r="Y45" i="39"/>
  <c r="Z45" i="39"/>
  <c r="AA45" i="39"/>
  <c r="X44" i="39" s="1"/>
  <c r="C63" i="34"/>
  <c r="S66" i="33"/>
  <c r="F66" i="33"/>
  <c r="O67" i="35"/>
  <c r="N67" i="35"/>
  <c r="P68" i="35"/>
  <c r="C65" i="33"/>
  <c r="K63" i="28"/>
  <c r="Q61" i="28"/>
  <c r="C64" i="27"/>
  <c r="U62" i="38"/>
  <c r="S65" i="39"/>
  <c r="F65" i="39"/>
  <c r="O67" i="39"/>
  <c r="N67" i="39"/>
  <c r="P68" i="39"/>
  <c r="W61" i="38"/>
  <c r="D66" i="35"/>
  <c r="O68" i="38"/>
  <c r="N68" i="38"/>
  <c r="P69" i="38"/>
  <c r="J63" i="39"/>
  <c r="AE43" i="38"/>
  <c r="AI44" i="38" s="1"/>
  <c r="B42" i="38"/>
  <c r="C65" i="38"/>
  <c r="C63" i="35"/>
  <c r="D66" i="39"/>
  <c r="E64" i="28"/>
  <c r="G64" i="28" s="1"/>
  <c r="I64" i="28" s="1"/>
  <c r="T60" i="28"/>
  <c r="Y45" i="28"/>
  <c r="Z45" i="28"/>
  <c r="AA45" i="28"/>
  <c r="X44" i="28" s="1"/>
  <c r="D66" i="34"/>
  <c r="D67" i="27"/>
  <c r="W58" i="28"/>
  <c r="C63" i="29"/>
  <c r="O67" i="28"/>
  <c r="N67" i="28"/>
  <c r="P68" i="28"/>
  <c r="S66" i="36"/>
  <c r="F66" i="36"/>
  <c r="E66" i="36" s="1"/>
  <c r="C66" i="36" s="1"/>
  <c r="O68" i="27"/>
  <c r="N68" i="27"/>
  <c r="P69" i="27"/>
  <c r="C65" i="31"/>
  <c r="D67" i="38"/>
  <c r="AF44" i="39"/>
  <c r="S65" i="28"/>
  <c r="F65" i="28"/>
  <c r="D66" i="28"/>
  <c r="S65" i="34"/>
  <c r="F65" i="34"/>
  <c r="S66" i="27"/>
  <c r="F66" i="27"/>
  <c r="O67" i="34"/>
  <c r="N67" i="34"/>
  <c r="P68" i="34"/>
  <c r="AE44" i="39"/>
  <c r="B43" i="39"/>
  <c r="AE44" i="28"/>
  <c r="W60" i="38"/>
  <c r="W59" i="39"/>
  <c r="G65" i="31"/>
  <c r="O68" i="33"/>
  <c r="N68" i="33"/>
  <c r="P69" i="33"/>
  <c r="AH43" i="38"/>
  <c r="V59" i="28"/>
  <c r="U59" i="28"/>
  <c r="Q63" i="38"/>
  <c r="K65" i="38"/>
  <c r="Q61" i="39"/>
  <c r="K63" i="39"/>
  <c r="Y44" i="38"/>
  <c r="Z44" i="38"/>
  <c r="AA44" i="38"/>
  <c r="X43" i="38" s="1"/>
  <c r="C64" i="35"/>
  <c r="S65" i="29"/>
  <c r="F65" i="29"/>
  <c r="D66" i="29"/>
  <c r="E64" i="34"/>
  <c r="G63" i="28"/>
  <c r="I63" i="28" s="1"/>
  <c r="D67" i="36"/>
  <c r="O68" i="31"/>
  <c r="N68" i="31"/>
  <c r="P69" i="31"/>
  <c r="A70" i="38"/>
  <c r="E66" i="31"/>
  <c r="A70" i="29"/>
  <c r="A68" i="33"/>
  <c r="A69" i="27"/>
  <c r="D68" i="31"/>
  <c r="S68" i="31" s="1"/>
  <c r="F67" i="31"/>
  <c r="A68" i="34"/>
  <c r="A68" i="36"/>
  <c r="A72" i="39"/>
  <c r="E66" i="26"/>
  <c r="A70" i="35"/>
  <c r="A69" i="31"/>
  <c r="D68" i="26"/>
  <c r="S68" i="26" s="1"/>
  <c r="F67" i="26"/>
  <c r="G65" i="26"/>
  <c r="A70" i="28"/>
  <c r="A69" i="26"/>
  <c r="O63" i="37"/>
  <c r="P64" i="37"/>
  <c r="N63" i="37"/>
  <c r="S61" i="37"/>
  <c r="D62" i="37"/>
  <c r="F62" i="37" s="1"/>
  <c r="T63" i="38" l="1"/>
  <c r="T61" i="39"/>
  <c r="J65" i="38"/>
  <c r="AF44" i="38"/>
  <c r="AH44" i="38"/>
  <c r="AE45" i="28"/>
  <c r="G66" i="36"/>
  <c r="G65" i="35"/>
  <c r="AH45" i="39"/>
  <c r="J63" i="28"/>
  <c r="C64" i="34"/>
  <c r="V63" i="38"/>
  <c r="U63" i="38"/>
  <c r="D68" i="33"/>
  <c r="E65" i="34"/>
  <c r="G65" i="34" s="1"/>
  <c r="P70" i="27"/>
  <c r="N69" i="27"/>
  <c r="O69" i="27"/>
  <c r="N68" i="39"/>
  <c r="P69" i="39"/>
  <c r="O68" i="39"/>
  <c r="AH45" i="28"/>
  <c r="AI45" i="28"/>
  <c r="E66" i="38"/>
  <c r="G66" i="38" s="1"/>
  <c r="I66" i="38" s="1"/>
  <c r="S67" i="36"/>
  <c r="F67" i="36"/>
  <c r="E67" i="36" s="1"/>
  <c r="C67" i="36" s="1"/>
  <c r="S66" i="29"/>
  <c r="F66" i="29"/>
  <c r="E65" i="28"/>
  <c r="G65" i="28" s="1"/>
  <c r="I65" i="28" s="1"/>
  <c r="D68" i="27"/>
  <c r="O69" i="38"/>
  <c r="N69" i="38"/>
  <c r="P70" i="38"/>
  <c r="D67" i="39"/>
  <c r="W60" i="39"/>
  <c r="Y45" i="38"/>
  <c r="Z45" i="38"/>
  <c r="AA45" i="38"/>
  <c r="X44" i="38" s="1"/>
  <c r="AE45" i="39"/>
  <c r="B44" i="39"/>
  <c r="Y46" i="28"/>
  <c r="Z46" i="28"/>
  <c r="AA46" i="28"/>
  <c r="X45" i="28" s="1"/>
  <c r="D68" i="38"/>
  <c r="C65" i="27"/>
  <c r="AF45" i="28"/>
  <c r="C66" i="26"/>
  <c r="E65" i="29"/>
  <c r="G65" i="29" s="1"/>
  <c r="P69" i="34"/>
  <c r="O68" i="34"/>
  <c r="N68" i="34"/>
  <c r="AF45" i="39"/>
  <c r="V60" i="28"/>
  <c r="U60" i="28"/>
  <c r="Q64" i="38"/>
  <c r="K66" i="38"/>
  <c r="E65" i="39"/>
  <c r="G65" i="39" s="1"/>
  <c r="I65" i="39" s="1"/>
  <c r="O68" i="35"/>
  <c r="N68" i="35"/>
  <c r="P69" i="35"/>
  <c r="K64" i="28"/>
  <c r="Q62" i="28"/>
  <c r="P70" i="36"/>
  <c r="O69" i="36"/>
  <c r="N69" i="36"/>
  <c r="C66" i="31"/>
  <c r="V61" i="39"/>
  <c r="U61" i="39"/>
  <c r="D67" i="34"/>
  <c r="S66" i="28"/>
  <c r="F66" i="28"/>
  <c r="S67" i="38"/>
  <c r="F67" i="38"/>
  <c r="S67" i="27"/>
  <c r="F67" i="27"/>
  <c r="S66" i="35"/>
  <c r="F66" i="35"/>
  <c r="T61" i="28"/>
  <c r="D67" i="35"/>
  <c r="Y46" i="39"/>
  <c r="Z46" i="39"/>
  <c r="AA46" i="39"/>
  <c r="X45" i="39" s="1"/>
  <c r="D68" i="36"/>
  <c r="C64" i="29"/>
  <c r="G66" i="31"/>
  <c r="W59" i="28"/>
  <c r="N68" i="28"/>
  <c r="P69" i="28"/>
  <c r="O68" i="28"/>
  <c r="C64" i="28"/>
  <c r="AI45" i="39"/>
  <c r="O68" i="29"/>
  <c r="P69" i="29"/>
  <c r="N68" i="29"/>
  <c r="P70" i="31"/>
  <c r="O69" i="31"/>
  <c r="N69" i="31"/>
  <c r="E66" i="27"/>
  <c r="G66" i="27"/>
  <c r="D67" i="28"/>
  <c r="S66" i="34"/>
  <c r="F66" i="34"/>
  <c r="S66" i="39"/>
  <c r="F66" i="39"/>
  <c r="W62" i="38"/>
  <c r="E66" i="33"/>
  <c r="C64" i="39"/>
  <c r="J64" i="39" s="1"/>
  <c r="S67" i="33"/>
  <c r="F67" i="33"/>
  <c r="C65" i="35"/>
  <c r="Q62" i="39"/>
  <c r="K64" i="39"/>
  <c r="D67" i="29"/>
  <c r="G64" i="34"/>
  <c r="P70" i="33"/>
  <c r="O69" i="33"/>
  <c r="N69" i="33"/>
  <c r="AE44" i="38"/>
  <c r="AI45" i="38" s="1"/>
  <c r="B43" i="38"/>
  <c r="O71" i="26"/>
  <c r="P72" i="26"/>
  <c r="N71" i="26"/>
  <c r="F68" i="31"/>
  <c r="A69" i="33"/>
  <c r="A71" i="38"/>
  <c r="A71" i="28"/>
  <c r="A70" i="31"/>
  <c r="G66" i="26"/>
  <c r="A69" i="34"/>
  <c r="A70" i="26"/>
  <c r="A71" i="29"/>
  <c r="E67" i="26"/>
  <c r="A71" i="35"/>
  <c r="A69" i="36"/>
  <c r="D69" i="26"/>
  <c r="S69" i="26" s="1"/>
  <c r="F68" i="26"/>
  <c r="G67" i="36"/>
  <c r="A70" i="27"/>
  <c r="A73" i="39"/>
  <c r="E67" i="31"/>
  <c r="D63" i="37"/>
  <c r="F63" i="37" s="1"/>
  <c r="O64" i="37"/>
  <c r="P65" i="37"/>
  <c r="N64" i="37"/>
  <c r="S62" i="37"/>
  <c r="T62" i="39" l="1"/>
  <c r="T64" i="38"/>
  <c r="V64" i="38" s="1"/>
  <c r="AF45" i="38"/>
  <c r="AI46" i="39"/>
  <c r="AF46" i="28"/>
  <c r="AF46" i="39"/>
  <c r="W60" i="28"/>
  <c r="O70" i="38"/>
  <c r="N70" i="38"/>
  <c r="P71" i="38"/>
  <c r="Y47" i="28"/>
  <c r="Z47" i="28"/>
  <c r="AA47" i="28"/>
  <c r="X46" i="28" s="1"/>
  <c r="D69" i="38"/>
  <c r="S68" i="27"/>
  <c r="F68" i="27"/>
  <c r="AH46" i="28"/>
  <c r="C65" i="34"/>
  <c r="P73" i="26"/>
  <c r="N72" i="26"/>
  <c r="O72" i="26"/>
  <c r="K65" i="28"/>
  <c r="Q63" i="28"/>
  <c r="O70" i="31"/>
  <c r="N70" i="31"/>
  <c r="P71" i="31"/>
  <c r="S68" i="36"/>
  <c r="F68" i="36"/>
  <c r="E68" i="36" s="1"/>
  <c r="G68" i="36" s="1"/>
  <c r="E66" i="35"/>
  <c r="G66" i="35" s="1"/>
  <c r="D69" i="36"/>
  <c r="D68" i="35"/>
  <c r="U64" i="38"/>
  <c r="D68" i="34"/>
  <c r="AE46" i="39"/>
  <c r="B45" i="39"/>
  <c r="O69" i="39"/>
  <c r="N69" i="39"/>
  <c r="P70" i="39"/>
  <c r="S68" i="33"/>
  <c r="F68" i="33"/>
  <c r="Q63" i="39"/>
  <c r="K65" i="39"/>
  <c r="W61" i="39"/>
  <c r="C66" i="33"/>
  <c r="V61" i="28"/>
  <c r="U61" i="28"/>
  <c r="C66" i="38"/>
  <c r="C67" i="31"/>
  <c r="C67" i="26"/>
  <c r="C66" i="27"/>
  <c r="D68" i="29"/>
  <c r="O69" i="28"/>
  <c r="N69" i="28"/>
  <c r="P70" i="28"/>
  <c r="S67" i="34"/>
  <c r="F67" i="34"/>
  <c r="C65" i="28"/>
  <c r="J65" i="28" s="1"/>
  <c r="D68" i="39"/>
  <c r="AH46" i="39"/>
  <c r="V62" i="39"/>
  <c r="U62" i="39"/>
  <c r="S67" i="35"/>
  <c r="F67" i="35"/>
  <c r="E67" i="35" s="1"/>
  <c r="G67" i="35" s="1"/>
  <c r="AE46" i="28"/>
  <c r="AE45" i="38"/>
  <c r="B44" i="38"/>
  <c r="S67" i="29"/>
  <c r="F67" i="29"/>
  <c r="E67" i="33"/>
  <c r="E66" i="39"/>
  <c r="AH45" i="38"/>
  <c r="O69" i="29"/>
  <c r="N69" i="29"/>
  <c r="P70" i="29"/>
  <c r="D68" i="28"/>
  <c r="J64" i="28"/>
  <c r="O70" i="36"/>
  <c r="N70" i="36"/>
  <c r="P71" i="36"/>
  <c r="O69" i="34"/>
  <c r="N69" i="34"/>
  <c r="P70" i="34"/>
  <c r="S68" i="38"/>
  <c r="F68" i="38"/>
  <c r="E68" i="38" s="1"/>
  <c r="E66" i="29"/>
  <c r="G66" i="29" s="1"/>
  <c r="AI46" i="28"/>
  <c r="E67" i="38"/>
  <c r="G67" i="38" s="1"/>
  <c r="I67" i="38" s="1"/>
  <c r="C65" i="39"/>
  <c r="J65" i="39" s="1"/>
  <c r="E67" i="27"/>
  <c r="G67" i="27" s="1"/>
  <c r="T62" i="28"/>
  <c r="Y46" i="38"/>
  <c r="Z46" i="38"/>
  <c r="AA46" i="38"/>
  <c r="X45" i="38" s="1"/>
  <c r="S67" i="39"/>
  <c r="F67" i="39"/>
  <c r="D69" i="27"/>
  <c r="D69" i="33"/>
  <c r="S67" i="28"/>
  <c r="F67" i="28"/>
  <c r="O70" i="33"/>
  <c r="N70" i="33"/>
  <c r="P71" i="33"/>
  <c r="G66" i="33"/>
  <c r="E66" i="28"/>
  <c r="G66" i="28"/>
  <c r="I66" i="28" s="1"/>
  <c r="O69" i="35"/>
  <c r="N69" i="35"/>
  <c r="P70" i="35"/>
  <c r="D69" i="31"/>
  <c r="S69" i="31" s="1"/>
  <c r="E66" i="34"/>
  <c r="G66" i="34" s="1"/>
  <c r="Y47" i="39"/>
  <c r="Z47" i="39"/>
  <c r="AA47" i="39"/>
  <c r="X46" i="39" s="1"/>
  <c r="C65" i="29"/>
  <c r="O70" i="27"/>
  <c r="N70" i="27"/>
  <c r="P71" i="27"/>
  <c r="W63" i="38"/>
  <c r="F69" i="31"/>
  <c r="E68" i="26"/>
  <c r="G67" i="26"/>
  <c r="A71" i="27"/>
  <c r="A72" i="29"/>
  <c r="G67" i="31"/>
  <c r="D70" i="26"/>
  <c r="S70" i="26" s="1"/>
  <c r="F69" i="26"/>
  <c r="A71" i="26"/>
  <c r="A72" i="38"/>
  <c r="A70" i="33"/>
  <c r="A72" i="28"/>
  <c r="A74" i="39"/>
  <c r="A70" i="36"/>
  <c r="A72" i="35"/>
  <c r="E68" i="31"/>
  <c r="A70" i="34"/>
  <c r="A71" i="31"/>
  <c r="D64" i="37"/>
  <c r="F64" i="37" s="1"/>
  <c r="O65" i="37"/>
  <c r="P66" i="37"/>
  <c r="N65" i="37"/>
  <c r="S63" i="37"/>
  <c r="AI47" i="39" l="1"/>
  <c r="AF46" i="38"/>
  <c r="AF47" i="39"/>
  <c r="AH47" i="39"/>
  <c r="T63" i="39"/>
  <c r="AF47" i="28"/>
  <c r="AE47" i="28"/>
  <c r="C68" i="36"/>
  <c r="G68" i="38"/>
  <c r="I68" i="38" s="1"/>
  <c r="AH46" i="38"/>
  <c r="AI47" i="28"/>
  <c r="D69" i="35"/>
  <c r="S68" i="28"/>
  <c r="F68" i="28"/>
  <c r="Y48" i="39"/>
  <c r="AA48" i="39"/>
  <c r="X47" i="39" s="1"/>
  <c r="Z48" i="39"/>
  <c r="O71" i="38"/>
  <c r="N71" i="38"/>
  <c r="P72" i="38"/>
  <c r="D70" i="27"/>
  <c r="D69" i="34"/>
  <c r="O70" i="29"/>
  <c r="P71" i="29"/>
  <c r="N70" i="29"/>
  <c r="E67" i="29"/>
  <c r="G67" i="29" s="1"/>
  <c r="S68" i="39"/>
  <c r="F68" i="39"/>
  <c r="T63" i="28"/>
  <c r="D70" i="38"/>
  <c r="E67" i="28"/>
  <c r="G67" i="28" s="1"/>
  <c r="I67" i="28" s="1"/>
  <c r="Q64" i="39"/>
  <c r="K66" i="39"/>
  <c r="C67" i="33"/>
  <c r="W62" i="39"/>
  <c r="P72" i="27"/>
  <c r="N71" i="27"/>
  <c r="O71" i="27"/>
  <c r="C67" i="38"/>
  <c r="J67" i="38" s="1"/>
  <c r="P71" i="34"/>
  <c r="O70" i="34"/>
  <c r="N70" i="34"/>
  <c r="G67" i="33"/>
  <c r="E67" i="34"/>
  <c r="G67" i="34" s="1"/>
  <c r="E68" i="33"/>
  <c r="C66" i="35"/>
  <c r="S69" i="38"/>
  <c r="F69" i="38"/>
  <c r="E69" i="38" s="1"/>
  <c r="G69" i="38" s="1"/>
  <c r="I69" i="38" s="1"/>
  <c r="C68" i="31"/>
  <c r="C66" i="34"/>
  <c r="C66" i="28"/>
  <c r="J66" i="28" s="1"/>
  <c r="S69" i="33"/>
  <c r="F69" i="33"/>
  <c r="E69" i="33" s="1"/>
  <c r="Y47" i="38"/>
  <c r="AA47" i="38"/>
  <c r="X46" i="38" s="1"/>
  <c r="Z47" i="38"/>
  <c r="D69" i="29"/>
  <c r="N70" i="28"/>
  <c r="P71" i="28"/>
  <c r="O70" i="28"/>
  <c r="Q65" i="38"/>
  <c r="K67" i="38"/>
  <c r="N70" i="39"/>
  <c r="P71" i="39"/>
  <c r="O70" i="39"/>
  <c r="W64" i="38"/>
  <c r="V62" i="28"/>
  <c r="U62" i="28"/>
  <c r="P72" i="36"/>
  <c r="O71" i="36"/>
  <c r="N71" i="36"/>
  <c r="C67" i="35"/>
  <c r="D69" i="39"/>
  <c r="C68" i="26"/>
  <c r="S69" i="27"/>
  <c r="F69" i="27"/>
  <c r="P72" i="31"/>
  <c r="O71" i="31"/>
  <c r="N71" i="31"/>
  <c r="D70" i="33"/>
  <c r="C67" i="27"/>
  <c r="C66" i="29"/>
  <c r="C66" i="39"/>
  <c r="S68" i="29"/>
  <c r="F68" i="29"/>
  <c r="V63" i="39"/>
  <c r="U63" i="39"/>
  <c r="AH47" i="28"/>
  <c r="D69" i="28"/>
  <c r="D70" i="31"/>
  <c r="S70" i="31" s="1"/>
  <c r="P72" i="33"/>
  <c r="O71" i="33"/>
  <c r="N71" i="33"/>
  <c r="D70" i="36"/>
  <c r="AE46" i="38"/>
  <c r="B45" i="38"/>
  <c r="K66" i="28"/>
  <c r="Q64" i="28"/>
  <c r="S68" i="35"/>
  <c r="F68" i="35"/>
  <c r="E68" i="35" s="1"/>
  <c r="Y48" i="28"/>
  <c r="Z48" i="28"/>
  <c r="AA48" i="28"/>
  <c r="X47" i="28" s="1"/>
  <c r="O70" i="35"/>
  <c r="N70" i="35"/>
  <c r="P71" i="35"/>
  <c r="E67" i="39"/>
  <c r="G67" i="39" s="1"/>
  <c r="I67" i="39" s="1"/>
  <c r="C68" i="38"/>
  <c r="G66" i="39"/>
  <c r="I66" i="39" s="1"/>
  <c r="W61" i="28"/>
  <c r="AE47" i="39"/>
  <c r="B46" i="39"/>
  <c r="S69" i="36"/>
  <c r="F69" i="36"/>
  <c r="E69" i="36" s="1"/>
  <c r="C69" i="36" s="1"/>
  <c r="E68" i="27"/>
  <c r="G68" i="27" s="1"/>
  <c r="J66" i="38"/>
  <c r="S68" i="34"/>
  <c r="F68" i="34"/>
  <c r="AI46" i="38"/>
  <c r="O73" i="26"/>
  <c r="P74" i="26"/>
  <c r="N73" i="26"/>
  <c r="A75" i="39"/>
  <c r="A71" i="33"/>
  <c r="A73" i="29"/>
  <c r="A72" i="26"/>
  <c r="A72" i="31"/>
  <c r="G68" i="31"/>
  <c r="E69" i="26"/>
  <c r="G69" i="26" s="1"/>
  <c r="A72" i="27"/>
  <c r="G68" i="26"/>
  <c r="D71" i="26"/>
  <c r="S71" i="26" s="1"/>
  <c r="F70" i="26"/>
  <c r="G69" i="33"/>
  <c r="A71" i="34"/>
  <c r="A71" i="36"/>
  <c r="A73" i="28"/>
  <c r="A73" i="35"/>
  <c r="A73" i="38"/>
  <c r="E69" i="31"/>
  <c r="D65" i="37"/>
  <c r="F65" i="37" s="1"/>
  <c r="S64" i="37"/>
  <c r="O66" i="37"/>
  <c r="P67" i="37"/>
  <c r="N66" i="37"/>
  <c r="AH48" i="39" l="1"/>
  <c r="AH47" i="38"/>
  <c r="AI47" i="38"/>
  <c r="T64" i="39"/>
  <c r="U64" i="39" s="1"/>
  <c r="T65" i="38"/>
  <c r="AF48" i="39"/>
  <c r="AF47" i="38"/>
  <c r="AI48" i="28"/>
  <c r="AH48" i="28"/>
  <c r="AF48" i="28"/>
  <c r="G69" i="36"/>
  <c r="G68" i="35"/>
  <c r="AI48" i="39"/>
  <c r="J66" i="39"/>
  <c r="D70" i="39"/>
  <c r="E68" i="28"/>
  <c r="G68" i="28" s="1"/>
  <c r="I68" i="28" s="1"/>
  <c r="D71" i="33"/>
  <c r="F70" i="31"/>
  <c r="C68" i="27"/>
  <c r="E68" i="29"/>
  <c r="G68" i="29" s="1"/>
  <c r="O72" i="31"/>
  <c r="N72" i="31"/>
  <c r="D72" i="31" s="1"/>
  <c r="S72" i="31" s="1"/>
  <c r="P73" i="31"/>
  <c r="W62" i="28"/>
  <c r="V65" i="38"/>
  <c r="U65" i="38"/>
  <c r="C68" i="33"/>
  <c r="C67" i="28"/>
  <c r="D70" i="29"/>
  <c r="O72" i="38"/>
  <c r="N72" i="38"/>
  <c r="P73" i="38"/>
  <c r="S69" i="35"/>
  <c r="F69" i="35"/>
  <c r="E69" i="35" s="1"/>
  <c r="P75" i="26"/>
  <c r="O74" i="26"/>
  <c r="N74" i="26"/>
  <c r="O72" i="33"/>
  <c r="N72" i="33"/>
  <c r="P73" i="33"/>
  <c r="S70" i="33"/>
  <c r="F70" i="33"/>
  <c r="G68" i="33"/>
  <c r="O71" i="34"/>
  <c r="N71" i="34"/>
  <c r="P72" i="34"/>
  <c r="S70" i="38"/>
  <c r="F70" i="38"/>
  <c r="O71" i="29"/>
  <c r="N71" i="29"/>
  <c r="P72" i="29"/>
  <c r="D71" i="38"/>
  <c r="D70" i="35"/>
  <c r="S69" i="39"/>
  <c r="F69" i="39"/>
  <c r="S69" i="29"/>
  <c r="F69" i="29"/>
  <c r="Q67" i="38"/>
  <c r="T67" i="38" s="1"/>
  <c r="K69" i="38"/>
  <c r="J68" i="38"/>
  <c r="D71" i="36"/>
  <c r="Y48" i="38"/>
  <c r="Z48" i="38"/>
  <c r="AA48" i="38"/>
  <c r="X47" i="38" s="1"/>
  <c r="V63" i="28"/>
  <c r="U63" i="28"/>
  <c r="E68" i="34"/>
  <c r="G68" i="34" s="1"/>
  <c r="C67" i="39"/>
  <c r="Y49" i="28"/>
  <c r="Z49" i="28"/>
  <c r="AA49" i="28"/>
  <c r="X48" i="28" s="1"/>
  <c r="AE47" i="38"/>
  <c r="AI48" i="38" s="1"/>
  <c r="B46" i="38"/>
  <c r="Q65" i="39"/>
  <c r="K67" i="39"/>
  <c r="O71" i="28"/>
  <c r="N71" i="28"/>
  <c r="P72" i="28"/>
  <c r="C69" i="33"/>
  <c r="C69" i="38"/>
  <c r="V64" i="39"/>
  <c r="E68" i="39"/>
  <c r="G68" i="39" s="1"/>
  <c r="I68" i="39" s="1"/>
  <c r="S69" i="28"/>
  <c r="F69" i="28"/>
  <c r="C69" i="31"/>
  <c r="AE48" i="28"/>
  <c r="E69" i="27"/>
  <c r="G69" i="27" s="1"/>
  <c r="Q66" i="38"/>
  <c r="K68" i="38"/>
  <c r="S69" i="34"/>
  <c r="F69" i="34"/>
  <c r="C69" i="26"/>
  <c r="AE48" i="39"/>
  <c r="B47" i="39"/>
  <c r="O71" i="35"/>
  <c r="N71" i="35"/>
  <c r="P72" i="35"/>
  <c r="C68" i="35"/>
  <c r="S70" i="36"/>
  <c r="F70" i="36"/>
  <c r="E70" i="36" s="1"/>
  <c r="G70" i="36" s="1"/>
  <c r="W63" i="39"/>
  <c r="O72" i="36"/>
  <c r="N72" i="36"/>
  <c r="P73" i="36"/>
  <c r="O71" i="39"/>
  <c r="N71" i="39"/>
  <c r="P72" i="39"/>
  <c r="D70" i="28"/>
  <c r="C67" i="34"/>
  <c r="D71" i="27"/>
  <c r="Y49" i="39"/>
  <c r="Z49" i="39"/>
  <c r="AA49" i="39"/>
  <c r="X48" i="39" s="1"/>
  <c r="O72" i="27"/>
  <c r="N72" i="27"/>
  <c r="P73" i="27"/>
  <c r="S70" i="27"/>
  <c r="F70" i="27"/>
  <c r="D71" i="31"/>
  <c r="S71" i="31" s="1"/>
  <c r="T64" i="28"/>
  <c r="K67" i="28"/>
  <c r="Q65" i="28"/>
  <c r="D70" i="34"/>
  <c r="J67" i="28"/>
  <c r="C67" i="29"/>
  <c r="A72" i="33"/>
  <c r="A74" i="38"/>
  <c r="A72" i="36"/>
  <c r="E70" i="31"/>
  <c r="A76" i="39"/>
  <c r="D72" i="26"/>
  <c r="S72" i="26" s="1"/>
  <c r="F71" i="26"/>
  <c r="A73" i="27"/>
  <c r="A73" i="26"/>
  <c r="A73" i="31"/>
  <c r="G69" i="31"/>
  <c r="A74" i="28"/>
  <c r="A72" i="34"/>
  <c r="A74" i="29"/>
  <c r="A74" i="35"/>
  <c r="E70" i="26"/>
  <c r="O67" i="37"/>
  <c r="N67" i="37"/>
  <c r="P68" i="37"/>
  <c r="D66" i="37"/>
  <c r="F66" i="37" s="1"/>
  <c r="S65" i="37"/>
  <c r="T66" i="38" l="1"/>
  <c r="AF49" i="39"/>
  <c r="T65" i="39"/>
  <c r="AF48" i="38"/>
  <c r="AI49" i="39"/>
  <c r="AH49" i="28"/>
  <c r="C70" i="36"/>
  <c r="G69" i="35"/>
  <c r="C70" i="26"/>
  <c r="Q66" i="39"/>
  <c r="K68" i="39"/>
  <c r="S70" i="29"/>
  <c r="F70" i="29"/>
  <c r="U66" i="38"/>
  <c r="V66" i="38"/>
  <c r="Y49" i="38"/>
  <c r="Z49" i="38"/>
  <c r="AA49" i="38"/>
  <c r="X48" i="38" s="1"/>
  <c r="C70" i="31"/>
  <c r="F71" i="31"/>
  <c r="F72" i="31" s="1"/>
  <c r="E70" i="27"/>
  <c r="Y50" i="39"/>
  <c r="AA50" i="39"/>
  <c r="X49" i="39" s="1"/>
  <c r="Z50" i="39"/>
  <c r="D71" i="39"/>
  <c r="C68" i="34"/>
  <c r="S71" i="36"/>
  <c r="F71" i="36"/>
  <c r="E71" i="36" s="1"/>
  <c r="C71" i="36" s="1"/>
  <c r="V67" i="38"/>
  <c r="U67" i="38"/>
  <c r="E69" i="39"/>
  <c r="G69" i="39" s="1"/>
  <c r="I69" i="39" s="1"/>
  <c r="D71" i="29"/>
  <c r="E70" i="33"/>
  <c r="G70" i="33" s="1"/>
  <c r="O75" i="26"/>
  <c r="P76" i="26"/>
  <c r="N75" i="26"/>
  <c r="O72" i="29"/>
  <c r="P73" i="29"/>
  <c r="N72" i="29"/>
  <c r="G70" i="31"/>
  <c r="S71" i="27"/>
  <c r="F71" i="27"/>
  <c r="AE49" i="39"/>
  <c r="B48" i="39"/>
  <c r="C68" i="39"/>
  <c r="J68" i="39" s="1"/>
  <c r="N72" i="28"/>
  <c r="P73" i="28"/>
  <c r="O72" i="28"/>
  <c r="AE48" i="38"/>
  <c r="B47" i="38"/>
  <c r="C69" i="35"/>
  <c r="Q66" i="28"/>
  <c r="K68" i="28"/>
  <c r="S71" i="33"/>
  <c r="F71" i="33"/>
  <c r="W65" i="38"/>
  <c r="E69" i="28"/>
  <c r="G69" i="28" s="1"/>
  <c r="I69" i="28" s="1"/>
  <c r="E69" i="29"/>
  <c r="G69" i="29" s="1"/>
  <c r="P74" i="36"/>
  <c r="O73" i="36"/>
  <c r="N73" i="36"/>
  <c r="D71" i="28"/>
  <c r="J67" i="39"/>
  <c r="E70" i="38"/>
  <c r="G70" i="38" s="1"/>
  <c r="I70" i="38" s="1"/>
  <c r="D72" i="27"/>
  <c r="D72" i="36"/>
  <c r="AE49" i="28"/>
  <c r="S70" i="35"/>
  <c r="F70" i="35"/>
  <c r="E70" i="35" s="1"/>
  <c r="P74" i="33"/>
  <c r="O73" i="33"/>
  <c r="N73" i="33"/>
  <c r="O73" i="38"/>
  <c r="N73" i="38"/>
  <c r="P74" i="38"/>
  <c r="AH48" i="38"/>
  <c r="D71" i="35"/>
  <c r="Q68" i="38"/>
  <c r="K70" i="38"/>
  <c r="S70" i="39"/>
  <c r="F70" i="39"/>
  <c r="T65" i="28"/>
  <c r="C69" i="27"/>
  <c r="E69" i="34"/>
  <c r="G69" i="34" s="1"/>
  <c r="W64" i="39"/>
  <c r="Y50" i="28"/>
  <c r="Z50" i="28"/>
  <c r="AA50" i="28"/>
  <c r="X49" i="28" s="1"/>
  <c r="W63" i="28"/>
  <c r="P73" i="34"/>
  <c r="O72" i="34"/>
  <c r="N72" i="34"/>
  <c r="D72" i="33"/>
  <c r="D72" i="38"/>
  <c r="C68" i="29"/>
  <c r="AI49" i="28"/>
  <c r="V64" i="28"/>
  <c r="U64" i="28"/>
  <c r="N72" i="39"/>
  <c r="P73" i="39"/>
  <c r="O72" i="39"/>
  <c r="P74" i="27"/>
  <c r="N73" i="27"/>
  <c r="O73" i="27"/>
  <c r="S70" i="34"/>
  <c r="F70" i="34"/>
  <c r="J69" i="38"/>
  <c r="S70" i="28"/>
  <c r="F70" i="28"/>
  <c r="O72" i="35"/>
  <c r="N72" i="35"/>
  <c r="P73" i="35"/>
  <c r="AH49" i="39"/>
  <c r="V65" i="39"/>
  <c r="U65" i="39"/>
  <c r="S71" i="38"/>
  <c r="F71" i="38"/>
  <c r="E71" i="38" s="1"/>
  <c r="D71" i="34"/>
  <c r="P74" i="31"/>
  <c r="O73" i="31"/>
  <c r="N73" i="31"/>
  <c r="C68" i="28"/>
  <c r="J68" i="28" s="1"/>
  <c r="AF49" i="28"/>
  <c r="A75" i="28"/>
  <c r="A77" i="39"/>
  <c r="A73" i="36"/>
  <c r="A73" i="33"/>
  <c r="A74" i="26"/>
  <c r="A75" i="35"/>
  <c r="G71" i="38"/>
  <c r="I71" i="38" s="1"/>
  <c r="E71" i="31"/>
  <c r="A75" i="38"/>
  <c r="A74" i="27"/>
  <c r="D73" i="31"/>
  <c r="S73" i="31" s="1"/>
  <c r="G70" i="26"/>
  <c r="A74" i="31"/>
  <c r="E71" i="26"/>
  <c r="G71" i="26" s="1"/>
  <c r="A75" i="29"/>
  <c r="A73" i="34"/>
  <c r="D73" i="26"/>
  <c r="S73" i="26" s="1"/>
  <c r="F72" i="26"/>
  <c r="O68" i="37"/>
  <c r="P69" i="37"/>
  <c r="N68" i="37"/>
  <c r="S66" i="37"/>
  <c r="D67" i="37"/>
  <c r="F67" i="37" s="1"/>
  <c r="AH50" i="39" l="1"/>
  <c r="T68" i="38"/>
  <c r="AF50" i="39"/>
  <c r="T66" i="39"/>
  <c r="G71" i="36"/>
  <c r="G70" i="35"/>
  <c r="AF49" i="38"/>
  <c r="E70" i="28"/>
  <c r="G70" i="28" s="1"/>
  <c r="I70" i="28" s="1"/>
  <c r="V65" i="28"/>
  <c r="U65" i="28"/>
  <c r="D73" i="33"/>
  <c r="S72" i="36"/>
  <c r="F72" i="36"/>
  <c r="E72" i="36" s="1"/>
  <c r="O73" i="29"/>
  <c r="N73" i="29"/>
  <c r="P74" i="29"/>
  <c r="W67" i="38"/>
  <c r="W65" i="39"/>
  <c r="O73" i="39"/>
  <c r="N73" i="39"/>
  <c r="P74" i="39"/>
  <c r="S72" i="38"/>
  <c r="F72" i="38"/>
  <c r="C69" i="34"/>
  <c r="E70" i="39"/>
  <c r="G70" i="39" s="1"/>
  <c r="I70" i="39" s="1"/>
  <c r="AH49" i="38"/>
  <c r="O74" i="36"/>
  <c r="N74" i="36"/>
  <c r="P75" i="36"/>
  <c r="E71" i="33"/>
  <c r="AE50" i="39"/>
  <c r="B49" i="39"/>
  <c r="C70" i="33"/>
  <c r="S71" i="39"/>
  <c r="F71" i="39"/>
  <c r="W66" i="38"/>
  <c r="O74" i="31"/>
  <c r="N74" i="31"/>
  <c r="P75" i="31"/>
  <c r="S71" i="34"/>
  <c r="F71" i="34"/>
  <c r="E70" i="34"/>
  <c r="G70" i="34" s="1"/>
  <c r="S72" i="33"/>
  <c r="F72" i="33"/>
  <c r="C70" i="35"/>
  <c r="E71" i="27"/>
  <c r="G71" i="27" s="1"/>
  <c r="E70" i="29"/>
  <c r="G70" i="29" s="1"/>
  <c r="D72" i="39"/>
  <c r="AE49" i="38"/>
  <c r="B48" i="38"/>
  <c r="Y51" i="28"/>
  <c r="Z51" i="28"/>
  <c r="AA51" i="28"/>
  <c r="X50" i="28" s="1"/>
  <c r="V68" i="38"/>
  <c r="U68" i="38"/>
  <c r="C69" i="29"/>
  <c r="T66" i="28"/>
  <c r="O73" i="28"/>
  <c r="N73" i="28"/>
  <c r="P74" i="28"/>
  <c r="AF50" i="28"/>
  <c r="C71" i="38"/>
  <c r="J71" i="38" s="1"/>
  <c r="O73" i="35"/>
  <c r="N73" i="35"/>
  <c r="P74" i="35"/>
  <c r="W64" i="28"/>
  <c r="D72" i="34"/>
  <c r="AH50" i="28"/>
  <c r="O74" i="38"/>
  <c r="N74" i="38"/>
  <c r="P75" i="38"/>
  <c r="AE50" i="28"/>
  <c r="S72" i="27"/>
  <c r="F72" i="27"/>
  <c r="S71" i="28"/>
  <c r="F71" i="28"/>
  <c r="D72" i="28"/>
  <c r="C69" i="39"/>
  <c r="Y51" i="39"/>
  <c r="Z51" i="39"/>
  <c r="AA51" i="39"/>
  <c r="X50" i="39" s="1"/>
  <c r="C70" i="38"/>
  <c r="J70" i="38" s="1"/>
  <c r="D72" i="35"/>
  <c r="D73" i="27"/>
  <c r="AI50" i="28"/>
  <c r="D73" i="38"/>
  <c r="C69" i="28"/>
  <c r="J69" i="28" s="1"/>
  <c r="AI50" i="39"/>
  <c r="AI51" i="39" s="1"/>
  <c r="P77" i="26"/>
  <c r="N76" i="26"/>
  <c r="O76" i="26"/>
  <c r="C70" i="27"/>
  <c r="O74" i="33"/>
  <c r="N74" i="33"/>
  <c r="P75" i="33"/>
  <c r="S71" i="29"/>
  <c r="F71" i="29"/>
  <c r="C71" i="26"/>
  <c r="C71" i="31"/>
  <c r="K69" i="28"/>
  <c r="Q67" i="28"/>
  <c r="O74" i="27"/>
  <c r="N74" i="27"/>
  <c r="P75" i="27"/>
  <c r="O73" i="34"/>
  <c r="N73" i="34"/>
  <c r="P74" i="34"/>
  <c r="AI49" i="38"/>
  <c r="S71" i="35"/>
  <c r="F71" i="35"/>
  <c r="E71" i="35" s="1"/>
  <c r="D73" i="36"/>
  <c r="Q67" i="39"/>
  <c r="K69" i="39"/>
  <c r="D72" i="29"/>
  <c r="G70" i="27"/>
  <c r="Y50" i="38"/>
  <c r="Z50" i="38"/>
  <c r="AA50" i="38"/>
  <c r="X49" i="38" s="1"/>
  <c r="V66" i="39"/>
  <c r="U66" i="39"/>
  <c r="A74" i="34"/>
  <c r="G71" i="31"/>
  <c r="A75" i="26"/>
  <c r="A74" i="36"/>
  <c r="A76" i="35"/>
  <c r="A78" i="39"/>
  <c r="A76" i="28"/>
  <c r="A75" i="31"/>
  <c r="E72" i="26"/>
  <c r="A76" i="29"/>
  <c r="D74" i="26"/>
  <c r="S74" i="26" s="1"/>
  <c r="F73" i="26"/>
  <c r="E72" i="31"/>
  <c r="C72" i="36"/>
  <c r="G72" i="36"/>
  <c r="F73" i="31"/>
  <c r="D74" i="31"/>
  <c r="S74" i="31" s="1"/>
  <c r="A76" i="38"/>
  <c r="A75" i="27"/>
  <c r="A74" i="33"/>
  <c r="S67" i="37"/>
  <c r="O69" i="37"/>
  <c r="P70" i="37"/>
  <c r="N69" i="37"/>
  <c r="D68" i="37"/>
  <c r="F68" i="37" s="1"/>
  <c r="AH51" i="39" l="1"/>
  <c r="AF50" i="38"/>
  <c r="T67" i="39"/>
  <c r="AF51" i="39"/>
  <c r="G71" i="35"/>
  <c r="AI50" i="38"/>
  <c r="AI51" i="28"/>
  <c r="AH51" i="28"/>
  <c r="W66" i="39"/>
  <c r="C71" i="27"/>
  <c r="D74" i="36"/>
  <c r="P76" i="36"/>
  <c r="O75" i="36"/>
  <c r="N75" i="36"/>
  <c r="T67" i="28"/>
  <c r="E71" i="29"/>
  <c r="G71" i="29" s="1"/>
  <c r="S73" i="27"/>
  <c r="F73" i="27"/>
  <c r="E71" i="28"/>
  <c r="G71" i="28" s="1"/>
  <c r="I71" i="28" s="1"/>
  <c r="V66" i="28"/>
  <c r="U66" i="28"/>
  <c r="Y52" i="28"/>
  <c r="Z52" i="28"/>
  <c r="AA52" i="28"/>
  <c r="X51" i="28" s="1"/>
  <c r="P76" i="31"/>
  <c r="N75" i="31"/>
  <c r="O75" i="31"/>
  <c r="N74" i="39"/>
  <c r="P75" i="39"/>
  <c r="O74" i="39"/>
  <c r="D74" i="27"/>
  <c r="D73" i="28"/>
  <c r="O77" i="26"/>
  <c r="P78" i="26"/>
  <c r="N77" i="26"/>
  <c r="Y52" i="39"/>
  <c r="Z52" i="39"/>
  <c r="AA52" i="39"/>
  <c r="X51" i="39" s="1"/>
  <c r="S72" i="34"/>
  <c r="F72" i="34"/>
  <c r="Q70" i="38"/>
  <c r="T70" i="38" s="1"/>
  <c r="K72" i="38"/>
  <c r="AH50" i="38"/>
  <c r="D73" i="39"/>
  <c r="O74" i="29"/>
  <c r="P75" i="29"/>
  <c r="N74" i="29"/>
  <c r="S73" i="33"/>
  <c r="F73" i="33"/>
  <c r="E73" i="33" s="1"/>
  <c r="D74" i="38"/>
  <c r="E71" i="34"/>
  <c r="G71" i="34" s="1"/>
  <c r="Y51" i="38"/>
  <c r="AA51" i="38"/>
  <c r="X50" i="38" s="1"/>
  <c r="Z51" i="38"/>
  <c r="S73" i="36"/>
  <c r="F73" i="36"/>
  <c r="E73" i="36" s="1"/>
  <c r="C73" i="36" s="1"/>
  <c r="P75" i="34"/>
  <c r="O74" i="34"/>
  <c r="N74" i="34"/>
  <c r="P76" i="33"/>
  <c r="O75" i="33"/>
  <c r="N75" i="33"/>
  <c r="S72" i="35"/>
  <c r="F72" i="35"/>
  <c r="E72" i="35" s="1"/>
  <c r="E72" i="27"/>
  <c r="G72" i="27" s="1"/>
  <c r="AF51" i="28"/>
  <c r="C70" i="29"/>
  <c r="E72" i="33"/>
  <c r="G72" i="33" s="1"/>
  <c r="D73" i="29"/>
  <c r="C70" i="28"/>
  <c r="D73" i="34"/>
  <c r="D74" i="33"/>
  <c r="Q68" i="39"/>
  <c r="K70" i="39"/>
  <c r="AE50" i="38"/>
  <c r="B49" i="38"/>
  <c r="AE51" i="39"/>
  <c r="B50" i="39"/>
  <c r="C70" i="39"/>
  <c r="D73" i="35"/>
  <c r="E72" i="38"/>
  <c r="C72" i="26"/>
  <c r="S72" i="29"/>
  <c r="F72" i="29"/>
  <c r="C71" i="35"/>
  <c r="K70" i="28"/>
  <c r="Q68" i="28"/>
  <c r="AE51" i="28"/>
  <c r="S72" i="39"/>
  <c r="F72" i="39"/>
  <c r="C71" i="33"/>
  <c r="J69" i="39"/>
  <c r="Q69" i="38"/>
  <c r="K71" i="38"/>
  <c r="C72" i="31"/>
  <c r="P76" i="27"/>
  <c r="N75" i="27"/>
  <c r="O75" i="27"/>
  <c r="S73" i="38"/>
  <c r="F73" i="38"/>
  <c r="E73" i="38" s="1"/>
  <c r="S72" i="28"/>
  <c r="F72" i="28"/>
  <c r="O75" i="38"/>
  <c r="N75" i="38"/>
  <c r="P76" i="38"/>
  <c r="O74" i="35"/>
  <c r="N74" i="35"/>
  <c r="P75" i="35"/>
  <c r="N74" i="28"/>
  <c r="P75" i="28"/>
  <c r="O74" i="28"/>
  <c r="W68" i="38"/>
  <c r="C70" i="34"/>
  <c r="E71" i="39"/>
  <c r="G71" i="33"/>
  <c r="W65" i="28"/>
  <c r="E73" i="31"/>
  <c r="G72" i="26"/>
  <c r="A77" i="35"/>
  <c r="A79" i="39"/>
  <c r="A76" i="26"/>
  <c r="A75" i="33"/>
  <c r="F74" i="31"/>
  <c r="D75" i="31"/>
  <c r="S75" i="31" s="1"/>
  <c r="E73" i="26"/>
  <c r="G73" i="26" s="1"/>
  <c r="A75" i="36"/>
  <c r="D75" i="26"/>
  <c r="S75" i="26" s="1"/>
  <c r="F74" i="26"/>
  <c r="A76" i="31"/>
  <c r="A76" i="27"/>
  <c r="A77" i="38"/>
  <c r="G72" i="31"/>
  <c r="A77" i="29"/>
  <c r="A75" i="34"/>
  <c r="A77" i="28"/>
  <c r="O70" i="37"/>
  <c r="P71" i="37"/>
  <c r="N70" i="37"/>
  <c r="S68" i="37"/>
  <c r="D69" i="37"/>
  <c r="F69" i="37" s="1"/>
  <c r="AI52" i="39" l="1"/>
  <c r="AF52" i="39"/>
  <c r="T69" i="38"/>
  <c r="AI51" i="38"/>
  <c r="T68" i="39"/>
  <c r="U67" i="39"/>
  <c r="V67" i="39"/>
  <c r="G73" i="36"/>
  <c r="G72" i="35"/>
  <c r="AF51" i="38"/>
  <c r="AE52" i="28"/>
  <c r="K71" i="28"/>
  <c r="Q69" i="28"/>
  <c r="D74" i="35"/>
  <c r="S73" i="29"/>
  <c r="F73" i="29"/>
  <c r="D75" i="33"/>
  <c r="V70" i="38"/>
  <c r="U70" i="38"/>
  <c r="Y53" i="28"/>
  <c r="Z53" i="28"/>
  <c r="AA53" i="28"/>
  <c r="X52" i="28" s="1"/>
  <c r="J70" i="28"/>
  <c r="Y53" i="39"/>
  <c r="Z53" i="39"/>
  <c r="AA53" i="39"/>
  <c r="X52" i="39" s="1"/>
  <c r="E73" i="27"/>
  <c r="G73" i="27" s="1"/>
  <c r="O76" i="36"/>
  <c r="N76" i="36"/>
  <c r="P77" i="36"/>
  <c r="V69" i="38"/>
  <c r="U69" i="38"/>
  <c r="C72" i="38"/>
  <c r="Q69" i="39"/>
  <c r="K71" i="39"/>
  <c r="D74" i="29"/>
  <c r="P79" i="26"/>
  <c r="O78" i="26"/>
  <c r="N78" i="26"/>
  <c r="O75" i="39"/>
  <c r="N75" i="39"/>
  <c r="P76" i="39"/>
  <c r="S74" i="36"/>
  <c r="F74" i="36"/>
  <c r="E74" i="36" s="1"/>
  <c r="C74" i="36" s="1"/>
  <c r="V68" i="39"/>
  <c r="U68" i="39"/>
  <c r="O76" i="38"/>
  <c r="N76" i="38"/>
  <c r="P77" i="38"/>
  <c r="E72" i="39"/>
  <c r="G72" i="39" s="1"/>
  <c r="I72" i="39" s="1"/>
  <c r="G72" i="38"/>
  <c r="I72" i="38" s="1"/>
  <c r="S74" i="33"/>
  <c r="F74" i="33"/>
  <c r="J70" i="39"/>
  <c r="AF52" i="28"/>
  <c r="O76" i="33"/>
  <c r="N76" i="33"/>
  <c r="P77" i="33"/>
  <c r="Y52" i="38"/>
  <c r="Z52" i="38"/>
  <c r="AA52" i="38"/>
  <c r="X51" i="38" s="1"/>
  <c r="O75" i="29"/>
  <c r="N75" i="29"/>
  <c r="P76" i="29"/>
  <c r="D74" i="39"/>
  <c r="C73" i="38"/>
  <c r="C73" i="33"/>
  <c r="D75" i="38"/>
  <c r="E72" i="29"/>
  <c r="G72" i="29" s="1"/>
  <c r="S73" i="35"/>
  <c r="F73" i="35"/>
  <c r="AE52" i="39"/>
  <c r="B51" i="39"/>
  <c r="C72" i="33"/>
  <c r="C72" i="27"/>
  <c r="D74" i="34"/>
  <c r="E72" i="34"/>
  <c r="G72" i="34" s="1"/>
  <c r="W66" i="28"/>
  <c r="C71" i="29"/>
  <c r="S73" i="34"/>
  <c r="F73" i="34"/>
  <c r="C71" i="34"/>
  <c r="S73" i="39"/>
  <c r="F73" i="39"/>
  <c r="S73" i="28"/>
  <c r="F73" i="28"/>
  <c r="AH52" i="28"/>
  <c r="V67" i="28"/>
  <c r="U67" i="28"/>
  <c r="O75" i="35"/>
  <c r="N75" i="35"/>
  <c r="P76" i="35"/>
  <c r="G73" i="33"/>
  <c r="G73" i="38"/>
  <c r="I73" i="38" s="1"/>
  <c r="J73" i="38" s="1"/>
  <c r="O75" i="28"/>
  <c r="N75" i="28"/>
  <c r="P76" i="28"/>
  <c r="E72" i="28"/>
  <c r="O76" i="27"/>
  <c r="N76" i="27"/>
  <c r="P77" i="27"/>
  <c r="T68" i="28"/>
  <c r="AE51" i="38"/>
  <c r="AI52" i="38" s="1"/>
  <c r="B50" i="38"/>
  <c r="C72" i="35"/>
  <c r="O75" i="34"/>
  <c r="N75" i="34"/>
  <c r="P76" i="34"/>
  <c r="S74" i="38"/>
  <c r="F74" i="38"/>
  <c r="O76" i="31"/>
  <c r="N76" i="31"/>
  <c r="D76" i="31" s="1"/>
  <c r="S76" i="31" s="1"/>
  <c r="P77" i="31"/>
  <c r="D75" i="36"/>
  <c r="AI52" i="28"/>
  <c r="C71" i="39"/>
  <c r="D75" i="27"/>
  <c r="C73" i="26"/>
  <c r="C73" i="31"/>
  <c r="G71" i="39"/>
  <c r="I71" i="39" s="1"/>
  <c r="J71" i="39" s="1"/>
  <c r="D74" i="28"/>
  <c r="AH51" i="38"/>
  <c r="AH52" i="39"/>
  <c r="S74" i="27"/>
  <c r="F74" i="27"/>
  <c r="C71" i="28"/>
  <c r="A78" i="28"/>
  <c r="A80" i="39"/>
  <c r="A77" i="31"/>
  <c r="F75" i="31"/>
  <c r="A76" i="34"/>
  <c r="A78" i="38"/>
  <c r="E74" i="31"/>
  <c r="A77" i="27"/>
  <c r="A76" i="33"/>
  <c r="A78" i="35"/>
  <c r="A78" i="29"/>
  <c r="E74" i="26"/>
  <c r="G74" i="26" s="1"/>
  <c r="A76" i="36"/>
  <c r="G73" i="31"/>
  <c r="F75" i="26"/>
  <c r="D76" i="26"/>
  <c r="S76" i="26" s="1"/>
  <c r="A77" i="26"/>
  <c r="S69" i="37"/>
  <c r="D70" i="37"/>
  <c r="F70" i="37" s="1"/>
  <c r="O71" i="37"/>
  <c r="P72" i="37"/>
  <c r="N71" i="37"/>
  <c r="AF52" i="38" l="1"/>
  <c r="AH52" i="38"/>
  <c r="W67" i="39"/>
  <c r="T69" i="39"/>
  <c r="AF53" i="39"/>
  <c r="AE53" i="28"/>
  <c r="AF53" i="28"/>
  <c r="AI53" i="28"/>
  <c r="G74" i="36"/>
  <c r="AH53" i="39"/>
  <c r="AH53" i="28"/>
  <c r="S75" i="27"/>
  <c r="F75" i="27"/>
  <c r="D75" i="35"/>
  <c r="C74" i="26"/>
  <c r="S74" i="28"/>
  <c r="F74" i="28"/>
  <c r="N76" i="28"/>
  <c r="P77" i="28"/>
  <c r="O76" i="28"/>
  <c r="O76" i="29"/>
  <c r="P77" i="29"/>
  <c r="N76" i="29"/>
  <c r="W68" i="39"/>
  <c r="O79" i="26"/>
  <c r="P80" i="26"/>
  <c r="N79" i="26"/>
  <c r="Q71" i="38"/>
  <c r="K73" i="38"/>
  <c r="D76" i="36"/>
  <c r="E73" i="34"/>
  <c r="G73" i="34" s="1"/>
  <c r="S75" i="33"/>
  <c r="F75" i="33"/>
  <c r="E75" i="33" s="1"/>
  <c r="E74" i="38"/>
  <c r="G74" i="38" s="1"/>
  <c r="I74" i="38" s="1"/>
  <c r="D75" i="28"/>
  <c r="E73" i="28"/>
  <c r="G73" i="28" s="1"/>
  <c r="I73" i="28" s="1"/>
  <c r="C72" i="34"/>
  <c r="AE53" i="39"/>
  <c r="B52" i="39"/>
  <c r="D75" i="29"/>
  <c r="S74" i="29"/>
  <c r="F74" i="29"/>
  <c r="E73" i="29"/>
  <c r="AE52" i="38"/>
  <c r="AH53" i="38" s="1"/>
  <c r="B51" i="38"/>
  <c r="C74" i="31"/>
  <c r="Q70" i="39"/>
  <c r="K72" i="39"/>
  <c r="V68" i="28"/>
  <c r="U68" i="28"/>
  <c r="S74" i="34"/>
  <c r="F74" i="34"/>
  <c r="E73" i="35"/>
  <c r="C72" i="39"/>
  <c r="Y54" i="28"/>
  <c r="Z54" i="28"/>
  <c r="AA54" i="28"/>
  <c r="X53" i="28" s="1"/>
  <c r="C72" i="28"/>
  <c r="D76" i="33"/>
  <c r="P77" i="34"/>
  <c r="O76" i="34"/>
  <c r="N76" i="34"/>
  <c r="P78" i="27"/>
  <c r="N77" i="27"/>
  <c r="O77" i="27"/>
  <c r="E73" i="39"/>
  <c r="Q72" i="38"/>
  <c r="T72" i="38" s="1"/>
  <c r="K74" i="38"/>
  <c r="E74" i="33"/>
  <c r="G74" i="33" s="1"/>
  <c r="O77" i="38"/>
  <c r="N77" i="38"/>
  <c r="P78" i="38"/>
  <c r="N76" i="39"/>
  <c r="P77" i="39"/>
  <c r="O76" i="39"/>
  <c r="C73" i="27"/>
  <c r="S74" i="35"/>
  <c r="F74" i="35"/>
  <c r="E74" i="35" s="1"/>
  <c r="T69" i="28"/>
  <c r="D75" i="34"/>
  <c r="D76" i="27"/>
  <c r="D76" i="38"/>
  <c r="D75" i="39"/>
  <c r="V69" i="39"/>
  <c r="U69" i="39"/>
  <c r="K72" i="28"/>
  <c r="Q70" i="28"/>
  <c r="AI53" i="39"/>
  <c r="C72" i="29"/>
  <c r="Y53" i="38"/>
  <c r="AA53" i="38"/>
  <c r="X52" i="38" s="1"/>
  <c r="Z53" i="38"/>
  <c r="J72" i="38"/>
  <c r="P78" i="36"/>
  <c r="O77" i="36"/>
  <c r="N77" i="36"/>
  <c r="S75" i="36"/>
  <c r="F75" i="36"/>
  <c r="E75" i="36" s="1"/>
  <c r="C75" i="36" s="1"/>
  <c r="E74" i="27"/>
  <c r="G74" i="27" s="1"/>
  <c r="P78" i="31"/>
  <c r="O77" i="31"/>
  <c r="N77" i="31"/>
  <c r="G72" i="28"/>
  <c r="I72" i="28" s="1"/>
  <c r="O76" i="35"/>
  <c r="N76" i="35"/>
  <c r="P77" i="35"/>
  <c r="W67" i="28"/>
  <c r="S75" i="38"/>
  <c r="F75" i="38"/>
  <c r="E75" i="38" s="1"/>
  <c r="S74" i="39"/>
  <c r="F74" i="39"/>
  <c r="P78" i="33"/>
  <c r="O77" i="33"/>
  <c r="N77" i="33"/>
  <c r="W69" i="38"/>
  <c r="Y54" i="39"/>
  <c r="Z54" i="39"/>
  <c r="AA54" i="39"/>
  <c r="X53" i="39" s="1"/>
  <c r="W70" i="38"/>
  <c r="J71" i="28"/>
  <c r="E75" i="26"/>
  <c r="A78" i="31"/>
  <c r="A81" i="39"/>
  <c r="A79" i="28"/>
  <c r="A78" i="26"/>
  <c r="A77" i="36"/>
  <c r="A79" i="35"/>
  <c r="E75" i="31"/>
  <c r="A77" i="33"/>
  <c r="A78" i="27"/>
  <c r="G74" i="31"/>
  <c r="F76" i="31"/>
  <c r="D77" i="31"/>
  <c r="S77" i="31" s="1"/>
  <c r="A79" i="29"/>
  <c r="A79" i="38"/>
  <c r="G75" i="33"/>
  <c r="D77" i="26"/>
  <c r="S77" i="26" s="1"/>
  <c r="F76" i="26"/>
  <c r="A77" i="34"/>
  <c r="D71" i="37"/>
  <c r="F71" i="37" s="1"/>
  <c r="O72" i="37"/>
  <c r="P73" i="37"/>
  <c r="N72" i="37"/>
  <c r="S70" i="37"/>
  <c r="AI53" i="38" l="1"/>
  <c r="AF53" i="38"/>
  <c r="T71" i="38"/>
  <c r="AI54" i="39"/>
  <c r="AF54" i="39"/>
  <c r="J72" i="28"/>
  <c r="T70" i="39"/>
  <c r="U70" i="39" s="1"/>
  <c r="AF54" i="28"/>
  <c r="AH54" i="28"/>
  <c r="AI54" i="28"/>
  <c r="G75" i="36"/>
  <c r="G74" i="35"/>
  <c r="G75" i="38"/>
  <c r="I75" i="38" s="1"/>
  <c r="C73" i="39"/>
  <c r="W68" i="28"/>
  <c r="E74" i="29"/>
  <c r="G74" i="29" s="1"/>
  <c r="C75" i="31"/>
  <c r="Y55" i="39"/>
  <c r="Z55" i="39"/>
  <c r="AA55" i="39"/>
  <c r="X54" i="39" s="1"/>
  <c r="T70" i="28"/>
  <c r="S75" i="34"/>
  <c r="F75" i="34"/>
  <c r="D77" i="27"/>
  <c r="S76" i="33"/>
  <c r="F76" i="33"/>
  <c r="Q71" i="39"/>
  <c r="K73" i="39"/>
  <c r="S75" i="28"/>
  <c r="F75" i="28"/>
  <c r="S76" i="36"/>
  <c r="F76" i="36"/>
  <c r="E76" i="36" s="1"/>
  <c r="C76" i="36" s="1"/>
  <c r="D76" i="28"/>
  <c r="O78" i="36"/>
  <c r="N78" i="36"/>
  <c r="P79" i="36"/>
  <c r="S76" i="27"/>
  <c r="F76" i="27"/>
  <c r="E74" i="39"/>
  <c r="G74" i="39" s="1"/>
  <c r="I74" i="39" s="1"/>
  <c r="P81" i="26"/>
  <c r="O80" i="26"/>
  <c r="N80" i="26"/>
  <c r="G75" i="31"/>
  <c r="C75" i="26"/>
  <c r="C75" i="38"/>
  <c r="W69" i="39"/>
  <c r="O78" i="27"/>
  <c r="N78" i="27"/>
  <c r="P79" i="27"/>
  <c r="C73" i="35"/>
  <c r="E74" i="28"/>
  <c r="G74" i="28" s="1"/>
  <c r="I74" i="28" s="1"/>
  <c r="E75" i="27"/>
  <c r="G75" i="27" s="1"/>
  <c r="C73" i="29"/>
  <c r="C74" i="27"/>
  <c r="AE53" i="38"/>
  <c r="AH54" i="38" s="1"/>
  <c r="B52" i="38"/>
  <c r="S75" i="35"/>
  <c r="F75" i="35"/>
  <c r="E75" i="35" s="1"/>
  <c r="S75" i="39"/>
  <c r="F75" i="39"/>
  <c r="O77" i="39"/>
  <c r="N77" i="39"/>
  <c r="P78" i="39"/>
  <c r="V72" i="38"/>
  <c r="U72" i="38"/>
  <c r="D76" i="34"/>
  <c r="G73" i="35"/>
  <c r="J72" i="39"/>
  <c r="AE54" i="39"/>
  <c r="B53" i="39"/>
  <c r="O77" i="35"/>
  <c r="N77" i="35"/>
  <c r="P78" i="35"/>
  <c r="D76" i="35"/>
  <c r="O77" i="28"/>
  <c r="N77" i="28"/>
  <c r="P78" i="28"/>
  <c r="Y54" i="38"/>
  <c r="Z54" i="38"/>
  <c r="AA54" i="38"/>
  <c r="X53" i="38" s="1"/>
  <c r="D76" i="39"/>
  <c r="K73" i="28"/>
  <c r="Q71" i="28"/>
  <c r="E74" i="34"/>
  <c r="G74" i="34"/>
  <c r="C74" i="38"/>
  <c r="J74" i="38" s="1"/>
  <c r="V71" i="38"/>
  <c r="U71" i="38"/>
  <c r="D76" i="29"/>
  <c r="AH54" i="39"/>
  <c r="Y55" i="28"/>
  <c r="Z55" i="28"/>
  <c r="AA55" i="28"/>
  <c r="X54" i="28" s="1"/>
  <c r="C73" i="34"/>
  <c r="D77" i="33"/>
  <c r="O78" i="31"/>
  <c r="N78" i="31"/>
  <c r="P79" i="31"/>
  <c r="D77" i="36"/>
  <c r="S76" i="38"/>
  <c r="F76" i="38"/>
  <c r="E76" i="38" s="1"/>
  <c r="G76" i="38" s="1"/>
  <c r="I76" i="38" s="1"/>
  <c r="V69" i="28"/>
  <c r="U69" i="28"/>
  <c r="O78" i="38"/>
  <c r="N78" i="38"/>
  <c r="P79" i="38"/>
  <c r="O77" i="34"/>
  <c r="N77" i="34"/>
  <c r="P78" i="34"/>
  <c r="S75" i="29"/>
  <c r="F75" i="29"/>
  <c r="C75" i="33"/>
  <c r="O77" i="29"/>
  <c r="N77" i="29"/>
  <c r="P78" i="29"/>
  <c r="O78" i="33"/>
  <c r="N78" i="33"/>
  <c r="P79" i="33"/>
  <c r="C74" i="33"/>
  <c r="C73" i="28"/>
  <c r="J73" i="28" s="1"/>
  <c r="C74" i="35"/>
  <c r="D77" i="38"/>
  <c r="G73" i="39"/>
  <c r="I73" i="39" s="1"/>
  <c r="G73" i="29"/>
  <c r="AE54" i="28"/>
  <c r="A78" i="34"/>
  <c r="G75" i="35"/>
  <c r="A79" i="31"/>
  <c r="A79" i="27"/>
  <c r="A78" i="36"/>
  <c r="A80" i="28"/>
  <c r="D78" i="31"/>
  <c r="S78" i="31" s="1"/>
  <c r="F77" i="31"/>
  <c r="G75" i="26"/>
  <c r="A78" i="33"/>
  <c r="E76" i="26"/>
  <c r="A80" i="29"/>
  <c r="E76" i="31"/>
  <c r="D78" i="26"/>
  <c r="S78" i="26" s="1"/>
  <c r="F77" i="26"/>
  <c r="A79" i="26"/>
  <c r="A80" i="38"/>
  <c r="A80" i="35"/>
  <c r="A82" i="39"/>
  <c r="O73" i="37"/>
  <c r="P74" i="37"/>
  <c r="N73" i="37"/>
  <c r="D72" i="37"/>
  <c r="F72" i="37" s="1"/>
  <c r="S71" i="37"/>
  <c r="AH55" i="39" l="1"/>
  <c r="AF55" i="39"/>
  <c r="V70" i="39"/>
  <c r="T71" i="39"/>
  <c r="V71" i="39" s="1"/>
  <c r="AI55" i="28"/>
  <c r="G76" i="36"/>
  <c r="AF54" i="38"/>
  <c r="AF55" i="28"/>
  <c r="D77" i="35"/>
  <c r="Q72" i="39"/>
  <c r="K74" i="39"/>
  <c r="P80" i="31"/>
  <c r="O79" i="31"/>
  <c r="N79" i="31"/>
  <c r="N78" i="28"/>
  <c r="P79" i="28"/>
  <c r="O78" i="28"/>
  <c r="Q74" i="38"/>
  <c r="T74" i="38" s="1"/>
  <c r="K76" i="38"/>
  <c r="S76" i="28"/>
  <c r="F76" i="28"/>
  <c r="Y55" i="38"/>
  <c r="Z55" i="38"/>
  <c r="AA55" i="38"/>
  <c r="X54" i="38" s="1"/>
  <c r="C76" i="31"/>
  <c r="P80" i="33"/>
  <c r="O79" i="33"/>
  <c r="N79" i="33"/>
  <c r="E75" i="29"/>
  <c r="G75" i="29" s="1"/>
  <c r="Y56" i="28"/>
  <c r="Z56" i="28"/>
  <c r="AA56" i="28"/>
  <c r="X55" i="28" s="1"/>
  <c r="Q73" i="38"/>
  <c r="K75" i="38"/>
  <c r="D77" i="28"/>
  <c r="W72" i="38"/>
  <c r="C75" i="35"/>
  <c r="C74" i="39"/>
  <c r="J74" i="39" s="1"/>
  <c r="E75" i="34"/>
  <c r="G75" i="34" s="1"/>
  <c r="T71" i="28"/>
  <c r="O81" i="26"/>
  <c r="P82" i="26"/>
  <c r="N81" i="26"/>
  <c r="J73" i="39"/>
  <c r="D78" i="33"/>
  <c r="AE55" i="39"/>
  <c r="B54" i="39"/>
  <c r="N78" i="39"/>
  <c r="P79" i="39"/>
  <c r="O78" i="39"/>
  <c r="C75" i="27"/>
  <c r="P80" i="27"/>
  <c r="N79" i="27"/>
  <c r="O79" i="27"/>
  <c r="AI54" i="38"/>
  <c r="E76" i="33"/>
  <c r="G76" i="33" s="1"/>
  <c r="C74" i="29"/>
  <c r="U71" i="39"/>
  <c r="S77" i="38"/>
  <c r="F77" i="38"/>
  <c r="E77" i="38" s="1"/>
  <c r="P79" i="34"/>
  <c r="O78" i="34"/>
  <c r="N78" i="34"/>
  <c r="W69" i="28"/>
  <c r="S77" i="33"/>
  <c r="F77" i="33"/>
  <c r="E77" i="33" s="1"/>
  <c r="S76" i="29"/>
  <c r="F76" i="29"/>
  <c r="S76" i="39"/>
  <c r="F76" i="39"/>
  <c r="S76" i="35"/>
  <c r="F76" i="35"/>
  <c r="D77" i="39"/>
  <c r="D78" i="27"/>
  <c r="E76" i="27"/>
  <c r="G76" i="27" s="1"/>
  <c r="V70" i="28"/>
  <c r="U70" i="28"/>
  <c r="D78" i="38"/>
  <c r="W71" i="38"/>
  <c r="W70" i="39"/>
  <c r="AE55" i="28"/>
  <c r="AH55" i="28"/>
  <c r="O78" i="29"/>
  <c r="P79" i="29"/>
  <c r="N78" i="29"/>
  <c r="D77" i="34"/>
  <c r="C76" i="38"/>
  <c r="AE54" i="38"/>
  <c r="B53" i="38"/>
  <c r="C74" i="28"/>
  <c r="J74" i="28" s="1"/>
  <c r="J75" i="38"/>
  <c r="E75" i="28"/>
  <c r="G75" i="28" s="1"/>
  <c r="I75" i="28" s="1"/>
  <c r="S77" i="27"/>
  <c r="F77" i="27"/>
  <c r="D77" i="29"/>
  <c r="S76" i="34"/>
  <c r="F76" i="34"/>
  <c r="E75" i="39"/>
  <c r="G75" i="39" s="1"/>
  <c r="I75" i="39" s="1"/>
  <c r="P80" i="36"/>
  <c r="O79" i="36"/>
  <c r="N79" i="36"/>
  <c r="AI55" i="39"/>
  <c r="C76" i="26"/>
  <c r="K74" i="28"/>
  <c r="Q72" i="28"/>
  <c r="O79" i="38"/>
  <c r="N79" i="38"/>
  <c r="P80" i="38"/>
  <c r="S77" i="36"/>
  <c r="F77" i="36"/>
  <c r="E77" i="36" s="1"/>
  <c r="C77" i="36" s="1"/>
  <c r="C74" i="34"/>
  <c r="O78" i="35"/>
  <c r="N78" i="35"/>
  <c r="P79" i="35"/>
  <c r="D78" i="36"/>
  <c r="Y56" i="39"/>
  <c r="Z56" i="39"/>
  <c r="AA56" i="39"/>
  <c r="X55" i="39" s="1"/>
  <c r="A80" i="26"/>
  <c r="A83" i="39"/>
  <c r="G76" i="31"/>
  <c r="G76" i="26"/>
  <c r="A81" i="29"/>
  <c r="E77" i="31"/>
  <c r="A81" i="28"/>
  <c r="A80" i="27"/>
  <c r="A79" i="33"/>
  <c r="F78" i="31"/>
  <c r="D79" i="31"/>
  <c r="S79" i="31" s="1"/>
  <c r="A79" i="36"/>
  <c r="A80" i="31"/>
  <c r="A81" i="38"/>
  <c r="E77" i="26"/>
  <c r="A81" i="35"/>
  <c r="G77" i="33"/>
  <c r="F78" i="26"/>
  <c r="D79" i="26"/>
  <c r="S79" i="26" s="1"/>
  <c r="A79" i="34"/>
  <c r="S72" i="37"/>
  <c r="D73" i="37"/>
  <c r="F73" i="37" s="1"/>
  <c r="O74" i="37"/>
  <c r="P75" i="37"/>
  <c r="N74" i="37"/>
  <c r="G77" i="36" l="1"/>
  <c r="T72" i="39"/>
  <c r="AH55" i="38"/>
  <c r="T73" i="38"/>
  <c r="V73" i="38" s="1"/>
  <c r="AH56" i="28"/>
  <c r="AE56" i="28"/>
  <c r="AF56" i="39"/>
  <c r="AI56" i="39"/>
  <c r="G77" i="38"/>
  <c r="I77" i="38" s="1"/>
  <c r="AF55" i="38"/>
  <c r="AI55" i="38"/>
  <c r="AF56" i="28"/>
  <c r="Y57" i="28"/>
  <c r="Z57" i="28"/>
  <c r="AA57" i="28"/>
  <c r="X56" i="28" s="1"/>
  <c r="T72" i="28"/>
  <c r="D79" i="36"/>
  <c r="C75" i="28"/>
  <c r="J75" i="28" s="1"/>
  <c r="S77" i="34"/>
  <c r="F77" i="34"/>
  <c r="E76" i="39"/>
  <c r="G76" i="39"/>
  <c r="I76" i="39" s="1"/>
  <c r="D78" i="34"/>
  <c r="O79" i="39"/>
  <c r="N79" i="39"/>
  <c r="P80" i="39"/>
  <c r="Q75" i="38"/>
  <c r="K77" i="38"/>
  <c r="C76" i="27"/>
  <c r="W71" i="39"/>
  <c r="D78" i="39"/>
  <c r="P83" i="26"/>
  <c r="O82" i="26"/>
  <c r="N82" i="26"/>
  <c r="O79" i="28"/>
  <c r="N79" i="28"/>
  <c r="P80" i="28"/>
  <c r="O80" i="38"/>
  <c r="N80" i="38"/>
  <c r="P81" i="38"/>
  <c r="O80" i="36"/>
  <c r="N80" i="36"/>
  <c r="P81" i="36"/>
  <c r="D78" i="29"/>
  <c r="S78" i="27"/>
  <c r="F78" i="27"/>
  <c r="E76" i="29"/>
  <c r="G76" i="29" s="1"/>
  <c r="O79" i="34"/>
  <c r="N79" i="34"/>
  <c r="P80" i="34"/>
  <c r="U73" i="38"/>
  <c r="C75" i="29"/>
  <c r="V74" i="38"/>
  <c r="U74" i="38"/>
  <c r="D78" i="28"/>
  <c r="V72" i="39"/>
  <c r="U72" i="39"/>
  <c r="Q73" i="39"/>
  <c r="K75" i="39"/>
  <c r="O79" i="35"/>
  <c r="N79" i="35"/>
  <c r="P80" i="35"/>
  <c r="D79" i="38"/>
  <c r="S77" i="29"/>
  <c r="F77" i="29"/>
  <c r="K75" i="28"/>
  <c r="Q73" i="28"/>
  <c r="O79" i="29"/>
  <c r="N79" i="29"/>
  <c r="P80" i="29"/>
  <c r="S78" i="38"/>
  <c r="F78" i="38"/>
  <c r="E78" i="38" s="1"/>
  <c r="C77" i="38"/>
  <c r="D79" i="27"/>
  <c r="AE56" i="39"/>
  <c r="B55" i="39"/>
  <c r="V71" i="28"/>
  <c r="U71" i="28"/>
  <c r="D79" i="33"/>
  <c r="Y56" i="38"/>
  <c r="Z56" i="38"/>
  <c r="AA56" i="38"/>
  <c r="X55" i="38" s="1"/>
  <c r="C77" i="26"/>
  <c r="D78" i="35"/>
  <c r="J76" i="38"/>
  <c r="S77" i="39"/>
  <c r="F77" i="39"/>
  <c r="C77" i="33"/>
  <c r="C76" i="33"/>
  <c r="O80" i="27"/>
  <c r="N80" i="27"/>
  <c r="P81" i="27"/>
  <c r="AH56" i="39"/>
  <c r="S77" i="28"/>
  <c r="F77" i="28"/>
  <c r="J77" i="38"/>
  <c r="C77" i="31"/>
  <c r="Y57" i="39"/>
  <c r="Z57" i="39"/>
  <c r="AA57" i="39"/>
  <c r="X56" i="39" s="1"/>
  <c r="C75" i="39"/>
  <c r="E77" i="27"/>
  <c r="G77" i="27" s="1"/>
  <c r="AE55" i="38"/>
  <c r="B54" i="38"/>
  <c r="S78" i="33"/>
  <c r="F78" i="33"/>
  <c r="E78" i="33" s="1"/>
  <c r="G78" i="33" s="1"/>
  <c r="C75" i="34"/>
  <c r="O80" i="33"/>
  <c r="N80" i="33"/>
  <c r="P81" i="33"/>
  <c r="O80" i="31"/>
  <c r="N80" i="31"/>
  <c r="P81" i="31"/>
  <c r="S77" i="35"/>
  <c r="F77" i="35"/>
  <c r="E77" i="35" s="1"/>
  <c r="W70" i="28"/>
  <c r="S78" i="36"/>
  <c r="F78" i="36"/>
  <c r="E78" i="36" s="1"/>
  <c r="C78" i="36" s="1"/>
  <c r="E76" i="34"/>
  <c r="G76" i="34" s="1"/>
  <c r="E76" i="35"/>
  <c r="G76" i="35" s="1"/>
  <c r="AI56" i="28"/>
  <c r="E76" i="28"/>
  <c r="G76" i="28" s="1"/>
  <c r="I76" i="28" s="1"/>
  <c r="E78" i="31"/>
  <c r="G77" i="31"/>
  <c r="G77" i="26"/>
  <c r="A80" i="36"/>
  <c r="A80" i="34"/>
  <c r="A82" i="38"/>
  <c r="A81" i="31"/>
  <c r="A80" i="33"/>
  <c r="A81" i="27"/>
  <c r="A84" i="39"/>
  <c r="D80" i="31"/>
  <c r="S80" i="31" s="1"/>
  <c r="F79" i="31"/>
  <c r="D80" i="26"/>
  <c r="S80" i="26" s="1"/>
  <c r="F79" i="26"/>
  <c r="E78" i="26"/>
  <c r="A82" i="28"/>
  <c r="A82" i="29"/>
  <c r="A82" i="35"/>
  <c r="A81" i="26"/>
  <c r="D74" i="37"/>
  <c r="F74" i="37" s="1"/>
  <c r="S73" i="37"/>
  <c r="O75" i="37"/>
  <c r="N75" i="37"/>
  <c r="P76" i="37"/>
  <c r="AH56" i="38" l="1"/>
  <c r="AH57" i="39"/>
  <c r="G78" i="36"/>
  <c r="T73" i="39"/>
  <c r="V73" i="39" s="1"/>
  <c r="T75" i="38"/>
  <c r="U75" i="38" s="1"/>
  <c r="AH57" i="28"/>
  <c r="AI57" i="28"/>
  <c r="AE57" i="28"/>
  <c r="G77" i="35"/>
  <c r="AF57" i="39"/>
  <c r="G78" i="38"/>
  <c r="I78" i="38" s="1"/>
  <c r="AF56" i="38"/>
  <c r="C78" i="31"/>
  <c r="W71" i="28"/>
  <c r="D79" i="35"/>
  <c r="E78" i="27"/>
  <c r="G78" i="27" s="1"/>
  <c r="D80" i="38"/>
  <c r="O83" i="26"/>
  <c r="N83" i="26"/>
  <c r="P84" i="26"/>
  <c r="N80" i="39"/>
  <c r="P81" i="39"/>
  <c r="O80" i="39"/>
  <c r="G78" i="31"/>
  <c r="C77" i="35"/>
  <c r="C77" i="27"/>
  <c r="P82" i="27"/>
  <c r="N81" i="27"/>
  <c r="O81" i="27"/>
  <c r="Q76" i="38"/>
  <c r="K78" i="38"/>
  <c r="S78" i="28"/>
  <c r="F78" i="28"/>
  <c r="S78" i="39"/>
  <c r="F78" i="39"/>
  <c r="D79" i="39"/>
  <c r="Y58" i="28"/>
  <c r="Z58" i="28"/>
  <c r="AA58" i="28"/>
  <c r="X57" i="28" s="1"/>
  <c r="C78" i="38"/>
  <c r="J78" i="38" s="1"/>
  <c r="S78" i="29"/>
  <c r="F78" i="29"/>
  <c r="P82" i="31"/>
  <c r="O81" i="31"/>
  <c r="N81" i="31"/>
  <c r="C78" i="33"/>
  <c r="Q74" i="39"/>
  <c r="K76" i="39"/>
  <c r="S78" i="35"/>
  <c r="F78" i="35"/>
  <c r="Y57" i="38"/>
  <c r="Z57" i="38"/>
  <c r="AA57" i="38"/>
  <c r="X56" i="38" s="1"/>
  <c r="S79" i="27"/>
  <c r="F79" i="27"/>
  <c r="E77" i="29"/>
  <c r="G77" i="29" s="1"/>
  <c r="P81" i="34"/>
  <c r="O80" i="34"/>
  <c r="N80" i="34"/>
  <c r="N80" i="28"/>
  <c r="P81" i="28"/>
  <c r="O80" i="28"/>
  <c r="S78" i="34"/>
  <c r="F78" i="34"/>
  <c r="S79" i="36"/>
  <c r="F79" i="36"/>
  <c r="E79" i="36" s="1"/>
  <c r="C79" i="36" s="1"/>
  <c r="D80" i="27"/>
  <c r="AE57" i="39"/>
  <c r="B56" i="39"/>
  <c r="W73" i="38"/>
  <c r="K76" i="28"/>
  <c r="Q74" i="28"/>
  <c r="C78" i="26"/>
  <c r="C76" i="35"/>
  <c r="AI57" i="39"/>
  <c r="S79" i="33"/>
  <c r="F79" i="33"/>
  <c r="E79" i="33" s="1"/>
  <c r="O80" i="29"/>
  <c r="P81" i="29"/>
  <c r="N80" i="29"/>
  <c r="D79" i="34"/>
  <c r="P82" i="36"/>
  <c r="O81" i="36"/>
  <c r="N81" i="36"/>
  <c r="D79" i="28"/>
  <c r="E77" i="28"/>
  <c r="G77" i="28" s="1"/>
  <c r="I77" i="28" s="1"/>
  <c r="V75" i="38"/>
  <c r="C76" i="28"/>
  <c r="J76" i="28" s="1"/>
  <c r="D79" i="29"/>
  <c r="S79" i="38"/>
  <c r="F79" i="38"/>
  <c r="E79" i="38" s="1"/>
  <c r="W74" i="38"/>
  <c r="D80" i="36"/>
  <c r="V72" i="28"/>
  <c r="U72" i="28"/>
  <c r="J75" i="39"/>
  <c r="E77" i="39"/>
  <c r="G77" i="39" s="1"/>
  <c r="I77" i="39" s="1"/>
  <c r="W72" i="39"/>
  <c r="P82" i="33"/>
  <c r="O81" i="33"/>
  <c r="N81" i="33"/>
  <c r="Y58" i="39"/>
  <c r="Z58" i="39"/>
  <c r="AA58" i="39"/>
  <c r="X57" i="39" s="1"/>
  <c r="C76" i="39"/>
  <c r="C76" i="34"/>
  <c r="D80" i="33"/>
  <c r="AE56" i="38"/>
  <c r="B55" i="38"/>
  <c r="AI56" i="38"/>
  <c r="T73" i="28"/>
  <c r="O80" i="35"/>
  <c r="N80" i="35"/>
  <c r="P81" i="35"/>
  <c r="C76" i="29"/>
  <c r="O81" i="38"/>
  <c r="N81" i="38"/>
  <c r="P82" i="38"/>
  <c r="E77" i="34"/>
  <c r="G77" i="34" s="1"/>
  <c r="AF57" i="28"/>
  <c r="D81" i="26"/>
  <c r="S81" i="26" s="1"/>
  <c r="F80" i="26"/>
  <c r="A83" i="29"/>
  <c r="A83" i="28"/>
  <c r="A81" i="33"/>
  <c r="E79" i="31"/>
  <c r="A85" i="39"/>
  <c r="E79" i="26"/>
  <c r="D81" i="31"/>
  <c r="S81" i="31" s="1"/>
  <c r="F80" i="31"/>
  <c r="A82" i="27"/>
  <c r="A82" i="31"/>
  <c r="A81" i="34"/>
  <c r="A81" i="36"/>
  <c r="A83" i="38"/>
  <c r="A82" i="26"/>
  <c r="A83" i="35"/>
  <c r="G78" i="26"/>
  <c r="O76" i="37"/>
  <c r="P77" i="37"/>
  <c r="N76" i="37"/>
  <c r="S74" i="37"/>
  <c r="D75" i="37"/>
  <c r="F75" i="37" s="1"/>
  <c r="U73" i="39" l="1"/>
  <c r="AH57" i="38"/>
  <c r="T74" i="39"/>
  <c r="T76" i="38"/>
  <c r="AF58" i="39"/>
  <c r="AF58" i="28"/>
  <c r="G79" i="36"/>
  <c r="G79" i="38"/>
  <c r="I79" i="38" s="1"/>
  <c r="AF57" i="38"/>
  <c r="AH58" i="28"/>
  <c r="Y58" i="38"/>
  <c r="Z58" i="38"/>
  <c r="AA58" i="38"/>
  <c r="X57" i="38" s="1"/>
  <c r="E78" i="28"/>
  <c r="G78" i="28" s="1"/>
  <c r="I78" i="28" s="1"/>
  <c r="O82" i="27"/>
  <c r="N82" i="27"/>
  <c r="P83" i="27"/>
  <c r="G79" i="33"/>
  <c r="D81" i="38"/>
  <c r="D80" i="35"/>
  <c r="AE57" i="38"/>
  <c r="B56" i="38"/>
  <c r="Y59" i="39"/>
  <c r="Z59" i="39"/>
  <c r="AA59" i="39"/>
  <c r="X58" i="39" s="1"/>
  <c r="C77" i="39"/>
  <c r="J77" i="39" s="1"/>
  <c r="AE58" i="39"/>
  <c r="B57" i="39"/>
  <c r="W73" i="39"/>
  <c r="E78" i="35"/>
  <c r="G78" i="35"/>
  <c r="O81" i="35"/>
  <c r="N81" i="35"/>
  <c r="P82" i="35"/>
  <c r="O81" i="28"/>
  <c r="N81" i="28"/>
  <c r="P82" i="28"/>
  <c r="C79" i="31"/>
  <c r="D80" i="28"/>
  <c r="C77" i="29"/>
  <c r="O82" i="31"/>
  <c r="N82" i="31"/>
  <c r="P83" i="31"/>
  <c r="Y59" i="28"/>
  <c r="Z59" i="28"/>
  <c r="AA59" i="28"/>
  <c r="X58" i="28" s="1"/>
  <c r="V76" i="38"/>
  <c r="U76" i="38"/>
  <c r="D80" i="39"/>
  <c r="S79" i="35"/>
  <c r="F79" i="35"/>
  <c r="E79" i="35" s="1"/>
  <c r="O82" i="38"/>
  <c r="N82" i="38"/>
  <c r="P83" i="38"/>
  <c r="T74" i="28"/>
  <c r="O81" i="39"/>
  <c r="N81" i="39"/>
  <c r="P82" i="39"/>
  <c r="V73" i="28"/>
  <c r="U73" i="28"/>
  <c r="AI57" i="38"/>
  <c r="O82" i="33"/>
  <c r="N82" i="33"/>
  <c r="P83" i="33"/>
  <c r="AE58" i="28"/>
  <c r="O82" i="36"/>
  <c r="N82" i="36"/>
  <c r="P83" i="36"/>
  <c r="AI58" i="39"/>
  <c r="AH58" i="39"/>
  <c r="D80" i="34"/>
  <c r="E79" i="27"/>
  <c r="E78" i="29"/>
  <c r="G78" i="29" s="1"/>
  <c r="S79" i="39"/>
  <c r="F79" i="39"/>
  <c r="P85" i="26"/>
  <c r="O84" i="26"/>
  <c r="N84" i="26"/>
  <c r="D81" i="33"/>
  <c r="S80" i="27"/>
  <c r="F80" i="27"/>
  <c r="AI58" i="28"/>
  <c r="W72" i="28"/>
  <c r="S79" i="29"/>
  <c r="F79" i="29"/>
  <c r="C77" i="28"/>
  <c r="S79" i="34"/>
  <c r="F79" i="34"/>
  <c r="Q75" i="39"/>
  <c r="K77" i="39"/>
  <c r="S79" i="28"/>
  <c r="F79" i="28"/>
  <c r="S80" i="33"/>
  <c r="F80" i="33"/>
  <c r="C79" i="33"/>
  <c r="C79" i="38"/>
  <c r="C79" i="26"/>
  <c r="G79" i="26"/>
  <c r="J76" i="39"/>
  <c r="K77" i="28"/>
  <c r="Q75" i="28"/>
  <c r="O81" i="34"/>
  <c r="N81" i="34"/>
  <c r="P82" i="34"/>
  <c r="E78" i="39"/>
  <c r="G78" i="39" s="1"/>
  <c r="I78" i="39" s="1"/>
  <c r="O81" i="29"/>
  <c r="N81" i="29"/>
  <c r="P82" i="29"/>
  <c r="D81" i="36"/>
  <c r="C78" i="27"/>
  <c r="W75" i="38"/>
  <c r="C77" i="34"/>
  <c r="S80" i="36"/>
  <c r="F80" i="36"/>
  <c r="E80" i="36" s="1"/>
  <c r="C80" i="36" s="1"/>
  <c r="D80" i="29"/>
  <c r="E78" i="34"/>
  <c r="G78" i="34" s="1"/>
  <c r="Q77" i="38"/>
  <c r="K79" i="38"/>
  <c r="D81" i="27"/>
  <c r="S80" i="38"/>
  <c r="F80" i="38"/>
  <c r="E80" i="38" s="1"/>
  <c r="G80" i="38" s="1"/>
  <c r="I80" i="38" s="1"/>
  <c r="E80" i="31"/>
  <c r="G80" i="31" s="1"/>
  <c r="A84" i="28"/>
  <c r="A84" i="38"/>
  <c r="A82" i="34"/>
  <c r="D82" i="31"/>
  <c r="S82" i="31" s="1"/>
  <c r="F81" i="31"/>
  <c r="E80" i="26"/>
  <c r="G80" i="26" s="1"/>
  <c r="F81" i="26"/>
  <c r="D82" i="26"/>
  <c r="S82" i="26" s="1"/>
  <c r="A83" i="31"/>
  <c r="A86" i="39"/>
  <c r="G79" i="31"/>
  <c r="A84" i="29"/>
  <c r="A83" i="26"/>
  <c r="A83" i="27"/>
  <c r="A82" i="33"/>
  <c r="A84" i="35"/>
  <c r="A82" i="36"/>
  <c r="D76" i="37"/>
  <c r="F76" i="37" s="1"/>
  <c r="O77" i="37"/>
  <c r="P78" i="37"/>
  <c r="N77" i="37"/>
  <c r="S75" i="37"/>
  <c r="T75" i="39" l="1"/>
  <c r="U75" i="39" s="1"/>
  <c r="J79" i="38"/>
  <c r="U74" i="39"/>
  <c r="V74" i="39"/>
  <c r="AF59" i="39"/>
  <c r="T77" i="38"/>
  <c r="AI59" i="39"/>
  <c r="AH59" i="39"/>
  <c r="AI59" i="28"/>
  <c r="AE59" i="28"/>
  <c r="AH59" i="28"/>
  <c r="AF59" i="28"/>
  <c r="AF58" i="38"/>
  <c r="C79" i="35"/>
  <c r="C80" i="31"/>
  <c r="C78" i="34"/>
  <c r="O82" i="29"/>
  <c r="P83" i="29"/>
  <c r="N82" i="29"/>
  <c r="E79" i="29"/>
  <c r="G79" i="29"/>
  <c r="P84" i="36"/>
  <c r="O83" i="36"/>
  <c r="N83" i="36"/>
  <c r="AI58" i="38"/>
  <c r="D81" i="39"/>
  <c r="Y60" i="28"/>
  <c r="AA60" i="28"/>
  <c r="X59" i="28" s="1"/>
  <c r="Z60" i="28"/>
  <c r="S80" i="35"/>
  <c r="F80" i="35"/>
  <c r="E80" i="35" s="1"/>
  <c r="D82" i="27"/>
  <c r="K78" i="28"/>
  <c r="Q76" i="28"/>
  <c r="D81" i="29"/>
  <c r="T75" i="28"/>
  <c r="E80" i="33"/>
  <c r="G80" i="33" s="1"/>
  <c r="W74" i="39"/>
  <c r="D82" i="36"/>
  <c r="S80" i="39"/>
  <c r="F80" i="39"/>
  <c r="P84" i="31"/>
  <c r="O83" i="31"/>
  <c r="N83" i="31"/>
  <c r="Y59" i="38"/>
  <c r="Z59" i="38"/>
  <c r="AA59" i="38"/>
  <c r="X58" i="38" s="1"/>
  <c r="D81" i="34"/>
  <c r="S81" i="27"/>
  <c r="F81" i="27"/>
  <c r="G80" i="36"/>
  <c r="O85" i="26"/>
  <c r="N85" i="26"/>
  <c r="P86" i="26"/>
  <c r="C79" i="27"/>
  <c r="V74" i="28"/>
  <c r="U74" i="28"/>
  <c r="N82" i="28"/>
  <c r="P83" i="28"/>
  <c r="O82" i="28"/>
  <c r="C78" i="35"/>
  <c r="Q76" i="39"/>
  <c r="K78" i="39"/>
  <c r="S81" i="38"/>
  <c r="F81" i="38"/>
  <c r="E79" i="39"/>
  <c r="G79" i="39" s="1"/>
  <c r="I79" i="39" s="1"/>
  <c r="G79" i="27"/>
  <c r="J77" i="28"/>
  <c r="D81" i="28"/>
  <c r="C78" i="28"/>
  <c r="J78" i="28" s="1"/>
  <c r="C80" i="38"/>
  <c r="J80" i="38" s="1"/>
  <c r="V77" i="38"/>
  <c r="S80" i="29"/>
  <c r="F80" i="29"/>
  <c r="E79" i="28"/>
  <c r="G79" i="28" s="1"/>
  <c r="I79" i="28" s="1"/>
  <c r="E79" i="34"/>
  <c r="G79" i="34" s="1"/>
  <c r="E80" i="27"/>
  <c r="G80" i="27" s="1"/>
  <c r="S80" i="34"/>
  <c r="F80" i="34"/>
  <c r="O83" i="38"/>
  <c r="N83" i="38"/>
  <c r="P84" i="38"/>
  <c r="V75" i="39"/>
  <c r="N82" i="39"/>
  <c r="P83" i="39"/>
  <c r="O82" i="39"/>
  <c r="P84" i="27"/>
  <c r="N83" i="27"/>
  <c r="O83" i="27"/>
  <c r="G79" i="35"/>
  <c r="C78" i="39"/>
  <c r="Q78" i="38"/>
  <c r="K80" i="38"/>
  <c r="P84" i="33"/>
  <c r="O83" i="33"/>
  <c r="N83" i="33"/>
  <c r="D82" i="38"/>
  <c r="W76" i="38"/>
  <c r="O82" i="35"/>
  <c r="N82" i="35"/>
  <c r="P83" i="35"/>
  <c r="Y60" i="39"/>
  <c r="Z60" i="39"/>
  <c r="AA60" i="39"/>
  <c r="X59" i="39" s="1"/>
  <c r="AE58" i="38"/>
  <c r="B57" i="38"/>
  <c r="C80" i="26"/>
  <c r="S81" i="36"/>
  <c r="F81" i="36"/>
  <c r="E81" i="36" s="1"/>
  <c r="C81" i="36" s="1"/>
  <c r="P83" i="34"/>
  <c r="O82" i="34"/>
  <c r="N82" i="34"/>
  <c r="AH58" i="38"/>
  <c r="S81" i="33"/>
  <c r="F81" i="33"/>
  <c r="E81" i="33" s="1"/>
  <c r="C78" i="29"/>
  <c r="D82" i="33"/>
  <c r="W73" i="28"/>
  <c r="S80" i="28"/>
  <c r="F80" i="28"/>
  <c r="D81" i="35"/>
  <c r="AE59" i="39"/>
  <c r="B58" i="39"/>
  <c r="F82" i="31"/>
  <c r="D83" i="31"/>
  <c r="S83" i="31" s="1"/>
  <c r="A85" i="35"/>
  <c r="A84" i="26"/>
  <c r="A87" i="39"/>
  <c r="A83" i="36"/>
  <c r="A84" i="31"/>
  <c r="G80" i="35"/>
  <c r="A83" i="34"/>
  <c r="A83" i="33"/>
  <c r="A85" i="38"/>
  <c r="A85" i="28"/>
  <c r="D83" i="26"/>
  <c r="S83" i="26" s="1"/>
  <c r="F82" i="26"/>
  <c r="A84" i="27"/>
  <c r="A85" i="29"/>
  <c r="E81" i="26"/>
  <c r="E81" i="31"/>
  <c r="G81" i="31" s="1"/>
  <c r="P79" i="37"/>
  <c r="O78" i="37"/>
  <c r="N78" i="37"/>
  <c r="S76" i="37"/>
  <c r="D77" i="37"/>
  <c r="F77" i="37" s="1"/>
  <c r="AH59" i="38" l="1"/>
  <c r="T78" i="38"/>
  <c r="T76" i="39"/>
  <c r="V76" i="39" s="1"/>
  <c r="U77" i="38"/>
  <c r="AE60" i="28"/>
  <c r="AH60" i="28"/>
  <c r="AI60" i="28"/>
  <c r="G81" i="36"/>
  <c r="AF60" i="39"/>
  <c r="AF59" i="38"/>
  <c r="O83" i="35"/>
  <c r="N83" i="35"/>
  <c r="P84" i="35"/>
  <c r="S81" i="28"/>
  <c r="F81" i="28"/>
  <c r="S81" i="39"/>
  <c r="F81" i="39"/>
  <c r="S82" i="33"/>
  <c r="F82" i="33"/>
  <c r="E82" i="33" s="1"/>
  <c r="D82" i="34"/>
  <c r="D83" i="33"/>
  <c r="Q77" i="39"/>
  <c r="K79" i="39"/>
  <c r="C79" i="34"/>
  <c r="W77" i="38"/>
  <c r="U76" i="39"/>
  <c r="Y60" i="38"/>
  <c r="AA60" i="38"/>
  <c r="X59" i="38" s="1"/>
  <c r="Z60" i="38"/>
  <c r="S82" i="36"/>
  <c r="F82" i="36"/>
  <c r="E82" i="36" s="1"/>
  <c r="C82" i="36" s="1"/>
  <c r="V75" i="28"/>
  <c r="U75" i="28"/>
  <c r="AI59" i="38"/>
  <c r="D83" i="27"/>
  <c r="O83" i="28"/>
  <c r="N83" i="28"/>
  <c r="P84" i="28"/>
  <c r="C79" i="29"/>
  <c r="AE60" i="39"/>
  <c r="B59" i="39"/>
  <c r="AE59" i="38"/>
  <c r="B58" i="38"/>
  <c r="O83" i="39"/>
  <c r="N83" i="39"/>
  <c r="P84" i="39"/>
  <c r="S81" i="29"/>
  <c r="F81" i="29"/>
  <c r="C80" i="35"/>
  <c r="D83" i="36"/>
  <c r="D82" i="35"/>
  <c r="G81" i="33"/>
  <c r="S81" i="35"/>
  <c r="F81" i="35"/>
  <c r="E81" i="35" s="1"/>
  <c r="AH60" i="39"/>
  <c r="O83" i="34"/>
  <c r="N83" i="34"/>
  <c r="P84" i="34"/>
  <c r="AI60" i="39"/>
  <c r="O84" i="33"/>
  <c r="N84" i="33"/>
  <c r="P85" i="33"/>
  <c r="D82" i="39"/>
  <c r="E80" i="34"/>
  <c r="G80" i="34" s="1"/>
  <c r="C79" i="28"/>
  <c r="Q79" i="38"/>
  <c r="K81" i="38"/>
  <c r="E81" i="27"/>
  <c r="G81" i="27" s="1"/>
  <c r="P87" i="26"/>
  <c r="O86" i="26"/>
  <c r="N86" i="26"/>
  <c r="O84" i="27"/>
  <c r="P85" i="27"/>
  <c r="N84" i="27"/>
  <c r="C81" i="31"/>
  <c r="J78" i="39"/>
  <c r="W74" i="28"/>
  <c r="T76" i="28"/>
  <c r="O84" i="36"/>
  <c r="N84" i="36"/>
  <c r="P85" i="36"/>
  <c r="D82" i="29"/>
  <c r="O84" i="38"/>
  <c r="N84" i="38"/>
  <c r="P85" i="38"/>
  <c r="E80" i="28"/>
  <c r="G80" i="28"/>
  <c r="I80" i="28" s="1"/>
  <c r="V78" i="38"/>
  <c r="U78" i="38"/>
  <c r="E80" i="29"/>
  <c r="G80" i="29" s="1"/>
  <c r="C79" i="39"/>
  <c r="J79" i="39" s="1"/>
  <c r="S81" i="34"/>
  <c r="F81" i="34"/>
  <c r="O83" i="29"/>
  <c r="N83" i="29"/>
  <c r="P84" i="29"/>
  <c r="S82" i="38"/>
  <c r="F82" i="38"/>
  <c r="E82" i="38" s="1"/>
  <c r="E80" i="39"/>
  <c r="G80" i="39" s="1"/>
  <c r="I80" i="39" s="1"/>
  <c r="D83" i="38"/>
  <c r="D82" i="28"/>
  <c r="S82" i="27"/>
  <c r="F82" i="27"/>
  <c r="C81" i="26"/>
  <c r="C81" i="33"/>
  <c r="Y61" i="39"/>
  <c r="Z61" i="39"/>
  <c r="AA61" i="39"/>
  <c r="X60" i="39" s="1"/>
  <c r="W75" i="39"/>
  <c r="C80" i="27"/>
  <c r="K79" i="28"/>
  <c r="Q77" i="28"/>
  <c r="E81" i="38"/>
  <c r="G81" i="38" s="1"/>
  <c r="I81" i="38" s="1"/>
  <c r="O84" i="31"/>
  <c r="N84" i="31"/>
  <c r="D84" i="31" s="1"/>
  <c r="S84" i="31" s="1"/>
  <c r="P85" i="31"/>
  <c r="C80" i="33"/>
  <c r="Y61" i="28"/>
  <c r="Z61" i="28"/>
  <c r="AA61" i="28"/>
  <c r="X60" i="28" s="1"/>
  <c r="AF60" i="28"/>
  <c r="F83" i="31"/>
  <c r="A86" i="29"/>
  <c r="A84" i="33"/>
  <c r="A86" i="35"/>
  <c r="A85" i="27"/>
  <c r="A85" i="31"/>
  <c r="G82" i="38"/>
  <c r="I82" i="38" s="1"/>
  <c r="A88" i="39"/>
  <c r="A84" i="34"/>
  <c r="A86" i="28"/>
  <c r="A86" i="38"/>
  <c r="A84" i="36"/>
  <c r="G81" i="26"/>
  <c r="A85" i="26"/>
  <c r="E82" i="26"/>
  <c r="E82" i="31"/>
  <c r="F83" i="26"/>
  <c r="D84" i="26"/>
  <c r="S84" i="26" s="1"/>
  <c r="G82" i="36"/>
  <c r="O79" i="37"/>
  <c r="P80" i="37"/>
  <c r="N79" i="37"/>
  <c r="S77" i="37"/>
  <c r="D78" i="37"/>
  <c r="F78" i="37" s="1"/>
  <c r="AH60" i="38" l="1"/>
  <c r="AF61" i="39"/>
  <c r="T77" i="39"/>
  <c r="AH61" i="39"/>
  <c r="AF60" i="38"/>
  <c r="AI61" i="39"/>
  <c r="T79" i="38"/>
  <c r="AF61" i="28"/>
  <c r="AE61" i="28"/>
  <c r="G81" i="35"/>
  <c r="Y62" i="39"/>
  <c r="Z62" i="39"/>
  <c r="AA62" i="39"/>
  <c r="X61" i="39" s="1"/>
  <c r="P86" i="36"/>
  <c r="O85" i="36"/>
  <c r="N85" i="36"/>
  <c r="P86" i="33"/>
  <c r="O85" i="33"/>
  <c r="N85" i="33"/>
  <c r="C81" i="35"/>
  <c r="S83" i="36"/>
  <c r="F83" i="36"/>
  <c r="E83" i="36" s="1"/>
  <c r="S82" i="34"/>
  <c r="F82" i="34"/>
  <c r="O84" i="35"/>
  <c r="N84" i="35"/>
  <c r="P85" i="35"/>
  <c r="D83" i="29"/>
  <c r="D83" i="39"/>
  <c r="C82" i="26"/>
  <c r="G82" i="33"/>
  <c r="S83" i="38"/>
  <c r="F83" i="38"/>
  <c r="O84" i="29"/>
  <c r="P85" i="29"/>
  <c r="N84" i="29"/>
  <c r="D84" i="36"/>
  <c r="D84" i="33"/>
  <c r="N84" i="39"/>
  <c r="P85" i="39"/>
  <c r="O84" i="39"/>
  <c r="AI60" i="38"/>
  <c r="Y61" i="38"/>
  <c r="Z61" i="38"/>
  <c r="AA61" i="38"/>
  <c r="X60" i="38" s="1"/>
  <c r="D83" i="35"/>
  <c r="O87" i="26"/>
  <c r="N87" i="26"/>
  <c r="P88" i="26"/>
  <c r="Y62" i="28"/>
  <c r="Z62" i="28"/>
  <c r="AA62" i="28"/>
  <c r="X61" i="28" s="1"/>
  <c r="O85" i="38"/>
  <c r="N85" i="38"/>
  <c r="P86" i="38"/>
  <c r="V76" i="28"/>
  <c r="U76" i="28"/>
  <c r="AI61" i="28"/>
  <c r="K80" i="28"/>
  <c r="Q78" i="28"/>
  <c r="S82" i="35"/>
  <c r="F82" i="35"/>
  <c r="E82" i="35" s="1"/>
  <c r="V77" i="39"/>
  <c r="U77" i="39"/>
  <c r="C81" i="38"/>
  <c r="J81" i="38" s="1"/>
  <c r="C80" i="39"/>
  <c r="E81" i="34"/>
  <c r="G81" i="34" s="1"/>
  <c r="C80" i="29"/>
  <c r="C80" i="28"/>
  <c r="D84" i="38"/>
  <c r="D84" i="27"/>
  <c r="P85" i="34"/>
  <c r="O84" i="34"/>
  <c r="N84" i="34"/>
  <c r="E81" i="29"/>
  <c r="G81" i="29" s="1"/>
  <c r="N84" i="28"/>
  <c r="P85" i="28"/>
  <c r="O84" i="28"/>
  <c r="W75" i="28"/>
  <c r="W76" i="39"/>
  <c r="E81" i="39"/>
  <c r="G81" i="39" s="1"/>
  <c r="I81" i="39" s="1"/>
  <c r="E82" i="27"/>
  <c r="G82" i="27" s="1"/>
  <c r="C82" i="38"/>
  <c r="O85" i="27"/>
  <c r="N85" i="27"/>
  <c r="P86" i="27"/>
  <c r="C81" i="27"/>
  <c r="C80" i="34"/>
  <c r="D83" i="34"/>
  <c r="AE60" i="38"/>
  <c r="B59" i="38"/>
  <c r="D83" i="28"/>
  <c r="AH61" i="28"/>
  <c r="C82" i="33"/>
  <c r="O85" i="31"/>
  <c r="P86" i="31"/>
  <c r="N85" i="31"/>
  <c r="T77" i="28"/>
  <c r="S82" i="29"/>
  <c r="F82" i="29"/>
  <c r="S82" i="39"/>
  <c r="F82" i="39"/>
  <c r="S83" i="33"/>
  <c r="F83" i="33"/>
  <c r="E81" i="28"/>
  <c r="G81" i="28"/>
  <c r="I81" i="28" s="1"/>
  <c r="Q78" i="39"/>
  <c r="K80" i="39"/>
  <c r="C82" i="31"/>
  <c r="J82" i="38"/>
  <c r="S82" i="28"/>
  <c r="F82" i="28"/>
  <c r="W78" i="38"/>
  <c r="J79" i="28"/>
  <c r="AE61" i="39"/>
  <c r="B60" i="39"/>
  <c r="S83" i="27"/>
  <c r="F83" i="27"/>
  <c r="E83" i="26"/>
  <c r="A85" i="34"/>
  <c r="D85" i="31"/>
  <c r="S85" i="31" s="1"/>
  <c r="F84" i="31"/>
  <c r="A89" i="39"/>
  <c r="E83" i="31"/>
  <c r="A86" i="26"/>
  <c r="A85" i="36"/>
  <c r="A87" i="38"/>
  <c r="A86" i="27"/>
  <c r="A87" i="29"/>
  <c r="D85" i="26"/>
  <c r="S85" i="26" s="1"/>
  <c r="F84" i="26"/>
  <c r="A87" i="35"/>
  <c r="C83" i="36"/>
  <c r="G83" i="36"/>
  <c r="G82" i="26"/>
  <c r="A87" i="28"/>
  <c r="G82" i="31"/>
  <c r="A86" i="31"/>
  <c r="A85" i="33"/>
  <c r="D79" i="37"/>
  <c r="F79" i="37" s="1"/>
  <c r="S78" i="37"/>
  <c r="O80" i="37"/>
  <c r="P81" i="37"/>
  <c r="N80" i="37"/>
  <c r="AH61" i="38" l="1"/>
  <c r="AI62" i="39"/>
  <c r="U79" i="38"/>
  <c r="V79" i="38"/>
  <c r="T78" i="39"/>
  <c r="V78" i="39" s="1"/>
  <c r="AH62" i="28"/>
  <c r="AI62" i="28"/>
  <c r="G82" i="35"/>
  <c r="AF62" i="39"/>
  <c r="AF61" i="38"/>
  <c r="C81" i="28"/>
  <c r="T78" i="28"/>
  <c r="S83" i="35"/>
  <c r="F83" i="35"/>
  <c r="D84" i="29"/>
  <c r="S83" i="39"/>
  <c r="F83" i="39"/>
  <c r="D85" i="33"/>
  <c r="D84" i="34"/>
  <c r="E82" i="34"/>
  <c r="G82" i="34" s="1"/>
  <c r="E83" i="27"/>
  <c r="G83" i="27" s="1"/>
  <c r="W79" i="38"/>
  <c r="E83" i="33"/>
  <c r="G83" i="33" s="1"/>
  <c r="O86" i="31"/>
  <c r="N86" i="31"/>
  <c r="P87" i="31"/>
  <c r="O86" i="27"/>
  <c r="P87" i="27"/>
  <c r="N86" i="27"/>
  <c r="O85" i="34"/>
  <c r="N85" i="34"/>
  <c r="P86" i="34"/>
  <c r="Q80" i="38"/>
  <c r="K82" i="38"/>
  <c r="W77" i="39"/>
  <c r="W76" i="28"/>
  <c r="O85" i="29"/>
  <c r="N85" i="29"/>
  <c r="P86" i="29"/>
  <c r="Y63" i="39"/>
  <c r="Z63" i="39"/>
  <c r="AA63" i="39"/>
  <c r="X62" i="39" s="1"/>
  <c r="J81" i="28"/>
  <c r="AE61" i="38"/>
  <c r="B60" i="38"/>
  <c r="D85" i="27"/>
  <c r="S84" i="27"/>
  <c r="F84" i="27"/>
  <c r="O86" i="38"/>
  <c r="N86" i="38"/>
  <c r="P87" i="38"/>
  <c r="O85" i="39"/>
  <c r="N85" i="39"/>
  <c r="P86" i="39"/>
  <c r="S83" i="29"/>
  <c r="F83" i="29"/>
  <c r="O86" i="33"/>
  <c r="N86" i="33"/>
  <c r="P87" i="33"/>
  <c r="AF62" i="28"/>
  <c r="S83" i="28"/>
  <c r="F83" i="28"/>
  <c r="E82" i="39"/>
  <c r="S83" i="34"/>
  <c r="F83" i="34"/>
  <c r="O85" i="28"/>
  <c r="N85" i="28"/>
  <c r="P86" i="28"/>
  <c r="C81" i="34"/>
  <c r="D85" i="38"/>
  <c r="D84" i="39"/>
  <c r="E83" i="38"/>
  <c r="G83" i="38" s="1"/>
  <c r="I83" i="38" s="1"/>
  <c r="AE62" i="28"/>
  <c r="D84" i="28"/>
  <c r="S84" i="38"/>
  <c r="F84" i="38"/>
  <c r="Y63" i="28"/>
  <c r="Z63" i="28"/>
  <c r="AA63" i="28"/>
  <c r="X62" i="28" s="1"/>
  <c r="Y62" i="38"/>
  <c r="AA62" i="38"/>
  <c r="X61" i="38" s="1"/>
  <c r="Z62" i="38"/>
  <c r="S84" i="33"/>
  <c r="F84" i="33"/>
  <c r="E84" i="33" s="1"/>
  <c r="O85" i="35"/>
  <c r="N85" i="35"/>
  <c r="P86" i="35"/>
  <c r="D85" i="36"/>
  <c r="K81" i="28"/>
  <c r="Q79" i="28"/>
  <c r="E82" i="28"/>
  <c r="G82" i="28" s="1"/>
  <c r="I82" i="28" s="1"/>
  <c r="E82" i="29"/>
  <c r="G82" i="29" s="1"/>
  <c r="Q81" i="38"/>
  <c r="T81" i="38" s="1"/>
  <c r="K83" i="38"/>
  <c r="C81" i="39"/>
  <c r="J81" i="39" s="1"/>
  <c r="Q79" i="39"/>
  <c r="K81" i="39"/>
  <c r="C82" i="35"/>
  <c r="J80" i="28"/>
  <c r="P89" i="26"/>
  <c r="N88" i="26"/>
  <c r="O88" i="26"/>
  <c r="AI61" i="38"/>
  <c r="D84" i="35"/>
  <c r="V77" i="28"/>
  <c r="U77" i="28"/>
  <c r="AE62" i="39"/>
  <c r="B61" i="39"/>
  <c r="C83" i="31"/>
  <c r="C83" i="26"/>
  <c r="AH62" i="39"/>
  <c r="C82" i="27"/>
  <c r="C81" i="29"/>
  <c r="J80" i="39"/>
  <c r="S84" i="36"/>
  <c r="F84" i="36"/>
  <c r="E84" i="36" s="1"/>
  <c r="C84" i="36" s="1"/>
  <c r="O86" i="36"/>
  <c r="N86" i="36"/>
  <c r="P87" i="36"/>
  <c r="A87" i="31"/>
  <c r="E84" i="31"/>
  <c r="A88" i="38"/>
  <c r="G83" i="31"/>
  <c r="D86" i="31"/>
  <c r="S86" i="31" s="1"/>
  <c r="F85" i="31"/>
  <c r="A88" i="28"/>
  <c r="E84" i="26"/>
  <c r="D86" i="26"/>
  <c r="S86" i="26" s="1"/>
  <c r="F85" i="26"/>
  <c r="A86" i="36"/>
  <c r="G83" i="26"/>
  <c r="A86" i="33"/>
  <c r="A87" i="27"/>
  <c r="A90" i="39"/>
  <c r="A86" i="34"/>
  <c r="A88" i="35"/>
  <c r="A88" i="29"/>
  <c r="A87" i="26"/>
  <c r="D80" i="37"/>
  <c r="F80" i="37" s="1"/>
  <c r="S79" i="37"/>
  <c r="O81" i="37"/>
  <c r="P82" i="37"/>
  <c r="N81" i="37"/>
  <c r="U78" i="39" l="1"/>
  <c r="AI62" i="38"/>
  <c r="AH62" i="38"/>
  <c r="AI63" i="39"/>
  <c r="T80" i="38"/>
  <c r="AF62" i="38"/>
  <c r="T79" i="39"/>
  <c r="V79" i="39" s="1"/>
  <c r="G84" i="36"/>
  <c r="G84" i="33"/>
  <c r="AH63" i="39"/>
  <c r="AF63" i="39"/>
  <c r="C84" i="31"/>
  <c r="N86" i="39"/>
  <c r="P87" i="39"/>
  <c r="O86" i="39"/>
  <c r="Y63" i="38"/>
  <c r="Z63" i="38"/>
  <c r="AA63" i="38"/>
  <c r="X62" i="38" s="1"/>
  <c r="AE63" i="28"/>
  <c r="E83" i="29"/>
  <c r="G83" i="29" s="1"/>
  <c r="E84" i="27"/>
  <c r="G84" i="27" s="1"/>
  <c r="P88" i="27"/>
  <c r="N87" i="27"/>
  <c r="O87" i="27"/>
  <c r="O86" i="35"/>
  <c r="N86" i="35"/>
  <c r="P87" i="35"/>
  <c r="C83" i="38"/>
  <c r="N86" i="28"/>
  <c r="P87" i="28"/>
  <c r="O86" i="28"/>
  <c r="C83" i="27"/>
  <c r="S85" i="33"/>
  <c r="F85" i="33"/>
  <c r="V78" i="28"/>
  <c r="U78" i="28"/>
  <c r="T79" i="28"/>
  <c r="S85" i="27"/>
  <c r="F85" i="27"/>
  <c r="G84" i="31"/>
  <c r="D86" i="36"/>
  <c r="AE63" i="39"/>
  <c r="B62" i="39"/>
  <c r="Y64" i="28"/>
  <c r="Z64" i="28"/>
  <c r="AA64" i="28"/>
  <c r="X63" i="28" s="1"/>
  <c r="S84" i="39"/>
  <c r="F84" i="39"/>
  <c r="D85" i="39"/>
  <c r="E83" i="39"/>
  <c r="G83" i="39" s="1"/>
  <c r="I83" i="39" s="1"/>
  <c r="D85" i="35"/>
  <c r="D85" i="28"/>
  <c r="O89" i="26"/>
  <c r="P90" i="26"/>
  <c r="N89" i="26"/>
  <c r="C84" i="33"/>
  <c r="AI63" i="28"/>
  <c r="E83" i="34"/>
  <c r="G83" i="34" s="1"/>
  <c r="AF63" i="28"/>
  <c r="P87" i="34"/>
  <c r="O86" i="34"/>
  <c r="N86" i="34"/>
  <c r="C84" i="26"/>
  <c r="C82" i="28"/>
  <c r="E83" i="28"/>
  <c r="Q80" i="39"/>
  <c r="K82" i="39"/>
  <c r="AH63" i="28"/>
  <c r="E84" i="38"/>
  <c r="S85" i="38"/>
  <c r="F85" i="38"/>
  <c r="P88" i="33"/>
  <c r="O87" i="33"/>
  <c r="N87" i="33"/>
  <c r="O87" i="38"/>
  <c r="N87" i="38"/>
  <c r="P88" i="38"/>
  <c r="AE62" i="38"/>
  <c r="B61" i="38"/>
  <c r="Y64" i="39"/>
  <c r="Z64" i="39"/>
  <c r="AA64" i="39"/>
  <c r="X63" i="39" s="1"/>
  <c r="D85" i="34"/>
  <c r="S84" i="29"/>
  <c r="F84" i="29"/>
  <c r="P88" i="36"/>
  <c r="O87" i="36"/>
  <c r="N87" i="36"/>
  <c r="W77" i="28"/>
  <c r="S85" i="36"/>
  <c r="F85" i="36"/>
  <c r="E85" i="36" s="1"/>
  <c r="C85" i="36" s="1"/>
  <c r="C82" i="39"/>
  <c r="D86" i="33"/>
  <c r="D86" i="38"/>
  <c r="O86" i="29"/>
  <c r="P87" i="29"/>
  <c r="N86" i="29"/>
  <c r="V80" i="38"/>
  <c r="U80" i="38"/>
  <c r="C83" i="33"/>
  <c r="C82" i="34"/>
  <c r="J83" i="38"/>
  <c r="O87" i="31"/>
  <c r="P88" i="31"/>
  <c r="N87" i="31"/>
  <c r="S84" i="35"/>
  <c r="F84" i="35"/>
  <c r="E84" i="35" s="1"/>
  <c r="V81" i="38"/>
  <c r="U81" i="38"/>
  <c r="C82" i="29"/>
  <c r="S84" i="28"/>
  <c r="F84" i="28"/>
  <c r="W78" i="39"/>
  <c r="G82" i="39"/>
  <c r="I82" i="39" s="1"/>
  <c r="D85" i="29"/>
  <c r="D86" i="27"/>
  <c r="S84" i="34"/>
  <c r="F84" i="34"/>
  <c r="E83" i="35"/>
  <c r="G83" i="35" s="1"/>
  <c r="K82" i="28"/>
  <c r="Q80" i="28"/>
  <c r="D87" i="26"/>
  <c r="S87" i="26" s="1"/>
  <c r="F86" i="26"/>
  <c r="G84" i="26"/>
  <c r="A88" i="27"/>
  <c r="E85" i="26"/>
  <c r="A87" i="36"/>
  <c r="A87" i="33"/>
  <c r="E85" i="31"/>
  <c r="A88" i="26"/>
  <c r="A89" i="29"/>
  <c r="A87" i="34"/>
  <c r="A89" i="35"/>
  <c r="A91" i="39"/>
  <c r="A89" i="28"/>
  <c r="F86" i="31"/>
  <c r="D87" i="31"/>
  <c r="S87" i="31" s="1"/>
  <c r="A89" i="38"/>
  <c r="A88" i="31"/>
  <c r="D81" i="37"/>
  <c r="F81" i="37" s="1"/>
  <c r="O82" i="37"/>
  <c r="P83" i="37"/>
  <c r="N82" i="37"/>
  <c r="S80" i="37"/>
  <c r="AI64" i="39" l="1"/>
  <c r="U79" i="39"/>
  <c r="AH64" i="39"/>
  <c r="AH63" i="38"/>
  <c r="AF64" i="39"/>
  <c r="T80" i="39"/>
  <c r="V80" i="39" s="1"/>
  <c r="AH64" i="28"/>
  <c r="G85" i="36"/>
  <c r="J82" i="39"/>
  <c r="AF63" i="38"/>
  <c r="AI63" i="38"/>
  <c r="AF64" i="28"/>
  <c r="E84" i="34"/>
  <c r="D87" i="33"/>
  <c r="E85" i="27"/>
  <c r="G85" i="27" s="1"/>
  <c r="D86" i="35"/>
  <c r="Y64" i="38"/>
  <c r="Z64" i="38"/>
  <c r="AA64" i="38"/>
  <c r="X63" i="38" s="1"/>
  <c r="S86" i="33"/>
  <c r="F86" i="33"/>
  <c r="O88" i="27"/>
  <c r="P89" i="27"/>
  <c r="N88" i="27"/>
  <c r="W80" i="38"/>
  <c r="O88" i="36"/>
  <c r="N88" i="36"/>
  <c r="P89" i="36"/>
  <c r="U80" i="39"/>
  <c r="K83" i="28"/>
  <c r="Q81" i="28"/>
  <c r="C83" i="34"/>
  <c r="C83" i="39"/>
  <c r="Y65" i="28"/>
  <c r="Z65" i="28"/>
  <c r="AA65" i="28"/>
  <c r="X64" i="28" s="1"/>
  <c r="C85" i="31"/>
  <c r="O87" i="35"/>
  <c r="N87" i="35"/>
  <c r="P88" i="35"/>
  <c r="T80" i="28"/>
  <c r="S86" i="27"/>
  <c r="F86" i="27"/>
  <c r="W81" i="38"/>
  <c r="D86" i="29"/>
  <c r="Q81" i="39"/>
  <c r="K83" i="39"/>
  <c r="Y65" i="39"/>
  <c r="Z65" i="39"/>
  <c r="AA65" i="39"/>
  <c r="X64" i="39" s="1"/>
  <c r="O88" i="33"/>
  <c r="N88" i="33"/>
  <c r="P89" i="33"/>
  <c r="AI64" i="28"/>
  <c r="V79" i="28"/>
  <c r="U79" i="28"/>
  <c r="C84" i="27"/>
  <c r="O87" i="39"/>
  <c r="N87" i="39"/>
  <c r="P88" i="39"/>
  <c r="C83" i="35"/>
  <c r="G84" i="35"/>
  <c r="O87" i="29"/>
  <c r="N87" i="29"/>
  <c r="P88" i="29"/>
  <c r="E85" i="38"/>
  <c r="G85" i="38" s="1"/>
  <c r="I85" i="38" s="1"/>
  <c r="S85" i="28"/>
  <c r="F85" i="28"/>
  <c r="S85" i="39"/>
  <c r="F85" i="39"/>
  <c r="N87" i="28"/>
  <c r="O87" i="28"/>
  <c r="P88" i="28"/>
  <c r="D86" i="39"/>
  <c r="C83" i="28"/>
  <c r="S85" i="29"/>
  <c r="F85" i="29"/>
  <c r="E84" i="28"/>
  <c r="G84" i="28" s="1"/>
  <c r="I84" i="28" s="1"/>
  <c r="E84" i="29"/>
  <c r="G84" i="29" s="1"/>
  <c r="AE63" i="38"/>
  <c r="B62" i="38"/>
  <c r="D86" i="34"/>
  <c r="AE64" i="39"/>
  <c r="B63" i="39"/>
  <c r="D86" i="28"/>
  <c r="W79" i="39"/>
  <c r="C83" i="29"/>
  <c r="D87" i="36"/>
  <c r="C85" i="26"/>
  <c r="O88" i="31"/>
  <c r="N88" i="31"/>
  <c r="P89" i="31"/>
  <c r="S86" i="38"/>
  <c r="F86" i="38"/>
  <c r="E86" i="38" s="1"/>
  <c r="O88" i="38"/>
  <c r="N88" i="38"/>
  <c r="P89" i="38"/>
  <c r="C84" i="38"/>
  <c r="S85" i="35"/>
  <c r="F85" i="35"/>
  <c r="E84" i="39"/>
  <c r="G84" i="39" s="1"/>
  <c r="I84" i="39" s="1"/>
  <c r="S86" i="36"/>
  <c r="F86" i="36"/>
  <c r="E86" i="36" s="1"/>
  <c r="C86" i="36" s="1"/>
  <c r="W78" i="28"/>
  <c r="AE64" i="28"/>
  <c r="C84" i="35"/>
  <c r="S85" i="34"/>
  <c r="F85" i="34"/>
  <c r="D87" i="38"/>
  <c r="G84" i="38"/>
  <c r="I84" i="38" s="1"/>
  <c r="G83" i="28"/>
  <c r="I83" i="28" s="1"/>
  <c r="O87" i="34"/>
  <c r="N87" i="34"/>
  <c r="P88" i="34"/>
  <c r="P91" i="26"/>
  <c r="O90" i="26"/>
  <c r="N90" i="26"/>
  <c r="E85" i="33"/>
  <c r="G85" i="33" s="1"/>
  <c r="Q82" i="38"/>
  <c r="K84" i="38"/>
  <c r="D87" i="27"/>
  <c r="J82" i="28"/>
  <c r="G85" i="31"/>
  <c r="A88" i="36"/>
  <c r="A90" i="28"/>
  <c r="A90" i="38"/>
  <c r="G86" i="38"/>
  <c r="I86" i="38" s="1"/>
  <c r="G85" i="26"/>
  <c r="D88" i="26"/>
  <c r="S88" i="26" s="1"/>
  <c r="F87" i="26"/>
  <c r="A90" i="29"/>
  <c r="A89" i="27"/>
  <c r="A88" i="33"/>
  <c r="A90" i="35"/>
  <c r="A89" i="31"/>
  <c r="D88" i="31"/>
  <c r="S88" i="31" s="1"/>
  <c r="F87" i="31"/>
  <c r="E86" i="31"/>
  <c r="G86" i="31" s="1"/>
  <c r="A92" i="39"/>
  <c r="A88" i="34"/>
  <c r="A89" i="26"/>
  <c r="E86" i="26"/>
  <c r="S81" i="37"/>
  <c r="D82" i="37"/>
  <c r="F82" i="37" s="1"/>
  <c r="O83" i="37"/>
  <c r="P84" i="37"/>
  <c r="N83" i="37"/>
  <c r="AI65" i="39" l="1"/>
  <c r="AI64" i="38"/>
  <c r="AH65" i="39"/>
  <c r="T82" i="38"/>
  <c r="J84" i="38"/>
  <c r="AH64" i="38"/>
  <c r="T81" i="39"/>
  <c r="V81" i="39" s="1"/>
  <c r="AE65" i="28"/>
  <c r="G86" i="36"/>
  <c r="AF65" i="39"/>
  <c r="AF64" i="38"/>
  <c r="K84" i="28"/>
  <c r="Q82" i="28"/>
  <c r="S87" i="27"/>
  <c r="F87" i="27"/>
  <c r="D88" i="38"/>
  <c r="S86" i="39"/>
  <c r="F86" i="39"/>
  <c r="D87" i="29"/>
  <c r="W79" i="28"/>
  <c r="C84" i="39"/>
  <c r="N88" i="39"/>
  <c r="P89" i="39"/>
  <c r="O88" i="39"/>
  <c r="AI65" i="28"/>
  <c r="Q82" i="39"/>
  <c r="K84" i="39"/>
  <c r="O89" i="27"/>
  <c r="N89" i="27"/>
  <c r="P90" i="27"/>
  <c r="AF65" i="28"/>
  <c r="O88" i="29"/>
  <c r="P89" i="29"/>
  <c r="N88" i="29"/>
  <c r="S87" i="38"/>
  <c r="F87" i="38"/>
  <c r="E87" i="38" s="1"/>
  <c r="C84" i="29"/>
  <c r="E86" i="27"/>
  <c r="G86" i="27" s="1"/>
  <c r="D88" i="27"/>
  <c r="S86" i="35"/>
  <c r="F86" i="35"/>
  <c r="E86" i="35" s="1"/>
  <c r="C86" i="26"/>
  <c r="C86" i="31"/>
  <c r="O91" i="26"/>
  <c r="P92" i="26"/>
  <c r="N91" i="26"/>
  <c r="E85" i="34"/>
  <c r="E85" i="35"/>
  <c r="C86" i="38"/>
  <c r="J86" i="38" s="1"/>
  <c r="S87" i="36"/>
  <c r="F87" i="36"/>
  <c r="E87" i="36" s="1"/>
  <c r="C87" i="36" s="1"/>
  <c r="S86" i="34"/>
  <c r="F86" i="34"/>
  <c r="O88" i="28"/>
  <c r="P89" i="28"/>
  <c r="N88" i="28"/>
  <c r="D87" i="39"/>
  <c r="P90" i="33"/>
  <c r="O89" i="33"/>
  <c r="N89" i="33"/>
  <c r="V80" i="28"/>
  <c r="U80" i="28"/>
  <c r="W80" i="39"/>
  <c r="Y66" i="28"/>
  <c r="Z66" i="28"/>
  <c r="AA66" i="28"/>
  <c r="X65" i="28" s="1"/>
  <c r="V82" i="38"/>
  <c r="U82" i="38"/>
  <c r="S86" i="28"/>
  <c r="F86" i="28"/>
  <c r="D88" i="33"/>
  <c r="E85" i="28"/>
  <c r="G85" i="28" s="1"/>
  <c r="I85" i="28" s="1"/>
  <c r="C84" i="34"/>
  <c r="E86" i="33"/>
  <c r="G86" i="33" s="1"/>
  <c r="D87" i="34"/>
  <c r="O89" i="31"/>
  <c r="P90" i="31"/>
  <c r="N89" i="31"/>
  <c r="E85" i="29"/>
  <c r="G85" i="29" s="1"/>
  <c r="D87" i="28"/>
  <c r="S86" i="29"/>
  <c r="F86" i="29"/>
  <c r="T81" i="28"/>
  <c r="D88" i="36"/>
  <c r="S87" i="33"/>
  <c r="F87" i="33"/>
  <c r="J83" i="39"/>
  <c r="O89" i="38"/>
  <c r="N89" i="38"/>
  <c r="P90" i="38"/>
  <c r="Y66" i="39"/>
  <c r="Z66" i="39"/>
  <c r="AA66" i="39"/>
  <c r="X65" i="39" s="1"/>
  <c r="J84" i="39"/>
  <c r="C85" i="27"/>
  <c r="E85" i="39"/>
  <c r="C85" i="38"/>
  <c r="J85" i="38" s="1"/>
  <c r="O88" i="35"/>
  <c r="N88" i="35"/>
  <c r="P89" i="35"/>
  <c r="Y65" i="38"/>
  <c r="Z65" i="38"/>
  <c r="AA65" i="38"/>
  <c r="X64" i="38" s="1"/>
  <c r="P89" i="34"/>
  <c r="O88" i="34"/>
  <c r="N88" i="34"/>
  <c r="C84" i="28"/>
  <c r="P90" i="36"/>
  <c r="O89" i="36"/>
  <c r="N89" i="36"/>
  <c r="C85" i="33"/>
  <c r="J83" i="28"/>
  <c r="Q83" i="38"/>
  <c r="K85" i="38"/>
  <c r="AE65" i="39"/>
  <c r="B64" i="39"/>
  <c r="AE64" i="38"/>
  <c r="B63" i="38"/>
  <c r="AH65" i="28"/>
  <c r="D87" i="35"/>
  <c r="G84" i="34"/>
  <c r="A91" i="38"/>
  <c r="A89" i="34"/>
  <c r="G86" i="26"/>
  <c r="A93" i="39"/>
  <c r="A91" i="35"/>
  <c r="A90" i="27"/>
  <c r="G87" i="38"/>
  <c r="I87" i="38" s="1"/>
  <c r="A89" i="36"/>
  <c r="D89" i="26"/>
  <c r="S89" i="26" s="1"/>
  <c r="F88" i="26"/>
  <c r="A90" i="31"/>
  <c r="A90" i="26"/>
  <c r="E87" i="31"/>
  <c r="D89" i="31"/>
  <c r="S89" i="31" s="1"/>
  <c r="F88" i="31"/>
  <c r="A89" i="33"/>
  <c r="E87" i="26"/>
  <c r="A91" i="29"/>
  <c r="A91" i="28"/>
  <c r="O84" i="37"/>
  <c r="P85" i="37"/>
  <c r="N84" i="37"/>
  <c r="D83" i="37"/>
  <c r="F83" i="37" s="1"/>
  <c r="S82" i="37"/>
  <c r="U81" i="39" l="1"/>
  <c r="AF66" i="39"/>
  <c r="AF65" i="38"/>
  <c r="T83" i="38"/>
  <c r="T82" i="39"/>
  <c r="V82" i="39" s="1"/>
  <c r="AH66" i="28"/>
  <c r="C86" i="35"/>
  <c r="S88" i="38"/>
  <c r="F88" i="38"/>
  <c r="E88" i="38" s="1"/>
  <c r="G88" i="38" s="1"/>
  <c r="I88" i="38" s="1"/>
  <c r="AE65" i="38"/>
  <c r="B64" i="38"/>
  <c r="D88" i="34"/>
  <c r="Y66" i="38"/>
  <c r="Z66" i="38"/>
  <c r="AA66" i="38"/>
  <c r="X65" i="38" s="1"/>
  <c r="E87" i="33"/>
  <c r="S88" i="33"/>
  <c r="F88" i="33"/>
  <c r="E88" i="33" s="1"/>
  <c r="S87" i="39"/>
  <c r="F87" i="39"/>
  <c r="P93" i="26"/>
  <c r="N92" i="26"/>
  <c r="O92" i="26"/>
  <c r="S88" i="27"/>
  <c r="F88" i="27"/>
  <c r="AF66" i="28"/>
  <c r="D88" i="39"/>
  <c r="E87" i="27"/>
  <c r="G87" i="27" s="1"/>
  <c r="C85" i="34"/>
  <c r="G86" i="35"/>
  <c r="S87" i="28"/>
  <c r="F87" i="28"/>
  <c r="Q84" i="38"/>
  <c r="K86" i="38"/>
  <c r="O90" i="27"/>
  <c r="P91" i="27"/>
  <c r="N90" i="27"/>
  <c r="AI65" i="38"/>
  <c r="E86" i="39"/>
  <c r="G86" i="39" s="1"/>
  <c r="I86" i="39" s="1"/>
  <c r="W82" i="38"/>
  <c r="O89" i="29"/>
  <c r="N89" i="29"/>
  <c r="P90" i="29"/>
  <c r="C85" i="28"/>
  <c r="J85" i="28" s="1"/>
  <c r="O89" i="39"/>
  <c r="N89" i="39"/>
  <c r="P90" i="39"/>
  <c r="AE66" i="39"/>
  <c r="B65" i="39"/>
  <c r="O89" i="34"/>
  <c r="N89" i="34"/>
  <c r="P90" i="34"/>
  <c r="O89" i="35"/>
  <c r="N89" i="35"/>
  <c r="P90" i="35"/>
  <c r="C85" i="39"/>
  <c r="S88" i="36"/>
  <c r="F88" i="36"/>
  <c r="E88" i="36" s="1"/>
  <c r="C85" i="29"/>
  <c r="C86" i="33"/>
  <c r="E86" i="28"/>
  <c r="G86" i="28" s="1"/>
  <c r="I86" i="28" s="1"/>
  <c r="Y67" i="28"/>
  <c r="Z67" i="28"/>
  <c r="AA67" i="28"/>
  <c r="X66" i="28" s="1"/>
  <c r="D88" i="28"/>
  <c r="Q85" i="38"/>
  <c r="T85" i="38" s="1"/>
  <c r="K87" i="38"/>
  <c r="D89" i="27"/>
  <c r="T82" i="28"/>
  <c r="C87" i="31"/>
  <c r="S87" i="34"/>
  <c r="F87" i="34"/>
  <c r="P91" i="33"/>
  <c r="O90" i="33"/>
  <c r="N90" i="33"/>
  <c r="S87" i="29"/>
  <c r="F87" i="29"/>
  <c r="C87" i="26"/>
  <c r="S87" i="35"/>
  <c r="F87" i="35"/>
  <c r="E87" i="35" s="1"/>
  <c r="G87" i="35" s="1"/>
  <c r="D89" i="36"/>
  <c r="D88" i="35"/>
  <c r="G85" i="39"/>
  <c r="I85" i="39" s="1"/>
  <c r="Y67" i="39"/>
  <c r="Z67" i="39"/>
  <c r="AA67" i="39"/>
  <c r="X66" i="39" s="1"/>
  <c r="AH66" i="39"/>
  <c r="AE66" i="28"/>
  <c r="N89" i="28"/>
  <c r="P90" i="28"/>
  <c r="O89" i="28"/>
  <c r="C85" i="35"/>
  <c r="C86" i="27"/>
  <c r="C87" i="38"/>
  <c r="Q83" i="39"/>
  <c r="K85" i="39"/>
  <c r="AH65" i="38"/>
  <c r="Q83" i="28"/>
  <c r="K85" i="28"/>
  <c r="V83" i="38"/>
  <c r="U83" i="38"/>
  <c r="O90" i="38"/>
  <c r="N90" i="38"/>
  <c r="P91" i="38"/>
  <c r="V81" i="28"/>
  <c r="U81" i="28"/>
  <c r="W80" i="28"/>
  <c r="G85" i="35"/>
  <c r="W81" i="39"/>
  <c r="AI66" i="39"/>
  <c r="J84" i="28"/>
  <c r="G87" i="36"/>
  <c r="O90" i="36"/>
  <c r="N90" i="36"/>
  <c r="P91" i="36"/>
  <c r="D89" i="38"/>
  <c r="E86" i="29"/>
  <c r="G86" i="29" s="1"/>
  <c r="O90" i="31"/>
  <c r="N90" i="31"/>
  <c r="D90" i="31" s="1"/>
  <c r="S90" i="31" s="1"/>
  <c r="P91" i="31"/>
  <c r="D89" i="33"/>
  <c r="E86" i="34"/>
  <c r="G86" i="34" s="1"/>
  <c r="G85" i="34"/>
  <c r="D88" i="29"/>
  <c r="AI66" i="28"/>
  <c r="E88" i="31"/>
  <c r="F89" i="26"/>
  <c r="D90" i="26"/>
  <c r="S90" i="26" s="1"/>
  <c r="A92" i="38"/>
  <c r="A91" i="26"/>
  <c r="F89" i="31"/>
  <c r="A90" i="36"/>
  <c r="A94" i="39"/>
  <c r="A91" i="27"/>
  <c r="A92" i="29"/>
  <c r="G87" i="26"/>
  <c r="A90" i="33"/>
  <c r="A92" i="35"/>
  <c r="E88" i="26"/>
  <c r="A92" i="28"/>
  <c r="A91" i="31"/>
  <c r="G87" i="31"/>
  <c r="G88" i="33"/>
  <c r="A90" i="34"/>
  <c r="D84" i="37"/>
  <c r="F84" i="37" s="1"/>
  <c r="S83" i="37"/>
  <c r="O85" i="37"/>
  <c r="N85" i="37"/>
  <c r="P86" i="37"/>
  <c r="AF67" i="39" l="1"/>
  <c r="T84" i="38"/>
  <c r="U82" i="39"/>
  <c r="T83" i="39"/>
  <c r="AH67" i="39"/>
  <c r="AI67" i="39"/>
  <c r="J85" i="39"/>
  <c r="AI67" i="28"/>
  <c r="AE67" i="28"/>
  <c r="O91" i="38"/>
  <c r="N91" i="38"/>
  <c r="P92" i="38"/>
  <c r="N90" i="39"/>
  <c r="P91" i="39"/>
  <c r="O90" i="39"/>
  <c r="O90" i="28"/>
  <c r="P91" i="28"/>
  <c r="N90" i="28"/>
  <c r="E87" i="39"/>
  <c r="G87" i="39" s="1"/>
  <c r="I87" i="39" s="1"/>
  <c r="Y68" i="28"/>
  <c r="Z68" i="28"/>
  <c r="AA68" i="28"/>
  <c r="X67" i="28" s="1"/>
  <c r="D89" i="39"/>
  <c r="S88" i="34"/>
  <c r="F88" i="34"/>
  <c r="D89" i="28"/>
  <c r="V85" i="38"/>
  <c r="U85" i="38"/>
  <c r="C88" i="33"/>
  <c r="T83" i="28"/>
  <c r="D89" i="34"/>
  <c r="E87" i="29"/>
  <c r="G88" i="36"/>
  <c r="C86" i="29"/>
  <c r="AH66" i="38"/>
  <c r="S89" i="36"/>
  <c r="F89" i="36"/>
  <c r="E89" i="36" s="1"/>
  <c r="D90" i="33"/>
  <c r="C86" i="28"/>
  <c r="Q84" i="39"/>
  <c r="K86" i="39"/>
  <c r="AH67" i="28"/>
  <c r="V84" i="38"/>
  <c r="U84" i="38"/>
  <c r="E88" i="27"/>
  <c r="G88" i="27" s="1"/>
  <c r="K86" i="28"/>
  <c r="Q84" i="28"/>
  <c r="AE66" i="38"/>
  <c r="B65" i="38"/>
  <c r="AF66" i="38"/>
  <c r="N91" i="27"/>
  <c r="P92" i="27"/>
  <c r="O91" i="27"/>
  <c r="Q86" i="38"/>
  <c r="K88" i="38"/>
  <c r="C86" i="34"/>
  <c r="C87" i="33"/>
  <c r="W82" i="39"/>
  <c r="S89" i="33"/>
  <c r="F89" i="33"/>
  <c r="E89" i="33" s="1"/>
  <c r="W83" i="38"/>
  <c r="V83" i="39"/>
  <c r="U83" i="39"/>
  <c r="C87" i="35"/>
  <c r="P92" i="33"/>
  <c r="O91" i="33"/>
  <c r="N91" i="33"/>
  <c r="S88" i="28"/>
  <c r="F88" i="28"/>
  <c r="D89" i="35"/>
  <c r="C86" i="39"/>
  <c r="S88" i="39"/>
  <c r="F88" i="39"/>
  <c r="G87" i="33"/>
  <c r="D90" i="38"/>
  <c r="C88" i="36"/>
  <c r="C87" i="27"/>
  <c r="S88" i="29"/>
  <c r="F88" i="29"/>
  <c r="P92" i="36"/>
  <c r="O91" i="36"/>
  <c r="N91" i="36"/>
  <c r="E87" i="34"/>
  <c r="G87" i="34" s="1"/>
  <c r="V82" i="28"/>
  <c r="U82" i="28"/>
  <c r="AE67" i="39"/>
  <c r="B66" i="39"/>
  <c r="O90" i="29"/>
  <c r="N90" i="29"/>
  <c r="P91" i="29"/>
  <c r="AI66" i="38"/>
  <c r="E87" i="28"/>
  <c r="G87" i="28" s="1"/>
  <c r="I87" i="28" s="1"/>
  <c r="C88" i="38"/>
  <c r="J88" i="38" s="1"/>
  <c r="Y67" i="38"/>
  <c r="Z67" i="38"/>
  <c r="AA67" i="38"/>
  <c r="X66" i="38" s="1"/>
  <c r="S88" i="35"/>
  <c r="F88" i="35"/>
  <c r="E88" i="35" s="1"/>
  <c r="S89" i="38"/>
  <c r="F89" i="38"/>
  <c r="E89" i="38" s="1"/>
  <c r="G89" i="38" s="1"/>
  <c r="I89" i="38" s="1"/>
  <c r="O90" i="35"/>
  <c r="N90" i="35"/>
  <c r="P91" i="35"/>
  <c r="C88" i="26"/>
  <c r="C88" i="31"/>
  <c r="O91" i="31"/>
  <c r="P92" i="31"/>
  <c r="N91" i="31"/>
  <c r="D90" i="36"/>
  <c r="W81" i="28"/>
  <c r="Y68" i="39"/>
  <c r="AA68" i="39"/>
  <c r="X67" i="39" s="1"/>
  <c r="Z68" i="39"/>
  <c r="S89" i="27"/>
  <c r="F89" i="27"/>
  <c r="P91" i="34"/>
  <c r="O90" i="34"/>
  <c r="N90" i="34"/>
  <c r="J87" i="38"/>
  <c r="D89" i="29"/>
  <c r="D90" i="27"/>
  <c r="AF67" i="28"/>
  <c r="O93" i="26"/>
  <c r="P94" i="26"/>
  <c r="N93" i="26"/>
  <c r="A92" i="31"/>
  <c r="D91" i="31"/>
  <c r="S91" i="31" s="1"/>
  <c r="F90" i="31"/>
  <c r="G88" i="26"/>
  <c r="G88" i="31"/>
  <c r="E89" i="31"/>
  <c r="A93" i="38"/>
  <c r="A91" i="34"/>
  <c r="A93" i="35"/>
  <c r="G89" i="33"/>
  <c r="A92" i="27"/>
  <c r="A95" i="39"/>
  <c r="A91" i="36"/>
  <c r="A91" i="33"/>
  <c r="A92" i="26"/>
  <c r="A93" i="28"/>
  <c r="A93" i="29"/>
  <c r="D91" i="26"/>
  <c r="S91" i="26" s="1"/>
  <c r="F90" i="26"/>
  <c r="E89" i="26"/>
  <c r="D85" i="37"/>
  <c r="F85" i="37" s="1"/>
  <c r="S84" i="37"/>
  <c r="O86" i="37"/>
  <c r="P87" i="37"/>
  <c r="N86" i="37"/>
  <c r="AI68" i="39" l="1"/>
  <c r="AF68" i="39"/>
  <c r="T86" i="38"/>
  <c r="AH68" i="39"/>
  <c r="T84" i="39"/>
  <c r="V84" i="39" s="1"/>
  <c r="AI67" i="38"/>
  <c r="AF68" i="28"/>
  <c r="AI68" i="28"/>
  <c r="AH68" i="28"/>
  <c r="C88" i="35"/>
  <c r="Q85" i="39"/>
  <c r="K87" i="39"/>
  <c r="S90" i="36"/>
  <c r="F90" i="36"/>
  <c r="E90" i="36" s="1"/>
  <c r="C90" i="36" s="1"/>
  <c r="O92" i="36"/>
  <c r="N92" i="36"/>
  <c r="P93" i="36"/>
  <c r="S89" i="35"/>
  <c r="F89" i="35"/>
  <c r="E89" i="35" s="1"/>
  <c r="W83" i="39"/>
  <c r="O92" i="27"/>
  <c r="N92" i="27"/>
  <c r="P93" i="27"/>
  <c r="U84" i="39"/>
  <c r="N91" i="28"/>
  <c r="P92" i="28"/>
  <c r="O91" i="28"/>
  <c r="D91" i="38"/>
  <c r="Q87" i="38"/>
  <c r="K89" i="38"/>
  <c r="O92" i="38"/>
  <c r="N92" i="38"/>
  <c r="P93" i="38"/>
  <c r="G88" i="35"/>
  <c r="O91" i="34"/>
  <c r="N91" i="34"/>
  <c r="P92" i="34"/>
  <c r="Y69" i="39"/>
  <c r="Z69" i="39"/>
  <c r="AA69" i="39"/>
  <c r="X68" i="39" s="1"/>
  <c r="J86" i="39"/>
  <c r="C87" i="28"/>
  <c r="E88" i="29"/>
  <c r="S90" i="38"/>
  <c r="F90" i="38"/>
  <c r="E90" i="38" s="1"/>
  <c r="D91" i="33"/>
  <c r="D91" i="27"/>
  <c r="AE68" i="28"/>
  <c r="S90" i="27"/>
  <c r="F90" i="27"/>
  <c r="O91" i="35"/>
  <c r="N91" i="35"/>
  <c r="P92" i="35"/>
  <c r="W82" i="28"/>
  <c r="AF67" i="38"/>
  <c r="C88" i="27"/>
  <c r="C87" i="29"/>
  <c r="E88" i="34"/>
  <c r="G88" i="34" s="1"/>
  <c r="V83" i="28"/>
  <c r="U83" i="28"/>
  <c r="C89" i="26"/>
  <c r="P95" i="26"/>
  <c r="O94" i="26"/>
  <c r="N94" i="26"/>
  <c r="D90" i="28"/>
  <c r="C89" i="36"/>
  <c r="O92" i="31"/>
  <c r="N92" i="31"/>
  <c r="P93" i="31"/>
  <c r="D90" i="35"/>
  <c r="Y68" i="38"/>
  <c r="Z68" i="38"/>
  <c r="AA68" i="38"/>
  <c r="X67" i="38" s="1"/>
  <c r="O91" i="29"/>
  <c r="N91" i="29"/>
  <c r="P92" i="29"/>
  <c r="P93" i="33"/>
  <c r="N92" i="33"/>
  <c r="O92" i="33"/>
  <c r="C89" i="33"/>
  <c r="G87" i="29"/>
  <c r="W85" i="38"/>
  <c r="Y69" i="28"/>
  <c r="AA69" i="28"/>
  <c r="X68" i="28" s="1"/>
  <c r="Z69" i="28"/>
  <c r="O91" i="39"/>
  <c r="N91" i="39"/>
  <c r="P92" i="39"/>
  <c r="AE68" i="39"/>
  <c r="B67" i="39"/>
  <c r="S89" i="39"/>
  <c r="F89" i="39"/>
  <c r="G89" i="36"/>
  <c r="S89" i="29"/>
  <c r="F89" i="29"/>
  <c r="D90" i="29"/>
  <c r="C87" i="34"/>
  <c r="E88" i="39"/>
  <c r="G88" i="39"/>
  <c r="I88" i="39" s="1"/>
  <c r="V86" i="38"/>
  <c r="U86" i="38"/>
  <c r="AE67" i="38"/>
  <c r="B66" i="38"/>
  <c r="K87" i="28"/>
  <c r="Q85" i="28"/>
  <c r="S89" i="34"/>
  <c r="F89" i="34"/>
  <c r="S89" i="28"/>
  <c r="F89" i="28"/>
  <c r="D90" i="39"/>
  <c r="D91" i="36"/>
  <c r="D90" i="34"/>
  <c r="C89" i="31"/>
  <c r="E89" i="27"/>
  <c r="G89" i="27" s="1"/>
  <c r="C89" i="38"/>
  <c r="J89" i="38" s="1"/>
  <c r="E88" i="28"/>
  <c r="G88" i="28" s="1"/>
  <c r="I88" i="28" s="1"/>
  <c r="T84" i="28"/>
  <c r="W84" i="38"/>
  <c r="S90" i="33"/>
  <c r="F90" i="33"/>
  <c r="E90" i="33" s="1"/>
  <c r="G90" i="33" s="1"/>
  <c r="AH67" i="38"/>
  <c r="C87" i="39"/>
  <c r="J87" i="39" s="1"/>
  <c r="J86" i="28"/>
  <c r="A94" i="29"/>
  <c r="A96" i="39"/>
  <c r="A94" i="38"/>
  <c r="A93" i="31"/>
  <c r="A94" i="35"/>
  <c r="F91" i="26"/>
  <c r="D92" i="26"/>
  <c r="S92" i="26" s="1"/>
  <c r="G89" i="31"/>
  <c r="E90" i="26"/>
  <c r="A93" i="27"/>
  <c r="A92" i="36"/>
  <c r="A93" i="26"/>
  <c r="A92" i="33"/>
  <c r="E90" i="31"/>
  <c r="A94" i="28"/>
  <c r="F91" i="31"/>
  <c r="G89" i="26"/>
  <c r="A92" i="34"/>
  <c r="D86" i="37"/>
  <c r="F86" i="37" s="1"/>
  <c r="S85" i="37"/>
  <c r="O87" i="37"/>
  <c r="P88" i="37"/>
  <c r="N87" i="37"/>
  <c r="AH69" i="39" l="1"/>
  <c r="AI68" i="38"/>
  <c r="T87" i="38"/>
  <c r="AH68" i="38"/>
  <c r="T85" i="39"/>
  <c r="V85" i="39" s="1"/>
  <c r="AF69" i="28"/>
  <c r="G90" i="36"/>
  <c r="G89" i="35"/>
  <c r="AF69" i="39"/>
  <c r="G90" i="38"/>
  <c r="I90" i="38" s="1"/>
  <c r="O92" i="29"/>
  <c r="N92" i="29"/>
  <c r="P93" i="29"/>
  <c r="W84" i="39"/>
  <c r="C90" i="33"/>
  <c r="S90" i="39"/>
  <c r="F90" i="39"/>
  <c r="C88" i="39"/>
  <c r="N92" i="39"/>
  <c r="P93" i="39"/>
  <c r="O92" i="39"/>
  <c r="O95" i="26"/>
  <c r="P96" i="26"/>
  <c r="N95" i="26"/>
  <c r="C88" i="34"/>
  <c r="K88" i="28"/>
  <c r="Q86" i="28"/>
  <c r="P94" i="27"/>
  <c r="O93" i="27"/>
  <c r="N93" i="27"/>
  <c r="C89" i="35"/>
  <c r="Q88" i="38"/>
  <c r="K90" i="38"/>
  <c r="D91" i="34"/>
  <c r="C90" i="26"/>
  <c r="C88" i="28"/>
  <c r="J88" i="28" s="1"/>
  <c r="C89" i="27"/>
  <c r="E89" i="39"/>
  <c r="D91" i="39"/>
  <c r="O92" i="35"/>
  <c r="N92" i="35"/>
  <c r="P93" i="35"/>
  <c r="AI69" i="39"/>
  <c r="S91" i="33"/>
  <c r="F91" i="33"/>
  <c r="E91" i="33" s="1"/>
  <c r="G91" i="33" s="1"/>
  <c r="D92" i="27"/>
  <c r="T85" i="28"/>
  <c r="O93" i="31"/>
  <c r="P94" i="31"/>
  <c r="N93" i="31"/>
  <c r="E89" i="28"/>
  <c r="G89" i="28" s="1"/>
  <c r="I89" i="28" s="1"/>
  <c r="S90" i="28"/>
  <c r="F90" i="28"/>
  <c r="D91" i="35"/>
  <c r="O93" i="38"/>
  <c r="N93" i="38"/>
  <c r="P94" i="38"/>
  <c r="S91" i="38"/>
  <c r="F91" i="38"/>
  <c r="E91" i="38" s="1"/>
  <c r="G91" i="38" s="1"/>
  <c r="I91" i="38" s="1"/>
  <c r="P94" i="36"/>
  <c r="O93" i="36"/>
  <c r="N93" i="36"/>
  <c r="Q86" i="39"/>
  <c r="K88" i="39"/>
  <c r="W86" i="38"/>
  <c r="D92" i="31"/>
  <c r="S92" i="31" s="1"/>
  <c r="C90" i="31"/>
  <c r="AE68" i="38"/>
  <c r="B67" i="38"/>
  <c r="S90" i="29"/>
  <c r="F90" i="29"/>
  <c r="Y69" i="38"/>
  <c r="Z69" i="38"/>
  <c r="AA69" i="38"/>
  <c r="X68" i="38" s="1"/>
  <c r="AE69" i="28"/>
  <c r="C90" i="38"/>
  <c r="D92" i="38"/>
  <c r="D92" i="36"/>
  <c r="U85" i="39"/>
  <c r="D91" i="28"/>
  <c r="D91" i="29"/>
  <c r="V84" i="28"/>
  <c r="U84" i="28"/>
  <c r="S90" i="34"/>
  <c r="F90" i="34"/>
  <c r="E89" i="34"/>
  <c r="G89" i="34" s="1"/>
  <c r="AE69" i="39"/>
  <c r="B68" i="39"/>
  <c r="D92" i="33"/>
  <c r="S90" i="35"/>
  <c r="F90" i="35"/>
  <c r="S91" i="27"/>
  <c r="F91" i="27"/>
  <c r="Y70" i="39"/>
  <c r="Z70" i="39"/>
  <c r="AA70" i="39"/>
  <c r="X69" i="39" s="1"/>
  <c r="S91" i="36"/>
  <c r="F91" i="36"/>
  <c r="E91" i="36" s="1"/>
  <c r="C91" i="36" s="1"/>
  <c r="C88" i="29"/>
  <c r="J88" i="39"/>
  <c r="V87" i="38"/>
  <c r="U87" i="38"/>
  <c r="G90" i="31"/>
  <c r="E89" i="29"/>
  <c r="G89" i="29" s="1"/>
  <c r="AI69" i="28"/>
  <c r="Y70" i="28"/>
  <c r="Z70" i="28"/>
  <c r="AA70" i="28"/>
  <c r="X69" i="28" s="1"/>
  <c r="N93" i="33"/>
  <c r="P94" i="33"/>
  <c r="O93" i="33"/>
  <c r="W83" i="28"/>
  <c r="AF68" i="38"/>
  <c r="AF69" i="38" s="1"/>
  <c r="E90" i="27"/>
  <c r="G88" i="29"/>
  <c r="P93" i="34"/>
  <c r="O92" i="34"/>
  <c r="N92" i="34"/>
  <c r="AH69" i="28"/>
  <c r="O92" i="28"/>
  <c r="N92" i="28"/>
  <c r="P93" i="28"/>
  <c r="J87" i="28"/>
  <c r="A93" i="33"/>
  <c r="G90" i="26"/>
  <c r="D93" i="26"/>
  <c r="S93" i="26" s="1"/>
  <c r="F92" i="26"/>
  <c r="A95" i="29"/>
  <c r="A95" i="38"/>
  <c r="E91" i="31"/>
  <c r="F92" i="31"/>
  <c r="A94" i="26"/>
  <c r="E91" i="26"/>
  <c r="A94" i="31"/>
  <c r="A97" i="39"/>
  <c r="A93" i="34"/>
  <c r="A95" i="28"/>
  <c r="A93" i="36"/>
  <c r="A94" i="27"/>
  <c r="A95" i="35"/>
  <c r="O88" i="37"/>
  <c r="P89" i="37"/>
  <c r="N88" i="37"/>
  <c r="S86" i="37"/>
  <c r="D87" i="37"/>
  <c r="F87" i="37" s="1"/>
  <c r="T88" i="38" l="1"/>
  <c r="T86" i="39"/>
  <c r="AF70" i="39"/>
  <c r="AF70" i="28"/>
  <c r="AI70" i="28"/>
  <c r="AH70" i="28"/>
  <c r="G91" i="36"/>
  <c r="D93" i="36"/>
  <c r="O93" i="35"/>
  <c r="N93" i="35"/>
  <c r="P94" i="35"/>
  <c r="Y71" i="39"/>
  <c r="Z71" i="39"/>
  <c r="AA71" i="39"/>
  <c r="X70" i="39" s="1"/>
  <c r="E91" i="27"/>
  <c r="G91" i="27" s="1"/>
  <c r="O94" i="36"/>
  <c r="N94" i="36"/>
  <c r="P95" i="36"/>
  <c r="V85" i="28"/>
  <c r="U85" i="28"/>
  <c r="S92" i="38"/>
  <c r="F92" i="38"/>
  <c r="E92" i="38" s="1"/>
  <c r="O94" i="31"/>
  <c r="N94" i="31"/>
  <c r="P95" i="31"/>
  <c r="P97" i="26"/>
  <c r="O96" i="26"/>
  <c r="N96" i="26"/>
  <c r="C91" i="26"/>
  <c r="S92" i="33"/>
  <c r="F92" i="33"/>
  <c r="E92" i="33" s="1"/>
  <c r="D92" i="35"/>
  <c r="C91" i="31"/>
  <c r="D92" i="34"/>
  <c r="W84" i="28"/>
  <c r="Q89" i="38"/>
  <c r="K91" i="38"/>
  <c r="AE69" i="38"/>
  <c r="B68" i="38"/>
  <c r="C91" i="38"/>
  <c r="J91" i="38" s="1"/>
  <c r="S92" i="27"/>
  <c r="F92" i="27"/>
  <c r="O93" i="39"/>
  <c r="N93" i="39"/>
  <c r="P94" i="39"/>
  <c r="E90" i="29"/>
  <c r="G90" i="29" s="1"/>
  <c r="C89" i="39"/>
  <c r="Y71" i="28"/>
  <c r="Z71" i="28"/>
  <c r="AA71" i="28"/>
  <c r="X70" i="28" s="1"/>
  <c r="T86" i="28"/>
  <c r="C89" i="29"/>
  <c r="AE70" i="39"/>
  <c r="B69" i="39"/>
  <c r="AE70" i="28"/>
  <c r="D92" i="39"/>
  <c r="AH70" i="39"/>
  <c r="D92" i="29"/>
  <c r="D93" i="31"/>
  <c r="S93" i="31" s="1"/>
  <c r="W87" i="38"/>
  <c r="O93" i="34"/>
  <c r="N93" i="34"/>
  <c r="P94" i="34"/>
  <c r="P95" i="33"/>
  <c r="N94" i="33"/>
  <c r="O94" i="33"/>
  <c r="W85" i="39"/>
  <c r="V86" i="39"/>
  <c r="U86" i="39"/>
  <c r="O94" i="38"/>
  <c r="N94" i="38"/>
  <c r="P95" i="38"/>
  <c r="C89" i="28"/>
  <c r="J89" i="28" s="1"/>
  <c r="C91" i="33"/>
  <c r="S91" i="39"/>
  <c r="F91" i="39"/>
  <c r="S91" i="34"/>
  <c r="F91" i="34"/>
  <c r="D92" i="28"/>
  <c r="V88" i="38"/>
  <c r="U88" i="38"/>
  <c r="D93" i="33"/>
  <c r="C89" i="34"/>
  <c r="S91" i="29"/>
  <c r="F91" i="29"/>
  <c r="S92" i="36"/>
  <c r="F92" i="36"/>
  <c r="E92" i="36" s="1"/>
  <c r="C92" i="36" s="1"/>
  <c r="D93" i="38"/>
  <c r="J90" i="38"/>
  <c r="D93" i="27"/>
  <c r="Q87" i="39"/>
  <c r="K89" i="39"/>
  <c r="C90" i="27"/>
  <c r="S91" i="28"/>
  <c r="F91" i="28"/>
  <c r="S91" i="35"/>
  <c r="F91" i="35"/>
  <c r="E91" i="35" s="1"/>
  <c r="O94" i="27"/>
  <c r="P95" i="27"/>
  <c r="N94" i="27"/>
  <c r="AH69" i="38"/>
  <c r="N93" i="28"/>
  <c r="O93" i="28"/>
  <c r="P94" i="28"/>
  <c r="G90" i="27"/>
  <c r="E90" i="35"/>
  <c r="E90" i="34"/>
  <c r="G90" i="34" s="1"/>
  <c r="Y70" i="38"/>
  <c r="Z70" i="38"/>
  <c r="AA70" i="38"/>
  <c r="X69" i="38" s="1"/>
  <c r="E90" i="28"/>
  <c r="AI70" i="39"/>
  <c r="G89" i="39"/>
  <c r="I89" i="39" s="1"/>
  <c r="K89" i="28"/>
  <c r="Q87" i="28"/>
  <c r="E90" i="39"/>
  <c r="G90" i="39" s="1"/>
  <c r="I90" i="39" s="1"/>
  <c r="O93" i="29"/>
  <c r="N93" i="29"/>
  <c r="P94" i="29"/>
  <c r="AI69" i="38"/>
  <c r="A96" i="28"/>
  <c r="G91" i="26"/>
  <c r="A95" i="27"/>
  <c r="E92" i="26"/>
  <c r="G91" i="35"/>
  <c r="A96" i="35"/>
  <c r="A96" i="29"/>
  <c r="E92" i="31"/>
  <c r="A96" i="38"/>
  <c r="A94" i="33"/>
  <c r="A95" i="26"/>
  <c r="G91" i="31"/>
  <c r="D94" i="26"/>
  <c r="S94" i="26" s="1"/>
  <c r="F93" i="26"/>
  <c r="A94" i="36"/>
  <c r="A94" i="34"/>
  <c r="F93" i="31"/>
  <c r="A98" i="39"/>
  <c r="A95" i="31"/>
  <c r="S87" i="37"/>
  <c r="O89" i="37"/>
  <c r="P90" i="37"/>
  <c r="N89" i="37"/>
  <c r="D88" i="37"/>
  <c r="F88" i="37" s="1"/>
  <c r="AF70" i="38" l="1"/>
  <c r="AH70" i="38"/>
  <c r="T89" i="38"/>
  <c r="T87" i="39"/>
  <c r="J89" i="39"/>
  <c r="AH71" i="28"/>
  <c r="G92" i="36"/>
  <c r="G92" i="33"/>
  <c r="AF71" i="39"/>
  <c r="AI70" i="38"/>
  <c r="C90" i="28"/>
  <c r="S93" i="38"/>
  <c r="F93" i="38"/>
  <c r="E93" i="38" s="1"/>
  <c r="V87" i="39"/>
  <c r="U87" i="39"/>
  <c r="E91" i="39"/>
  <c r="G91" i="39" s="1"/>
  <c r="I91" i="39" s="1"/>
  <c r="D94" i="33"/>
  <c r="S92" i="29"/>
  <c r="F92" i="29"/>
  <c r="Y72" i="28"/>
  <c r="AA72" i="28"/>
  <c r="X71" i="28" s="1"/>
  <c r="Z72" i="28"/>
  <c r="N94" i="39"/>
  <c r="P95" i="39"/>
  <c r="O94" i="39"/>
  <c r="AE70" i="38"/>
  <c r="B69" i="38"/>
  <c r="Y72" i="39"/>
  <c r="Z72" i="39"/>
  <c r="AA72" i="39"/>
  <c r="X71" i="39" s="1"/>
  <c r="D94" i="27"/>
  <c r="O95" i="38"/>
  <c r="N95" i="38"/>
  <c r="P96" i="38"/>
  <c r="D94" i="36"/>
  <c r="D93" i="29"/>
  <c r="O94" i="28"/>
  <c r="N94" i="28"/>
  <c r="P95" i="28"/>
  <c r="C91" i="35"/>
  <c r="N95" i="33"/>
  <c r="P96" i="33"/>
  <c r="O95" i="33"/>
  <c r="D93" i="39"/>
  <c r="C91" i="27"/>
  <c r="O94" i="35"/>
  <c r="N94" i="35"/>
  <c r="P95" i="35"/>
  <c r="T87" i="28"/>
  <c r="S93" i="33"/>
  <c r="F93" i="33"/>
  <c r="E93" i="33" s="1"/>
  <c r="Q90" i="38"/>
  <c r="K92" i="38"/>
  <c r="P96" i="27"/>
  <c r="N95" i="27"/>
  <c r="O95" i="27"/>
  <c r="S92" i="34"/>
  <c r="F92" i="34"/>
  <c r="C92" i="31"/>
  <c r="C92" i="26"/>
  <c r="E91" i="29"/>
  <c r="G91" i="29" s="1"/>
  <c r="W88" i="38"/>
  <c r="P95" i="34"/>
  <c r="O94" i="34"/>
  <c r="N94" i="34"/>
  <c r="AH71" i="39"/>
  <c r="Q88" i="39"/>
  <c r="K90" i="39"/>
  <c r="V89" i="38"/>
  <c r="U89" i="38"/>
  <c r="AI71" i="28"/>
  <c r="D93" i="35"/>
  <c r="AE71" i="39"/>
  <c r="B70" i="39"/>
  <c r="O94" i="29"/>
  <c r="N94" i="29"/>
  <c r="P95" i="29"/>
  <c r="AI71" i="39"/>
  <c r="Y71" i="38"/>
  <c r="Z71" i="38"/>
  <c r="AA71" i="38"/>
  <c r="X70" i="38" s="1"/>
  <c r="D93" i="28"/>
  <c r="E91" i="28"/>
  <c r="G91" i="28" s="1"/>
  <c r="I91" i="28" s="1"/>
  <c r="S93" i="27"/>
  <c r="F93" i="27"/>
  <c r="S92" i="28"/>
  <c r="F92" i="28"/>
  <c r="E91" i="34"/>
  <c r="G91" i="34" s="1"/>
  <c r="W86" i="39"/>
  <c r="D93" i="34"/>
  <c r="S92" i="39"/>
  <c r="F92" i="39"/>
  <c r="E92" i="27"/>
  <c r="G92" i="27" s="1"/>
  <c r="S92" i="35"/>
  <c r="F92" i="35"/>
  <c r="O97" i="26"/>
  <c r="P98" i="26"/>
  <c r="N97" i="26"/>
  <c r="D94" i="38"/>
  <c r="C90" i="39"/>
  <c r="J90" i="39" s="1"/>
  <c r="AH71" i="38"/>
  <c r="C90" i="29"/>
  <c r="O95" i="31"/>
  <c r="P96" i="31"/>
  <c r="N95" i="31"/>
  <c r="W85" i="28"/>
  <c r="S93" i="36"/>
  <c r="F93" i="36"/>
  <c r="E93" i="36" s="1"/>
  <c r="C93" i="36" s="1"/>
  <c r="C90" i="35"/>
  <c r="G90" i="35"/>
  <c r="C92" i="38"/>
  <c r="D94" i="31"/>
  <c r="S94" i="31" s="1"/>
  <c r="G92" i="38"/>
  <c r="I92" i="38" s="1"/>
  <c r="G90" i="28"/>
  <c r="I90" i="28" s="1"/>
  <c r="C90" i="34"/>
  <c r="K90" i="28"/>
  <c r="Q88" i="28"/>
  <c r="AE71" i="28"/>
  <c r="V86" i="28"/>
  <c r="U86" i="28"/>
  <c r="C92" i="33"/>
  <c r="P96" i="36"/>
  <c r="O95" i="36"/>
  <c r="N95" i="36"/>
  <c r="AF71" i="28"/>
  <c r="G93" i="38"/>
  <c r="I93" i="38" s="1"/>
  <c r="D95" i="26"/>
  <c r="S95" i="26" s="1"/>
  <c r="F94" i="26"/>
  <c r="A97" i="29"/>
  <c r="A99" i="39"/>
  <c r="A95" i="36"/>
  <c r="G92" i="26"/>
  <c r="E93" i="26"/>
  <c r="A96" i="27"/>
  <c r="G92" i="31"/>
  <c r="E93" i="31"/>
  <c r="G93" i="31" s="1"/>
  <c r="A95" i="33"/>
  <c r="A96" i="26"/>
  <c r="A97" i="28"/>
  <c r="A97" i="38"/>
  <c r="A96" i="31"/>
  <c r="A95" i="34"/>
  <c r="A97" i="35"/>
  <c r="D89" i="37"/>
  <c r="F89" i="37" s="1"/>
  <c r="S88" i="37"/>
  <c r="O90" i="37"/>
  <c r="P91" i="37"/>
  <c r="N90" i="37"/>
  <c r="T88" i="39" l="1"/>
  <c r="AF72" i="39"/>
  <c r="T90" i="38"/>
  <c r="AF71" i="38"/>
  <c r="AF72" i="28"/>
  <c r="G93" i="36"/>
  <c r="D95" i="31"/>
  <c r="S95" i="31" s="1"/>
  <c r="J92" i="38"/>
  <c r="S94" i="38"/>
  <c r="F94" i="38"/>
  <c r="E92" i="34"/>
  <c r="K91" i="28"/>
  <c r="Q89" i="28"/>
  <c r="F94" i="31"/>
  <c r="F95" i="31" s="1"/>
  <c r="C93" i="31"/>
  <c r="W86" i="28"/>
  <c r="J90" i="28"/>
  <c r="Q91" i="38"/>
  <c r="K93" i="38"/>
  <c r="AI72" i="39"/>
  <c r="AI72" i="28"/>
  <c r="S93" i="39"/>
  <c r="F93" i="39"/>
  <c r="D94" i="28"/>
  <c r="E92" i="29"/>
  <c r="G92" i="29" s="1"/>
  <c r="E93" i="27"/>
  <c r="G93" i="27" s="1"/>
  <c r="N95" i="28"/>
  <c r="O95" i="28"/>
  <c r="P96" i="28"/>
  <c r="O96" i="36"/>
  <c r="N96" i="36"/>
  <c r="P97" i="36"/>
  <c r="AE72" i="28"/>
  <c r="O96" i="31"/>
  <c r="N96" i="31"/>
  <c r="P97" i="31"/>
  <c r="C92" i="27"/>
  <c r="O95" i="29"/>
  <c r="N95" i="29"/>
  <c r="P96" i="29"/>
  <c r="C91" i="29"/>
  <c r="D95" i="27"/>
  <c r="V87" i="28"/>
  <c r="U87" i="28"/>
  <c r="S94" i="27"/>
  <c r="F94" i="27"/>
  <c r="AE71" i="38"/>
  <c r="B70" i="38"/>
  <c r="W87" i="39"/>
  <c r="Y72" i="38"/>
  <c r="Z72" i="38"/>
  <c r="AA72" i="38"/>
  <c r="X71" i="38" s="1"/>
  <c r="Y73" i="28"/>
  <c r="Z73" i="28"/>
  <c r="AA73" i="28"/>
  <c r="X72" i="28" s="1"/>
  <c r="C93" i="26"/>
  <c r="T88" i="28"/>
  <c r="E92" i="39"/>
  <c r="G92" i="39" s="1"/>
  <c r="I92" i="39" s="1"/>
  <c r="C91" i="28"/>
  <c r="D94" i="29"/>
  <c r="AH72" i="39"/>
  <c r="O96" i="27"/>
  <c r="N96" i="27"/>
  <c r="P97" i="27"/>
  <c r="O95" i="35"/>
  <c r="N95" i="35"/>
  <c r="P96" i="35"/>
  <c r="S93" i="29"/>
  <c r="F93" i="29"/>
  <c r="S94" i="33"/>
  <c r="F94" i="33"/>
  <c r="E94" i="33" s="1"/>
  <c r="AI71" i="38"/>
  <c r="AH72" i="28"/>
  <c r="O96" i="38"/>
  <c r="N96" i="38"/>
  <c r="P97" i="38"/>
  <c r="D95" i="38"/>
  <c r="S93" i="28"/>
  <c r="F93" i="28"/>
  <c r="D94" i="34"/>
  <c r="D94" i="35"/>
  <c r="P97" i="33"/>
  <c r="N96" i="33"/>
  <c r="O96" i="33"/>
  <c r="O95" i="39"/>
  <c r="N95" i="39"/>
  <c r="P96" i="39"/>
  <c r="C93" i="38"/>
  <c r="E92" i="35"/>
  <c r="D95" i="36"/>
  <c r="V88" i="39"/>
  <c r="U88" i="39"/>
  <c r="G93" i="33"/>
  <c r="P99" i="26"/>
  <c r="N98" i="26"/>
  <c r="O98" i="26"/>
  <c r="S93" i="34"/>
  <c r="F93" i="34"/>
  <c r="C91" i="34"/>
  <c r="V90" i="38"/>
  <c r="U90" i="38"/>
  <c r="D95" i="33"/>
  <c r="S94" i="36"/>
  <c r="F94" i="36"/>
  <c r="E94" i="36" s="1"/>
  <c r="C94" i="36" s="1"/>
  <c r="D94" i="39"/>
  <c r="S93" i="35"/>
  <c r="F93" i="35"/>
  <c r="E93" i="35" s="1"/>
  <c r="C93" i="33"/>
  <c r="Q89" i="39"/>
  <c r="K91" i="39"/>
  <c r="E92" i="28"/>
  <c r="AE72" i="39"/>
  <c r="B71" i="39"/>
  <c r="W89" i="38"/>
  <c r="P96" i="34"/>
  <c r="O95" i="34"/>
  <c r="N95" i="34"/>
  <c r="Y73" i="39"/>
  <c r="AA73" i="39"/>
  <c r="X72" i="39" s="1"/>
  <c r="Z73" i="39"/>
  <c r="C91" i="39"/>
  <c r="A98" i="38"/>
  <c r="G93" i="26"/>
  <c r="D96" i="26"/>
  <c r="S96" i="26" s="1"/>
  <c r="F95" i="26"/>
  <c r="E94" i="26"/>
  <c r="A97" i="27"/>
  <c r="G94" i="33"/>
  <c r="A98" i="29"/>
  <c r="A98" i="35"/>
  <c r="A96" i="34"/>
  <c r="A97" i="31"/>
  <c r="A96" i="33"/>
  <c r="A97" i="26"/>
  <c r="A96" i="36"/>
  <c r="A98" i="28"/>
  <c r="A100" i="39"/>
  <c r="D96" i="31"/>
  <c r="S96" i="31" s="1"/>
  <c r="E94" i="31"/>
  <c r="D90" i="37"/>
  <c r="F90" i="37" s="1"/>
  <c r="O91" i="37"/>
  <c r="P92" i="37"/>
  <c r="N91" i="37"/>
  <c r="S89" i="37"/>
  <c r="AF72" i="38" l="1"/>
  <c r="AF73" i="39"/>
  <c r="G94" i="36"/>
  <c r="T89" i="39"/>
  <c r="T91" i="38"/>
  <c r="U91" i="38" s="1"/>
  <c r="AH73" i="28"/>
  <c r="G93" i="35"/>
  <c r="G94" i="31"/>
  <c r="AI72" i="38"/>
  <c r="D95" i="34"/>
  <c r="C92" i="34"/>
  <c r="C94" i="31"/>
  <c r="W88" i="39"/>
  <c r="D95" i="39"/>
  <c r="D95" i="35"/>
  <c r="AE72" i="38"/>
  <c r="B71" i="38"/>
  <c r="E94" i="38"/>
  <c r="G94" i="38" s="1"/>
  <c r="I94" i="38" s="1"/>
  <c r="C94" i="26"/>
  <c r="Q90" i="39"/>
  <c r="K92" i="39"/>
  <c r="N96" i="34"/>
  <c r="O96" i="34"/>
  <c r="P97" i="34"/>
  <c r="C93" i="35"/>
  <c r="E93" i="34"/>
  <c r="G93" i="34" s="1"/>
  <c r="S95" i="36"/>
  <c r="F95" i="36"/>
  <c r="E95" i="36" s="1"/>
  <c r="S94" i="34"/>
  <c r="F94" i="34"/>
  <c r="K92" i="28"/>
  <c r="Q90" i="28"/>
  <c r="Y74" i="28"/>
  <c r="Z74" i="28"/>
  <c r="AA74" i="28"/>
  <c r="X73" i="28" s="1"/>
  <c r="E94" i="27"/>
  <c r="G94" i="27" s="1"/>
  <c r="D95" i="28"/>
  <c r="S94" i="28"/>
  <c r="F94" i="28"/>
  <c r="V91" i="38"/>
  <c r="O96" i="28"/>
  <c r="N96" i="28"/>
  <c r="P97" i="28"/>
  <c r="V89" i="39"/>
  <c r="U89" i="39"/>
  <c r="G94" i="26"/>
  <c r="S95" i="33"/>
  <c r="F95" i="33"/>
  <c r="E95" i="33" s="1"/>
  <c r="S95" i="38"/>
  <c r="F95" i="38"/>
  <c r="E95" i="38" s="1"/>
  <c r="G95" i="38" s="1"/>
  <c r="I95" i="38" s="1"/>
  <c r="P98" i="27"/>
  <c r="O97" i="27"/>
  <c r="N97" i="27"/>
  <c r="O96" i="29"/>
  <c r="N96" i="29"/>
  <c r="P97" i="29"/>
  <c r="AE73" i="28"/>
  <c r="T89" i="28"/>
  <c r="AF73" i="28"/>
  <c r="C92" i="28"/>
  <c r="N96" i="39"/>
  <c r="P97" i="39"/>
  <c r="O96" i="39"/>
  <c r="O97" i="31"/>
  <c r="P98" i="31"/>
  <c r="N97" i="31"/>
  <c r="C92" i="35"/>
  <c r="D96" i="33"/>
  <c r="E93" i="28"/>
  <c r="C94" i="33"/>
  <c r="D96" i="27"/>
  <c r="C92" i="39"/>
  <c r="D95" i="29"/>
  <c r="P98" i="36"/>
  <c r="O97" i="36"/>
  <c r="N97" i="36"/>
  <c r="C93" i="27"/>
  <c r="E93" i="39"/>
  <c r="G93" i="39" s="1"/>
  <c r="I93" i="39" s="1"/>
  <c r="J91" i="28"/>
  <c r="Y74" i="39"/>
  <c r="AA74" i="39"/>
  <c r="X73" i="39" s="1"/>
  <c r="Z74" i="39"/>
  <c r="G92" i="35"/>
  <c r="O97" i="33"/>
  <c r="N97" i="33"/>
  <c r="P98" i="33"/>
  <c r="O97" i="38"/>
  <c r="N97" i="38"/>
  <c r="P98" i="38"/>
  <c r="V88" i="28"/>
  <c r="U88" i="28"/>
  <c r="Y73" i="38"/>
  <c r="Z73" i="38"/>
  <c r="AA73" i="38"/>
  <c r="X72" i="38" s="1"/>
  <c r="D96" i="36"/>
  <c r="O96" i="35"/>
  <c r="N96" i="35"/>
  <c r="P97" i="35"/>
  <c r="AE73" i="39"/>
  <c r="B72" i="39"/>
  <c r="P100" i="26"/>
  <c r="O99" i="26"/>
  <c r="N99" i="26"/>
  <c r="S94" i="35"/>
  <c r="F94" i="35"/>
  <c r="E94" i="35" s="1"/>
  <c r="D96" i="38"/>
  <c r="E93" i="29"/>
  <c r="G93" i="29" s="1"/>
  <c r="AH73" i="39"/>
  <c r="W87" i="28"/>
  <c r="AI73" i="28"/>
  <c r="J91" i="39"/>
  <c r="C92" i="29"/>
  <c r="G92" i="28"/>
  <c r="I92" i="28" s="1"/>
  <c r="S94" i="39"/>
  <c r="F94" i="39"/>
  <c r="W90" i="38"/>
  <c r="Q92" i="38"/>
  <c r="K94" i="38"/>
  <c r="AH72" i="38"/>
  <c r="S94" i="29"/>
  <c r="F94" i="29"/>
  <c r="S95" i="27"/>
  <c r="F95" i="27"/>
  <c r="J93" i="38"/>
  <c r="AI73" i="39"/>
  <c r="G92" i="34"/>
  <c r="A97" i="33"/>
  <c r="A98" i="27"/>
  <c r="A99" i="35"/>
  <c r="D97" i="26"/>
  <c r="S97" i="26" s="1"/>
  <c r="F96" i="26"/>
  <c r="A99" i="28"/>
  <c r="A98" i="31"/>
  <c r="A98" i="26"/>
  <c r="A99" i="29"/>
  <c r="A101" i="39"/>
  <c r="E95" i="26"/>
  <c r="E95" i="31"/>
  <c r="D97" i="31"/>
  <c r="S97" i="31" s="1"/>
  <c r="F96" i="31"/>
  <c r="A97" i="36"/>
  <c r="A97" i="34"/>
  <c r="A99" i="38"/>
  <c r="D91" i="37"/>
  <c r="F91" i="37" s="1"/>
  <c r="O92" i="37"/>
  <c r="P93" i="37"/>
  <c r="N92" i="37"/>
  <c r="S90" i="37"/>
  <c r="AH74" i="39" l="1"/>
  <c r="AH73" i="38"/>
  <c r="AI73" i="38"/>
  <c r="AF73" i="38"/>
  <c r="T92" i="38"/>
  <c r="T90" i="39"/>
  <c r="J92" i="28"/>
  <c r="AF74" i="28"/>
  <c r="G94" i="35"/>
  <c r="AF74" i="39"/>
  <c r="AH74" i="28"/>
  <c r="AI74" i="28"/>
  <c r="O97" i="35"/>
  <c r="N97" i="35"/>
  <c r="P98" i="35"/>
  <c r="S96" i="33"/>
  <c r="F96" i="33"/>
  <c r="E96" i="33" s="1"/>
  <c r="D96" i="29"/>
  <c r="AI74" i="39"/>
  <c r="C93" i="29"/>
  <c r="D96" i="35"/>
  <c r="Q91" i="39"/>
  <c r="K93" i="39"/>
  <c r="D96" i="39"/>
  <c r="V90" i="39"/>
  <c r="S95" i="39"/>
  <c r="F95" i="39"/>
  <c r="C93" i="39"/>
  <c r="J93" i="39" s="1"/>
  <c r="O97" i="39"/>
  <c r="N97" i="39"/>
  <c r="P98" i="39"/>
  <c r="T90" i="28"/>
  <c r="E94" i="29"/>
  <c r="G94" i="29" s="1"/>
  <c r="S96" i="38"/>
  <c r="F96" i="38"/>
  <c r="E96" i="38" s="1"/>
  <c r="G96" i="38" s="1"/>
  <c r="I96" i="38" s="1"/>
  <c r="W88" i="28"/>
  <c r="S96" i="27"/>
  <c r="F96" i="27"/>
  <c r="D97" i="27"/>
  <c r="C93" i="34"/>
  <c r="C93" i="28"/>
  <c r="C95" i="33"/>
  <c r="S95" i="34"/>
  <c r="F95" i="34"/>
  <c r="C95" i="26"/>
  <c r="G95" i="33"/>
  <c r="E94" i="39"/>
  <c r="S96" i="36"/>
  <c r="F96" i="36"/>
  <c r="E96" i="36" s="1"/>
  <c r="O98" i="38"/>
  <c r="N98" i="38"/>
  <c r="P99" i="38"/>
  <c r="D97" i="36"/>
  <c r="K93" i="28"/>
  <c r="Q91" i="28"/>
  <c r="W91" i="38"/>
  <c r="J92" i="39"/>
  <c r="D96" i="28"/>
  <c r="C94" i="35"/>
  <c r="D97" i="38"/>
  <c r="O98" i="27"/>
  <c r="P99" i="27"/>
  <c r="N98" i="27"/>
  <c r="E94" i="28"/>
  <c r="C94" i="27"/>
  <c r="AE73" i="38"/>
  <c r="B72" i="38"/>
  <c r="Y74" i="38"/>
  <c r="Z74" i="38"/>
  <c r="AA74" i="38"/>
  <c r="X73" i="38" s="1"/>
  <c r="O97" i="29"/>
  <c r="N97" i="29"/>
  <c r="P98" i="29"/>
  <c r="D96" i="34"/>
  <c r="P101" i="26"/>
  <c r="O100" i="26"/>
  <c r="N100" i="26"/>
  <c r="G95" i="36"/>
  <c r="AE74" i="39"/>
  <c r="AH75" i="39" s="1"/>
  <c r="B73" i="39"/>
  <c r="Y75" i="39"/>
  <c r="Z75" i="39"/>
  <c r="AA75" i="39"/>
  <c r="X74" i="39" s="1"/>
  <c r="P99" i="36"/>
  <c r="O98" i="36"/>
  <c r="N98" i="36"/>
  <c r="O98" i="31"/>
  <c r="N98" i="31"/>
  <c r="P99" i="31"/>
  <c r="V89" i="28"/>
  <c r="U89" i="28"/>
  <c r="W89" i="39"/>
  <c r="E94" i="34"/>
  <c r="G94" i="34" s="1"/>
  <c r="P98" i="34"/>
  <c r="O97" i="34"/>
  <c r="N97" i="34"/>
  <c r="S95" i="35"/>
  <c r="F95" i="35"/>
  <c r="D97" i="33"/>
  <c r="Y75" i="28"/>
  <c r="Z75" i="28"/>
  <c r="AA75" i="28"/>
  <c r="X74" i="28" s="1"/>
  <c r="C95" i="31"/>
  <c r="C95" i="36"/>
  <c r="E95" i="27"/>
  <c r="P99" i="33"/>
  <c r="N98" i="33"/>
  <c r="O98" i="33"/>
  <c r="S95" i="29"/>
  <c r="F95" i="29"/>
  <c r="G93" i="28"/>
  <c r="I93" i="28" s="1"/>
  <c r="J93" i="28" s="1"/>
  <c r="AE74" i="28"/>
  <c r="C95" i="38"/>
  <c r="J95" i="38" s="1"/>
  <c r="N97" i="28"/>
  <c r="O97" i="28"/>
  <c r="P98" i="28"/>
  <c r="S95" i="28"/>
  <c r="F95" i="28"/>
  <c r="C94" i="38"/>
  <c r="J94" i="38" s="1"/>
  <c r="A98" i="34"/>
  <c r="A100" i="38"/>
  <c r="A98" i="36"/>
  <c r="E96" i="26"/>
  <c r="F97" i="26"/>
  <c r="D98" i="26"/>
  <c r="S98" i="26" s="1"/>
  <c r="G95" i="31"/>
  <c r="F97" i="31"/>
  <c r="D98" i="31"/>
  <c r="S98" i="31" s="1"/>
  <c r="A99" i="27"/>
  <c r="A100" i="35"/>
  <c r="A99" i="26"/>
  <c r="C96" i="36"/>
  <c r="G96" i="36"/>
  <c r="G95" i="26"/>
  <c r="A100" i="29"/>
  <c r="A99" i="31"/>
  <c r="A102" i="39"/>
  <c r="E96" i="31"/>
  <c r="A100" i="28"/>
  <c r="A98" i="33"/>
  <c r="S91" i="37"/>
  <c r="D92" i="37"/>
  <c r="F92" i="37" s="1"/>
  <c r="O93" i="37"/>
  <c r="N93" i="37"/>
  <c r="P94" i="37"/>
  <c r="AF74" i="38" l="1"/>
  <c r="T91" i="39"/>
  <c r="U92" i="38"/>
  <c r="V92" i="38"/>
  <c r="U90" i="39"/>
  <c r="AF75" i="28"/>
  <c r="AI75" i="28"/>
  <c r="G96" i="33"/>
  <c r="AF75" i="39"/>
  <c r="AI75" i="39"/>
  <c r="C96" i="31"/>
  <c r="S97" i="36"/>
  <c r="F97" i="36"/>
  <c r="E97" i="36" s="1"/>
  <c r="C97" i="36" s="1"/>
  <c r="E95" i="39"/>
  <c r="G95" i="39" s="1"/>
  <c r="I95" i="39" s="1"/>
  <c r="D97" i="28"/>
  <c r="D98" i="33"/>
  <c r="Y76" i="39"/>
  <c r="Z76" i="39"/>
  <c r="AA76" i="39"/>
  <c r="X75" i="39" s="1"/>
  <c r="AE74" i="38"/>
  <c r="B73" i="38"/>
  <c r="D98" i="27"/>
  <c r="T91" i="28"/>
  <c r="C94" i="29"/>
  <c r="V91" i="39"/>
  <c r="U91" i="39"/>
  <c r="S96" i="29"/>
  <c r="F96" i="29"/>
  <c r="C94" i="39"/>
  <c r="O99" i="33"/>
  <c r="N99" i="33"/>
  <c r="P100" i="33"/>
  <c r="AI74" i="38"/>
  <c r="O98" i="29"/>
  <c r="N98" i="29"/>
  <c r="P99" i="29"/>
  <c r="P100" i="27"/>
  <c r="O99" i="27"/>
  <c r="N99" i="27"/>
  <c r="O99" i="38"/>
  <c r="N99" i="38"/>
  <c r="P100" i="38"/>
  <c r="Q92" i="28"/>
  <c r="K94" i="28"/>
  <c r="V90" i="28"/>
  <c r="U90" i="28"/>
  <c r="C95" i="27"/>
  <c r="C94" i="28"/>
  <c r="Q93" i="38"/>
  <c r="K95" i="38"/>
  <c r="Q94" i="38"/>
  <c r="T94" i="38" s="1"/>
  <c r="K96" i="38"/>
  <c r="D97" i="34"/>
  <c r="AE75" i="39"/>
  <c r="B74" i="39"/>
  <c r="D97" i="29"/>
  <c r="AH74" i="38"/>
  <c r="D98" i="38"/>
  <c r="P99" i="39"/>
  <c r="N98" i="39"/>
  <c r="O98" i="39"/>
  <c r="C96" i="33"/>
  <c r="S97" i="33"/>
  <c r="F97" i="33"/>
  <c r="E97" i="33" s="1"/>
  <c r="S96" i="34"/>
  <c r="F96" i="34"/>
  <c r="C96" i="26"/>
  <c r="AE75" i="28"/>
  <c r="D98" i="36"/>
  <c r="S96" i="28"/>
  <c r="F96" i="28"/>
  <c r="E95" i="34"/>
  <c r="G95" i="34" s="1"/>
  <c r="D97" i="39"/>
  <c r="S96" i="35"/>
  <c r="F96" i="35"/>
  <c r="E96" i="35" s="1"/>
  <c r="G96" i="35" s="1"/>
  <c r="N98" i="34"/>
  <c r="O98" i="34"/>
  <c r="P99" i="34"/>
  <c r="S97" i="27"/>
  <c r="F97" i="27"/>
  <c r="W90" i="39"/>
  <c r="O98" i="35"/>
  <c r="N98" i="35"/>
  <c r="P99" i="35"/>
  <c r="E95" i="29"/>
  <c r="G95" i="29" s="1"/>
  <c r="W92" i="38"/>
  <c r="P100" i="36"/>
  <c r="O99" i="36"/>
  <c r="N99" i="36"/>
  <c r="S97" i="38"/>
  <c r="F97" i="38"/>
  <c r="E97" i="38" s="1"/>
  <c r="G97" i="38" s="1"/>
  <c r="I97" i="38" s="1"/>
  <c r="C96" i="38"/>
  <c r="S96" i="39"/>
  <c r="F96" i="39"/>
  <c r="D97" i="35"/>
  <c r="AH75" i="28"/>
  <c r="E95" i="28"/>
  <c r="G95" i="28" s="1"/>
  <c r="I95" i="28" s="1"/>
  <c r="W89" i="28"/>
  <c r="O99" i="31"/>
  <c r="P100" i="31"/>
  <c r="N99" i="31"/>
  <c r="D99" i="31" s="1"/>
  <c r="S99" i="31" s="1"/>
  <c r="O98" i="28"/>
  <c r="N98" i="28"/>
  <c r="P99" i="28"/>
  <c r="G95" i="27"/>
  <c r="Y76" i="28"/>
  <c r="Z76" i="28"/>
  <c r="AA76" i="28"/>
  <c r="X75" i="28" s="1"/>
  <c r="E95" i="35"/>
  <c r="G95" i="35" s="1"/>
  <c r="C94" i="34"/>
  <c r="P102" i="26"/>
  <c r="O101" i="26"/>
  <c r="N101" i="26"/>
  <c r="Y75" i="38"/>
  <c r="Z75" i="38"/>
  <c r="AA75" i="38"/>
  <c r="X74" i="38" s="1"/>
  <c r="G94" i="28"/>
  <c r="I94" i="28" s="1"/>
  <c r="G94" i="39"/>
  <c r="I94" i="39" s="1"/>
  <c r="J94" i="39" s="1"/>
  <c r="E96" i="27"/>
  <c r="G96" i="27" s="1"/>
  <c r="Q92" i="39"/>
  <c r="K94" i="39"/>
  <c r="A100" i="31"/>
  <c r="G96" i="26"/>
  <c r="A99" i="34"/>
  <c r="A103" i="39"/>
  <c r="A100" i="26"/>
  <c r="A101" i="35"/>
  <c r="D99" i="26"/>
  <c r="S99" i="26" s="1"/>
  <c r="F98" i="26"/>
  <c r="A99" i="33"/>
  <c r="A101" i="29"/>
  <c r="G96" i="31"/>
  <c r="F98" i="31"/>
  <c r="E97" i="26"/>
  <c r="A99" i="36"/>
  <c r="A101" i="38"/>
  <c r="A100" i="27"/>
  <c r="A101" i="28"/>
  <c r="E97" i="31"/>
  <c r="O94" i="37"/>
  <c r="P95" i="37"/>
  <c r="N94" i="37"/>
  <c r="S92" i="37"/>
  <c r="D93" i="37"/>
  <c r="F93" i="37" s="1"/>
  <c r="T92" i="39" l="1"/>
  <c r="AF75" i="38"/>
  <c r="AF76" i="39"/>
  <c r="T93" i="38"/>
  <c r="AH76" i="28"/>
  <c r="G97" i="36"/>
  <c r="J94" i="28"/>
  <c r="C95" i="35"/>
  <c r="S97" i="28"/>
  <c r="F97" i="28"/>
  <c r="O100" i="31"/>
  <c r="N100" i="31"/>
  <c r="P101" i="31"/>
  <c r="C95" i="29"/>
  <c r="AE76" i="39"/>
  <c r="B75" i="39"/>
  <c r="D99" i="38"/>
  <c r="AI75" i="38"/>
  <c r="Q93" i="39"/>
  <c r="K95" i="39"/>
  <c r="V91" i="28"/>
  <c r="U91" i="28"/>
  <c r="C97" i="33"/>
  <c r="C96" i="27"/>
  <c r="E96" i="39"/>
  <c r="O99" i="35"/>
  <c r="N99" i="35"/>
  <c r="P100" i="35"/>
  <c r="AE76" i="28"/>
  <c r="S97" i="34"/>
  <c r="F97" i="34"/>
  <c r="P101" i="33"/>
  <c r="N100" i="33"/>
  <c r="O100" i="33"/>
  <c r="E96" i="29"/>
  <c r="G96" i="29" s="1"/>
  <c r="AI76" i="28"/>
  <c r="Y76" i="38"/>
  <c r="Z76" i="38"/>
  <c r="AA76" i="38"/>
  <c r="X75" i="38" s="1"/>
  <c r="O100" i="38"/>
  <c r="N100" i="38"/>
  <c r="P101" i="38"/>
  <c r="P103" i="26"/>
  <c r="O102" i="26"/>
  <c r="N102" i="26"/>
  <c r="Y77" i="28"/>
  <c r="Z77" i="28"/>
  <c r="AA77" i="28"/>
  <c r="X76" i="28" s="1"/>
  <c r="D99" i="36"/>
  <c r="D98" i="35"/>
  <c r="P100" i="34"/>
  <c r="N99" i="34"/>
  <c r="O99" i="34"/>
  <c r="C95" i="34"/>
  <c r="S98" i="38"/>
  <c r="F98" i="38"/>
  <c r="W90" i="28"/>
  <c r="D99" i="27"/>
  <c r="D99" i="33"/>
  <c r="Y77" i="39"/>
  <c r="Z77" i="39"/>
  <c r="AA77" i="39"/>
  <c r="X76" i="39" s="1"/>
  <c r="C95" i="39"/>
  <c r="E97" i="27"/>
  <c r="G97" i="27" s="1"/>
  <c r="S97" i="35"/>
  <c r="F97" i="35"/>
  <c r="E97" i="35" s="1"/>
  <c r="AE75" i="38"/>
  <c r="B74" i="38"/>
  <c r="V92" i="39"/>
  <c r="U92" i="39"/>
  <c r="E96" i="28"/>
  <c r="G96" i="28" s="1"/>
  <c r="I96" i="28" s="1"/>
  <c r="D98" i="39"/>
  <c r="AI76" i="39"/>
  <c r="D98" i="29"/>
  <c r="S97" i="39"/>
  <c r="F97" i="39"/>
  <c r="C97" i="31"/>
  <c r="O99" i="28"/>
  <c r="N99" i="28"/>
  <c r="P100" i="28"/>
  <c r="Q95" i="38"/>
  <c r="K97" i="38"/>
  <c r="N100" i="36"/>
  <c r="P101" i="36"/>
  <c r="O100" i="36"/>
  <c r="D98" i="34"/>
  <c r="E96" i="34"/>
  <c r="G96" i="34" s="1"/>
  <c r="P100" i="39"/>
  <c r="O99" i="39"/>
  <c r="N99" i="39"/>
  <c r="AH75" i="38"/>
  <c r="V94" i="38"/>
  <c r="U94" i="38"/>
  <c r="T92" i="28"/>
  <c r="O100" i="27"/>
  <c r="P101" i="27"/>
  <c r="N100" i="27"/>
  <c r="J96" i="38"/>
  <c r="S98" i="27"/>
  <c r="F98" i="27"/>
  <c r="AH76" i="39"/>
  <c r="C97" i="26"/>
  <c r="G97" i="33"/>
  <c r="D98" i="28"/>
  <c r="C95" i="28"/>
  <c r="C97" i="38"/>
  <c r="J97" i="38" s="1"/>
  <c r="C96" i="35"/>
  <c r="S98" i="36"/>
  <c r="F98" i="36"/>
  <c r="E98" i="36" s="1"/>
  <c r="C98" i="36" s="1"/>
  <c r="S97" i="29"/>
  <c r="F97" i="29"/>
  <c r="K95" i="28"/>
  <c r="Q93" i="28"/>
  <c r="O99" i="29"/>
  <c r="N99" i="29"/>
  <c r="P100" i="29"/>
  <c r="W91" i="39"/>
  <c r="S98" i="33"/>
  <c r="F98" i="33"/>
  <c r="AF76" i="28"/>
  <c r="G97" i="31"/>
  <c r="G97" i="26"/>
  <c r="A102" i="29"/>
  <c r="A102" i="35"/>
  <c r="A101" i="31"/>
  <c r="A101" i="27"/>
  <c r="A101" i="26"/>
  <c r="E98" i="31"/>
  <c r="A100" i="33"/>
  <c r="A102" i="38"/>
  <c r="D100" i="31"/>
  <c r="S100" i="31" s="1"/>
  <c r="F99" i="31"/>
  <c r="A104" i="39"/>
  <c r="A100" i="34"/>
  <c r="A100" i="36"/>
  <c r="E98" i="26"/>
  <c r="A102" i="28"/>
  <c r="F99" i="26"/>
  <c r="D100" i="26"/>
  <c r="S100" i="26" s="1"/>
  <c r="D94" i="37"/>
  <c r="F94" i="37" s="1"/>
  <c r="S93" i="37"/>
  <c r="O95" i="37"/>
  <c r="P96" i="37"/>
  <c r="N95" i="37"/>
  <c r="AH77" i="39" l="1"/>
  <c r="G98" i="36"/>
  <c r="T93" i="39"/>
  <c r="U93" i="39" s="1"/>
  <c r="AF77" i="39"/>
  <c r="T95" i="38"/>
  <c r="U95" i="38" s="1"/>
  <c r="AI77" i="39"/>
  <c r="U93" i="38"/>
  <c r="V93" i="38"/>
  <c r="AF77" i="28"/>
  <c r="AH76" i="38"/>
  <c r="AF76" i="38"/>
  <c r="K96" i="28"/>
  <c r="Q94" i="28"/>
  <c r="P102" i="36"/>
  <c r="O101" i="36"/>
  <c r="N101" i="36"/>
  <c r="O101" i="38"/>
  <c r="N101" i="38"/>
  <c r="P102" i="38"/>
  <c r="C98" i="31"/>
  <c r="O100" i="29"/>
  <c r="N100" i="29"/>
  <c r="P101" i="29"/>
  <c r="P102" i="27"/>
  <c r="N101" i="27"/>
  <c r="O101" i="27"/>
  <c r="D100" i="36"/>
  <c r="S98" i="29"/>
  <c r="F98" i="29"/>
  <c r="S99" i="33"/>
  <c r="F99" i="33"/>
  <c r="E99" i="33" s="1"/>
  <c r="D100" i="38"/>
  <c r="C96" i="29"/>
  <c r="D99" i="39"/>
  <c r="C98" i="26"/>
  <c r="D99" i="29"/>
  <c r="S98" i="28"/>
  <c r="F98" i="28"/>
  <c r="P101" i="39"/>
  <c r="O100" i="39"/>
  <c r="N100" i="39"/>
  <c r="C96" i="28"/>
  <c r="AE77" i="28"/>
  <c r="E97" i="28"/>
  <c r="G97" i="28" s="1"/>
  <c r="I97" i="28" s="1"/>
  <c r="Y78" i="39"/>
  <c r="Z78" i="39"/>
  <c r="AA78" i="39"/>
  <c r="X77" i="39" s="1"/>
  <c r="V92" i="28"/>
  <c r="U92" i="28"/>
  <c r="C97" i="27"/>
  <c r="S99" i="27"/>
  <c r="F99" i="27"/>
  <c r="D100" i="33"/>
  <c r="O100" i="35"/>
  <c r="N100" i="35"/>
  <c r="P101" i="35"/>
  <c r="AE77" i="39"/>
  <c r="B76" i="39"/>
  <c r="E97" i="29"/>
  <c r="G97" i="29" s="1"/>
  <c r="G97" i="35"/>
  <c r="T93" i="28"/>
  <c r="C96" i="34"/>
  <c r="D99" i="34"/>
  <c r="Y78" i="28"/>
  <c r="Z78" i="28"/>
  <c r="AA78" i="28"/>
  <c r="X77" i="28" s="1"/>
  <c r="O101" i="33"/>
  <c r="N101" i="33"/>
  <c r="P102" i="33"/>
  <c r="D99" i="35"/>
  <c r="AI76" i="38"/>
  <c r="J95" i="28"/>
  <c r="C97" i="35"/>
  <c r="S99" i="36"/>
  <c r="F99" i="36"/>
  <c r="E99" i="36" s="1"/>
  <c r="C99" i="36" s="1"/>
  <c r="E98" i="33"/>
  <c r="G98" i="33" s="1"/>
  <c r="E98" i="27"/>
  <c r="G98" i="27" s="1"/>
  <c r="S98" i="34"/>
  <c r="F98" i="34"/>
  <c r="S98" i="39"/>
  <c r="F98" i="39"/>
  <c r="W92" i="39"/>
  <c r="Q94" i="39"/>
  <c r="K96" i="39"/>
  <c r="N100" i="34"/>
  <c r="O100" i="34"/>
  <c r="P101" i="34"/>
  <c r="Y77" i="38"/>
  <c r="Z77" i="38"/>
  <c r="AA77" i="38"/>
  <c r="X76" i="38" s="1"/>
  <c r="E97" i="34"/>
  <c r="S99" i="38"/>
  <c r="F99" i="38"/>
  <c r="E99" i="38" s="1"/>
  <c r="W94" i="38"/>
  <c r="O100" i="28"/>
  <c r="N100" i="28"/>
  <c r="P101" i="28"/>
  <c r="E97" i="39"/>
  <c r="S98" i="35"/>
  <c r="F98" i="35"/>
  <c r="E98" i="35" s="1"/>
  <c r="AH77" i="28"/>
  <c r="C96" i="39"/>
  <c r="O101" i="31"/>
  <c r="P102" i="31"/>
  <c r="N101" i="31"/>
  <c r="J95" i="39"/>
  <c r="D100" i="27"/>
  <c r="G98" i="26"/>
  <c r="Q96" i="38"/>
  <c r="K98" i="38"/>
  <c r="D99" i="28"/>
  <c r="AE76" i="38"/>
  <c r="B75" i="38"/>
  <c r="E98" i="38"/>
  <c r="P104" i="26"/>
  <c r="N103" i="26"/>
  <c r="O103" i="26"/>
  <c r="AI77" i="28"/>
  <c r="G96" i="39"/>
  <c r="I96" i="39" s="1"/>
  <c r="W91" i="28"/>
  <c r="A101" i="34"/>
  <c r="D101" i="26"/>
  <c r="S101" i="26" s="1"/>
  <c r="F100" i="26"/>
  <c r="A101" i="33"/>
  <c r="A105" i="39"/>
  <c r="A103" i="38"/>
  <c r="A103" i="35"/>
  <c r="A101" i="36"/>
  <c r="E99" i="31"/>
  <c r="G99" i="31" s="1"/>
  <c r="F100" i="31"/>
  <c r="E99" i="26"/>
  <c r="A103" i="29"/>
  <c r="G98" i="31"/>
  <c r="A102" i="26"/>
  <c r="A103" i="28"/>
  <c r="A102" i="31"/>
  <c r="G99" i="38"/>
  <c r="I99" i="38" s="1"/>
  <c r="A102" i="27"/>
  <c r="D95" i="37"/>
  <c r="F95" i="37" s="1"/>
  <c r="P97" i="37"/>
  <c r="O96" i="37"/>
  <c r="N96" i="37"/>
  <c r="S94" i="37"/>
  <c r="AF78" i="39" l="1"/>
  <c r="AH77" i="38"/>
  <c r="V95" i="38"/>
  <c r="T94" i="39"/>
  <c r="U94" i="39" s="1"/>
  <c r="AH78" i="39"/>
  <c r="W93" i="38"/>
  <c r="T96" i="38"/>
  <c r="V93" i="39"/>
  <c r="AI78" i="28"/>
  <c r="G99" i="36"/>
  <c r="G98" i="35"/>
  <c r="G99" i="33"/>
  <c r="AF77" i="38"/>
  <c r="AI77" i="38"/>
  <c r="AE78" i="28"/>
  <c r="D101" i="33"/>
  <c r="AH78" i="28"/>
  <c r="O102" i="38"/>
  <c r="N102" i="38"/>
  <c r="P103" i="38"/>
  <c r="C98" i="35"/>
  <c r="E98" i="34"/>
  <c r="G98" i="34" s="1"/>
  <c r="D100" i="35"/>
  <c r="Y79" i="39"/>
  <c r="Z79" i="39"/>
  <c r="AA79" i="39"/>
  <c r="X78" i="39" s="1"/>
  <c r="K97" i="28"/>
  <c r="Q95" i="28"/>
  <c r="D101" i="27"/>
  <c r="D101" i="38"/>
  <c r="C97" i="34"/>
  <c r="S99" i="29"/>
  <c r="F99" i="29"/>
  <c r="N104" i="26"/>
  <c r="P105" i="26"/>
  <c r="O104" i="26"/>
  <c r="Y78" i="38"/>
  <c r="Z78" i="38"/>
  <c r="AA78" i="38"/>
  <c r="X77" i="38" s="1"/>
  <c r="AF78" i="28"/>
  <c r="V93" i="28"/>
  <c r="U93" i="28"/>
  <c r="D100" i="39"/>
  <c r="C99" i="33"/>
  <c r="O102" i="27"/>
  <c r="P103" i="27"/>
  <c r="N102" i="27"/>
  <c r="Q95" i="39"/>
  <c r="K97" i="39"/>
  <c r="V94" i="39"/>
  <c r="O101" i="35"/>
  <c r="N101" i="35"/>
  <c r="P102" i="35"/>
  <c r="C98" i="38"/>
  <c r="V96" i="38"/>
  <c r="U96" i="38"/>
  <c r="C97" i="39"/>
  <c r="Y79" i="28"/>
  <c r="Z79" i="28"/>
  <c r="AA79" i="28"/>
  <c r="X78" i="28" s="1"/>
  <c r="S100" i="33"/>
  <c r="F100" i="33"/>
  <c r="E100" i="33" s="1"/>
  <c r="W95" i="38"/>
  <c r="C97" i="28"/>
  <c r="O101" i="29"/>
  <c r="N101" i="29"/>
  <c r="P102" i="29"/>
  <c r="D101" i="36"/>
  <c r="C99" i="26"/>
  <c r="G98" i="38"/>
  <c r="I98" i="38" s="1"/>
  <c r="J98" i="38" s="1"/>
  <c r="O102" i="31"/>
  <c r="N102" i="31"/>
  <c r="P103" i="31"/>
  <c r="G97" i="39"/>
  <c r="I97" i="39" s="1"/>
  <c r="C99" i="38"/>
  <c r="O101" i="34"/>
  <c r="P102" i="34"/>
  <c r="N101" i="34"/>
  <c r="C98" i="27"/>
  <c r="S99" i="35"/>
  <c r="F99" i="35"/>
  <c r="S99" i="34"/>
  <c r="F99" i="34"/>
  <c r="N101" i="39"/>
  <c r="O101" i="39"/>
  <c r="P102" i="39"/>
  <c r="S99" i="39"/>
  <c r="F99" i="39"/>
  <c r="E98" i="29"/>
  <c r="G98" i="29" s="1"/>
  <c r="D100" i="29"/>
  <c r="S99" i="28"/>
  <c r="F99" i="28"/>
  <c r="AE78" i="39"/>
  <c r="B77" i="39"/>
  <c r="C99" i="31"/>
  <c r="O101" i="28"/>
  <c r="N101" i="28"/>
  <c r="P102" i="28"/>
  <c r="E98" i="39"/>
  <c r="G98" i="39" s="1"/>
  <c r="I98" i="39" s="1"/>
  <c r="C97" i="29"/>
  <c r="E99" i="27"/>
  <c r="G99" i="27" s="1"/>
  <c r="E98" i="28"/>
  <c r="S100" i="38"/>
  <c r="F100" i="38"/>
  <c r="E100" i="38" s="1"/>
  <c r="N102" i="36"/>
  <c r="O102" i="36"/>
  <c r="P103" i="36"/>
  <c r="S100" i="27"/>
  <c r="F100" i="27"/>
  <c r="C98" i="33"/>
  <c r="D101" i="31"/>
  <c r="S101" i="31" s="1"/>
  <c r="J96" i="39"/>
  <c r="AE77" i="38"/>
  <c r="B76" i="38"/>
  <c r="D100" i="28"/>
  <c r="G97" i="34"/>
  <c r="D100" i="34"/>
  <c r="P103" i="33"/>
  <c r="N102" i="33"/>
  <c r="O102" i="33"/>
  <c r="AI78" i="39"/>
  <c r="W92" i="28"/>
  <c r="S100" i="36"/>
  <c r="F100" i="36"/>
  <c r="E100" i="36" s="1"/>
  <c r="T94" i="28"/>
  <c r="J96" i="28"/>
  <c r="A103" i="31"/>
  <c r="A106" i="39"/>
  <c r="E100" i="31"/>
  <c r="A103" i="26"/>
  <c r="A102" i="33"/>
  <c r="A104" i="35"/>
  <c r="A104" i="28"/>
  <c r="E100" i="26"/>
  <c r="G99" i="26"/>
  <c r="A103" i="27"/>
  <c r="A102" i="36"/>
  <c r="A102" i="34"/>
  <c r="D102" i="26"/>
  <c r="S102" i="26" s="1"/>
  <c r="F101" i="26"/>
  <c r="G100" i="33"/>
  <c r="A104" i="29"/>
  <c r="C100" i="36"/>
  <c r="A104" i="38"/>
  <c r="D96" i="37"/>
  <c r="F96" i="37" s="1"/>
  <c r="S95" i="37"/>
  <c r="O97" i="37"/>
  <c r="N97" i="37"/>
  <c r="P98" i="37"/>
  <c r="AH78" i="38" l="1"/>
  <c r="T95" i="39"/>
  <c r="AF79" i="39"/>
  <c r="J97" i="39"/>
  <c r="W93" i="39"/>
  <c r="AI79" i="28"/>
  <c r="G100" i="36"/>
  <c r="F101" i="31"/>
  <c r="D102" i="31"/>
  <c r="S102" i="31" s="1"/>
  <c r="AF78" i="38"/>
  <c r="Y80" i="39"/>
  <c r="Z80" i="39"/>
  <c r="AA80" i="39"/>
  <c r="X79" i="39" s="1"/>
  <c r="E99" i="34"/>
  <c r="G99" i="34" s="1"/>
  <c r="V94" i="28"/>
  <c r="U94" i="28"/>
  <c r="S101" i="27"/>
  <c r="F101" i="27"/>
  <c r="G100" i="38"/>
  <c r="I100" i="38" s="1"/>
  <c r="C98" i="39"/>
  <c r="J98" i="39" s="1"/>
  <c r="E99" i="28"/>
  <c r="G99" i="28" s="1"/>
  <c r="I99" i="28" s="1"/>
  <c r="E99" i="35"/>
  <c r="Q98" i="38"/>
  <c r="T98" i="38" s="1"/>
  <c r="K100" i="38"/>
  <c r="J99" i="38"/>
  <c r="W96" i="38"/>
  <c r="S100" i="35"/>
  <c r="F100" i="35"/>
  <c r="E100" i="35" s="1"/>
  <c r="O103" i="38"/>
  <c r="N103" i="38"/>
  <c r="P104" i="38"/>
  <c r="D102" i="33"/>
  <c r="C100" i="31"/>
  <c r="AE78" i="38"/>
  <c r="B77" i="38"/>
  <c r="C98" i="28"/>
  <c r="O102" i="28"/>
  <c r="N102" i="28"/>
  <c r="P103" i="28"/>
  <c r="E99" i="39"/>
  <c r="G99" i="39" s="1"/>
  <c r="I99" i="39" s="1"/>
  <c r="AE79" i="28"/>
  <c r="Y80" i="28"/>
  <c r="Z80" i="28"/>
  <c r="AA80" i="28"/>
  <c r="X79" i="28" s="1"/>
  <c r="S100" i="39"/>
  <c r="F100" i="39"/>
  <c r="T95" i="28"/>
  <c r="D102" i="38"/>
  <c r="AH79" i="39"/>
  <c r="C100" i="26"/>
  <c r="D102" i="36"/>
  <c r="V95" i="39"/>
  <c r="U95" i="39"/>
  <c r="G98" i="28"/>
  <c r="I98" i="28" s="1"/>
  <c r="D101" i="28"/>
  <c r="S100" i="29"/>
  <c r="F100" i="29"/>
  <c r="O103" i="31"/>
  <c r="P104" i="31"/>
  <c r="N103" i="31"/>
  <c r="S101" i="36"/>
  <c r="F101" i="36"/>
  <c r="E101" i="36" s="1"/>
  <c r="Q96" i="28"/>
  <c r="K98" i="28"/>
  <c r="Q97" i="38"/>
  <c r="K99" i="38"/>
  <c r="W94" i="39"/>
  <c r="D102" i="27"/>
  <c r="Y79" i="38"/>
  <c r="Z79" i="38"/>
  <c r="AA79" i="38"/>
  <c r="X78" i="38" s="1"/>
  <c r="W93" i="28"/>
  <c r="C100" i="38"/>
  <c r="S100" i="34"/>
  <c r="F100" i="34"/>
  <c r="P103" i="39"/>
  <c r="O102" i="39"/>
  <c r="N102" i="39"/>
  <c r="P104" i="27"/>
  <c r="O103" i="27"/>
  <c r="N103" i="27"/>
  <c r="J97" i="28"/>
  <c r="C98" i="34"/>
  <c r="AI78" i="38"/>
  <c r="D101" i="35"/>
  <c r="O103" i="33"/>
  <c r="N103" i="33"/>
  <c r="P104" i="33"/>
  <c r="AE79" i="39"/>
  <c r="B78" i="39"/>
  <c r="AI79" i="39"/>
  <c r="O103" i="36"/>
  <c r="P104" i="36"/>
  <c r="N103" i="36"/>
  <c r="C99" i="27"/>
  <c r="D101" i="34"/>
  <c r="O102" i="29"/>
  <c r="N102" i="29"/>
  <c r="P103" i="29"/>
  <c r="Q96" i="39"/>
  <c r="K98" i="39"/>
  <c r="P106" i="26"/>
  <c r="O105" i="26"/>
  <c r="N105" i="26"/>
  <c r="AH79" i="28"/>
  <c r="S100" i="28"/>
  <c r="F100" i="28"/>
  <c r="E99" i="29"/>
  <c r="G99" i="29" s="1"/>
  <c r="E100" i="27"/>
  <c r="G100" i="27" s="1"/>
  <c r="AF79" i="28"/>
  <c r="C98" i="29"/>
  <c r="D101" i="39"/>
  <c r="N102" i="34"/>
  <c r="P103" i="34"/>
  <c r="O102" i="34"/>
  <c r="D101" i="29"/>
  <c r="C100" i="33"/>
  <c r="O102" i="35"/>
  <c r="N102" i="35"/>
  <c r="P103" i="35"/>
  <c r="S101" i="38"/>
  <c r="F101" i="38"/>
  <c r="E101" i="38" s="1"/>
  <c r="S101" i="33"/>
  <c r="F101" i="33"/>
  <c r="A104" i="26"/>
  <c r="D103" i="26"/>
  <c r="S103" i="26" s="1"/>
  <c r="F102" i="26"/>
  <c r="E101" i="31"/>
  <c r="A104" i="31"/>
  <c r="A103" i="36"/>
  <c r="G100" i="26"/>
  <c r="C101" i="36"/>
  <c r="G101" i="36"/>
  <c r="F102" i="31"/>
  <c r="D103" i="31"/>
  <c r="S103" i="31" s="1"/>
  <c r="A104" i="27"/>
  <c r="G100" i="31"/>
  <c r="A105" i="38"/>
  <c r="A103" i="34"/>
  <c r="A105" i="29"/>
  <c r="A105" i="28"/>
  <c r="A107" i="39"/>
  <c r="E101" i="26"/>
  <c r="A105" i="35"/>
  <c r="A103" i="33"/>
  <c r="O98" i="37"/>
  <c r="N98" i="37"/>
  <c r="P99" i="37"/>
  <c r="D97" i="37"/>
  <c r="F97" i="37" s="1"/>
  <c r="S96" i="37"/>
  <c r="AI79" i="38" l="1"/>
  <c r="J98" i="28"/>
  <c r="T97" i="38"/>
  <c r="AF79" i="38"/>
  <c r="T96" i="39"/>
  <c r="AF80" i="28"/>
  <c r="G100" i="35"/>
  <c r="AH80" i="39"/>
  <c r="G101" i="38"/>
  <c r="I101" i="38" s="1"/>
  <c r="J101" i="38" s="1"/>
  <c r="AH80" i="28"/>
  <c r="Y81" i="28"/>
  <c r="Z81" i="28"/>
  <c r="AA81" i="28"/>
  <c r="X80" i="28" s="1"/>
  <c r="C99" i="29"/>
  <c r="V96" i="39"/>
  <c r="U96" i="39"/>
  <c r="D102" i="39"/>
  <c r="S102" i="38"/>
  <c r="F102" i="38"/>
  <c r="E102" i="38" s="1"/>
  <c r="AE80" i="28"/>
  <c r="K99" i="28"/>
  <c r="Q97" i="28"/>
  <c r="C99" i="28"/>
  <c r="J99" i="28" s="1"/>
  <c r="Y81" i="39"/>
  <c r="Z81" i="39"/>
  <c r="AA81" i="39"/>
  <c r="X80" i="39" s="1"/>
  <c r="C101" i="31"/>
  <c r="C101" i="38"/>
  <c r="S101" i="29"/>
  <c r="F101" i="29"/>
  <c r="E100" i="28"/>
  <c r="G100" i="28"/>
  <c r="I100" i="28" s="1"/>
  <c r="AE80" i="39"/>
  <c r="B79" i="39"/>
  <c r="D103" i="27"/>
  <c r="Y80" i="38"/>
  <c r="Z80" i="38"/>
  <c r="AA80" i="38"/>
  <c r="X79" i="38" s="1"/>
  <c r="O104" i="31"/>
  <c r="N104" i="31"/>
  <c r="P105" i="31"/>
  <c r="O104" i="38"/>
  <c r="N104" i="38"/>
  <c r="P105" i="38"/>
  <c r="V97" i="38"/>
  <c r="U97" i="38"/>
  <c r="E101" i="27"/>
  <c r="G101" i="31"/>
  <c r="D103" i="36"/>
  <c r="P105" i="33"/>
  <c r="N104" i="33"/>
  <c r="O104" i="33"/>
  <c r="N103" i="39"/>
  <c r="P104" i="39"/>
  <c r="O103" i="39"/>
  <c r="S102" i="27"/>
  <c r="F102" i="27"/>
  <c r="W95" i="39"/>
  <c r="V95" i="28"/>
  <c r="U95" i="28"/>
  <c r="C99" i="39"/>
  <c r="J99" i="39" s="1"/>
  <c r="AE79" i="38"/>
  <c r="B78" i="38"/>
  <c r="D103" i="38"/>
  <c r="V98" i="38"/>
  <c r="U98" i="38"/>
  <c r="Q97" i="39"/>
  <c r="K99" i="39"/>
  <c r="O103" i="29"/>
  <c r="N103" i="29"/>
  <c r="P104" i="29"/>
  <c r="N104" i="36"/>
  <c r="O104" i="36"/>
  <c r="P105" i="36"/>
  <c r="D103" i="33"/>
  <c r="O104" i="27"/>
  <c r="P105" i="27"/>
  <c r="N104" i="27"/>
  <c r="E100" i="34"/>
  <c r="G100" i="34" s="1"/>
  <c r="T96" i="28"/>
  <c r="E100" i="29"/>
  <c r="S102" i="36"/>
  <c r="F102" i="36"/>
  <c r="E102" i="36" s="1"/>
  <c r="C102" i="36" s="1"/>
  <c r="E100" i="39"/>
  <c r="G100" i="39" s="1"/>
  <c r="I100" i="39" s="1"/>
  <c r="W94" i="28"/>
  <c r="AF80" i="39"/>
  <c r="C101" i="26"/>
  <c r="G101" i="26"/>
  <c r="E101" i="33"/>
  <c r="G101" i="33" s="1"/>
  <c r="O103" i="35"/>
  <c r="N103" i="35"/>
  <c r="P104" i="35"/>
  <c r="O103" i="34"/>
  <c r="P104" i="34"/>
  <c r="N103" i="34"/>
  <c r="D102" i="29"/>
  <c r="O103" i="28"/>
  <c r="N103" i="28"/>
  <c r="P104" i="28"/>
  <c r="C100" i="35"/>
  <c r="J100" i="38"/>
  <c r="AI80" i="28"/>
  <c r="D102" i="35"/>
  <c r="D102" i="34"/>
  <c r="AI80" i="39"/>
  <c r="S101" i="35"/>
  <c r="F101" i="35"/>
  <c r="S101" i="28"/>
  <c r="F101" i="28"/>
  <c r="D102" i="28"/>
  <c r="C99" i="35"/>
  <c r="C99" i="34"/>
  <c r="S102" i="33"/>
  <c r="F102" i="33"/>
  <c r="E102" i="33" s="1"/>
  <c r="S101" i="39"/>
  <c r="F101" i="39"/>
  <c r="C100" i="27"/>
  <c r="O106" i="26"/>
  <c r="N106" i="26"/>
  <c r="P107" i="26"/>
  <c r="S101" i="34"/>
  <c r="F101" i="34"/>
  <c r="Q99" i="38"/>
  <c r="K101" i="38"/>
  <c r="AH79" i="38"/>
  <c r="G99" i="35"/>
  <c r="A108" i="39"/>
  <c r="D104" i="31"/>
  <c r="S104" i="31" s="1"/>
  <c r="F103" i="31"/>
  <c r="A104" i="36"/>
  <c r="A106" i="35"/>
  <c r="E102" i="31"/>
  <c r="E102" i="26"/>
  <c r="G102" i="26" s="1"/>
  <c r="D104" i="26"/>
  <c r="S104" i="26" s="1"/>
  <c r="F103" i="26"/>
  <c r="A106" i="28"/>
  <c r="A106" i="29"/>
  <c r="A104" i="34"/>
  <c r="A104" i="33"/>
  <c r="A105" i="27"/>
  <c r="G102" i="38"/>
  <c r="I102" i="38" s="1"/>
  <c r="A105" i="26"/>
  <c r="A106" i="38"/>
  <c r="A105" i="31"/>
  <c r="O99" i="37"/>
  <c r="P100" i="37"/>
  <c r="N99" i="37"/>
  <c r="D98" i="37"/>
  <c r="F98" i="37" s="1"/>
  <c r="S97" i="37"/>
  <c r="AI80" i="38" l="1"/>
  <c r="AH80" i="38"/>
  <c r="AF81" i="39"/>
  <c r="AF80" i="38"/>
  <c r="Q17" i="38"/>
  <c r="T97" i="39"/>
  <c r="U97" i="39" s="1"/>
  <c r="AH81" i="28"/>
  <c r="AF81" i="28"/>
  <c r="AI81" i="28"/>
  <c r="G102" i="36"/>
  <c r="G102" i="33"/>
  <c r="D103" i="35"/>
  <c r="E101" i="39"/>
  <c r="G101" i="39" s="1"/>
  <c r="I101" i="39" s="1"/>
  <c r="E101" i="35"/>
  <c r="G101" i="35" s="1"/>
  <c r="V96" i="28"/>
  <c r="U96" i="28"/>
  <c r="W98" i="38"/>
  <c r="D103" i="39"/>
  <c r="C101" i="27"/>
  <c r="O105" i="31"/>
  <c r="P106" i="31"/>
  <c r="N105" i="31"/>
  <c r="C100" i="29"/>
  <c r="E101" i="34"/>
  <c r="S103" i="33"/>
  <c r="F103" i="33"/>
  <c r="E103" i="33" s="1"/>
  <c r="G103" i="33" s="1"/>
  <c r="S103" i="38"/>
  <c r="F103" i="38"/>
  <c r="E103" i="38" s="1"/>
  <c r="W95" i="28"/>
  <c r="G101" i="27"/>
  <c r="AE81" i="39"/>
  <c r="B80" i="39"/>
  <c r="AI81" i="39"/>
  <c r="C101" i="33"/>
  <c r="C100" i="34"/>
  <c r="E101" i="29"/>
  <c r="G101" i="29" s="1"/>
  <c r="AE81" i="28"/>
  <c r="W96" i="39"/>
  <c r="Y82" i="28"/>
  <c r="Z82" i="28"/>
  <c r="AA82" i="28"/>
  <c r="X81" i="28" s="1"/>
  <c r="C102" i="26"/>
  <c r="S102" i="29"/>
  <c r="F102" i="29"/>
  <c r="P108" i="26"/>
  <c r="N107" i="26"/>
  <c r="O107" i="26"/>
  <c r="S102" i="34"/>
  <c r="F102" i="34"/>
  <c r="D103" i="34"/>
  <c r="C100" i="39"/>
  <c r="D104" i="27"/>
  <c r="O105" i="36"/>
  <c r="P106" i="36"/>
  <c r="N105" i="36"/>
  <c r="V97" i="39"/>
  <c r="D104" i="33"/>
  <c r="Y82" i="39"/>
  <c r="Z82" i="39"/>
  <c r="AA82" i="39"/>
  <c r="X81" i="39" s="1"/>
  <c r="C102" i="38"/>
  <c r="AH81" i="39"/>
  <c r="C102" i="31"/>
  <c r="C102" i="33"/>
  <c r="S102" i="28"/>
  <c r="F102" i="28"/>
  <c r="O104" i="28"/>
  <c r="N104" i="28"/>
  <c r="P105" i="28"/>
  <c r="N104" i="34"/>
  <c r="O104" i="34"/>
  <c r="P105" i="34"/>
  <c r="P106" i="27"/>
  <c r="N105" i="27"/>
  <c r="O105" i="27"/>
  <c r="AE80" i="38"/>
  <c r="B79" i="38"/>
  <c r="E102" i="27"/>
  <c r="O105" i="33"/>
  <c r="N105" i="33"/>
  <c r="P106" i="33"/>
  <c r="W97" i="38"/>
  <c r="P105" i="39"/>
  <c r="O104" i="39"/>
  <c r="N104" i="39"/>
  <c r="S102" i="35"/>
  <c r="F102" i="35"/>
  <c r="E102" i="35" s="1"/>
  <c r="D103" i="28"/>
  <c r="D104" i="36"/>
  <c r="S103" i="36"/>
  <c r="F103" i="36"/>
  <c r="E103" i="36" s="1"/>
  <c r="O105" i="38"/>
  <c r="N105" i="38"/>
  <c r="P106" i="38"/>
  <c r="Y81" i="38"/>
  <c r="Z81" i="38"/>
  <c r="AA81" i="38"/>
  <c r="X80" i="38" s="1"/>
  <c r="Q100" i="38"/>
  <c r="K102" i="38"/>
  <c r="Q98" i="28"/>
  <c r="K100" i="28"/>
  <c r="D103" i="29"/>
  <c r="J102" i="38"/>
  <c r="T99" i="38"/>
  <c r="E101" i="28"/>
  <c r="G101" i="28" s="1"/>
  <c r="I101" i="28" s="1"/>
  <c r="P105" i="35"/>
  <c r="O104" i="35"/>
  <c r="N104" i="35"/>
  <c r="G100" i="29"/>
  <c r="O104" i="29"/>
  <c r="N104" i="29"/>
  <c r="P105" i="29"/>
  <c r="Q98" i="39"/>
  <c r="K100" i="39"/>
  <c r="D104" i="38"/>
  <c r="S103" i="27"/>
  <c r="F103" i="27"/>
  <c r="C100" i="28"/>
  <c r="J100" i="28" s="1"/>
  <c r="T97" i="28"/>
  <c r="S102" i="39"/>
  <c r="F102" i="39"/>
  <c r="A107" i="29"/>
  <c r="A106" i="31"/>
  <c r="A106" i="26"/>
  <c r="A107" i="35"/>
  <c r="D105" i="31"/>
  <c r="S105" i="31" s="1"/>
  <c r="F104" i="31"/>
  <c r="A109" i="39"/>
  <c r="A105" i="34"/>
  <c r="G102" i="31"/>
  <c r="A106" i="27"/>
  <c r="E103" i="31"/>
  <c r="E103" i="26"/>
  <c r="A107" i="28"/>
  <c r="D105" i="26"/>
  <c r="S105" i="26" s="1"/>
  <c r="F104" i="26"/>
  <c r="A105" i="36"/>
  <c r="G103" i="38"/>
  <c r="I103" i="38" s="1"/>
  <c r="A107" i="38"/>
  <c r="A105" i="33"/>
  <c r="C103" i="36"/>
  <c r="D99" i="37"/>
  <c r="F99" i="37" s="1"/>
  <c r="O100" i="37"/>
  <c r="P101" i="37"/>
  <c r="N100" i="37"/>
  <c r="S98" i="37"/>
  <c r="AH82" i="39" l="1"/>
  <c r="AI82" i="39"/>
  <c r="T17" i="38"/>
  <c r="T100" i="38"/>
  <c r="AF82" i="39"/>
  <c r="T98" i="39"/>
  <c r="V98" i="39" s="1"/>
  <c r="AF81" i="38"/>
  <c r="AI82" i="28"/>
  <c r="G103" i="36"/>
  <c r="G102" i="35"/>
  <c r="AE81" i="38"/>
  <c r="B80" i="38"/>
  <c r="V97" i="28"/>
  <c r="U97" i="28"/>
  <c r="V99" i="38"/>
  <c r="U99" i="38"/>
  <c r="T98" i="28"/>
  <c r="S104" i="36"/>
  <c r="F104" i="36"/>
  <c r="E104" i="36" s="1"/>
  <c r="C104" i="36" s="1"/>
  <c r="D104" i="39"/>
  <c r="D104" i="28"/>
  <c r="E102" i="34"/>
  <c r="G102" i="34" s="1"/>
  <c r="C101" i="29"/>
  <c r="AE82" i="39"/>
  <c r="B81" i="39"/>
  <c r="AH82" i="28"/>
  <c r="AH81" i="38"/>
  <c r="W96" i="28"/>
  <c r="S103" i="35"/>
  <c r="F103" i="35"/>
  <c r="E103" i="35" s="1"/>
  <c r="S104" i="33"/>
  <c r="F104" i="33"/>
  <c r="E104" i="33" s="1"/>
  <c r="G104" i="33" s="1"/>
  <c r="C103" i="31"/>
  <c r="P106" i="35"/>
  <c r="O105" i="35"/>
  <c r="N105" i="35"/>
  <c r="P107" i="33"/>
  <c r="O106" i="33"/>
  <c r="N106" i="33"/>
  <c r="D105" i="27"/>
  <c r="C103" i="33"/>
  <c r="C101" i="34"/>
  <c r="G103" i="31"/>
  <c r="K101" i="28"/>
  <c r="Q99" i="28"/>
  <c r="S103" i="29"/>
  <c r="F103" i="29"/>
  <c r="Y82" i="38"/>
  <c r="Z82" i="38"/>
  <c r="AA82" i="38"/>
  <c r="X81" i="38" s="1"/>
  <c r="N105" i="39"/>
  <c r="P106" i="39"/>
  <c r="O105" i="39"/>
  <c r="D105" i="33"/>
  <c r="O106" i="27"/>
  <c r="P107" i="27"/>
  <c r="N106" i="27"/>
  <c r="E102" i="28"/>
  <c r="G102" i="28" s="1"/>
  <c r="I102" i="28" s="1"/>
  <c r="Q99" i="39"/>
  <c r="K101" i="39"/>
  <c r="S103" i="39"/>
  <c r="F103" i="39"/>
  <c r="S104" i="27"/>
  <c r="F104" i="27"/>
  <c r="E103" i="27"/>
  <c r="G103" i="27" s="1"/>
  <c r="O105" i="29"/>
  <c r="N105" i="29"/>
  <c r="P106" i="29"/>
  <c r="C101" i="28"/>
  <c r="O106" i="38"/>
  <c r="N106" i="38"/>
  <c r="P107" i="38"/>
  <c r="Q101" i="38"/>
  <c r="K103" i="38"/>
  <c r="W97" i="39"/>
  <c r="S103" i="34"/>
  <c r="F103" i="34"/>
  <c r="Y83" i="28"/>
  <c r="Z83" i="28"/>
  <c r="AA83" i="28"/>
  <c r="X82" i="28" s="1"/>
  <c r="AI81" i="38"/>
  <c r="C101" i="35"/>
  <c r="D104" i="29"/>
  <c r="V100" i="38"/>
  <c r="U100" i="38"/>
  <c r="D105" i="38"/>
  <c r="S103" i="28"/>
  <c r="F103" i="28"/>
  <c r="C102" i="27"/>
  <c r="O105" i="34"/>
  <c r="P106" i="34"/>
  <c r="N105" i="34"/>
  <c r="D105" i="36"/>
  <c r="O108" i="26"/>
  <c r="N108" i="26"/>
  <c r="P109" i="26"/>
  <c r="S104" i="38"/>
  <c r="F104" i="38"/>
  <c r="E104" i="38" s="1"/>
  <c r="G102" i="27"/>
  <c r="O106" i="36"/>
  <c r="N106" i="36"/>
  <c r="P107" i="36"/>
  <c r="E102" i="29"/>
  <c r="G102" i="29" s="1"/>
  <c r="AF82" i="28"/>
  <c r="C101" i="39"/>
  <c r="J101" i="39" s="1"/>
  <c r="D104" i="35"/>
  <c r="O105" i="28"/>
  <c r="N105" i="28"/>
  <c r="P106" i="28"/>
  <c r="C103" i="26"/>
  <c r="E102" i="39"/>
  <c r="G102" i="39" s="1"/>
  <c r="I102" i="39" s="1"/>
  <c r="C102" i="35"/>
  <c r="D104" i="34"/>
  <c r="Y83" i="39"/>
  <c r="Z83" i="39"/>
  <c r="AA83" i="39"/>
  <c r="X82" i="39" s="1"/>
  <c r="AE82" i="28"/>
  <c r="C103" i="38"/>
  <c r="G101" i="34"/>
  <c r="P107" i="31"/>
  <c r="O106" i="31"/>
  <c r="N106" i="31"/>
  <c r="J100" i="39"/>
  <c r="E104" i="31"/>
  <c r="G104" i="31" s="1"/>
  <c r="F105" i="31"/>
  <c r="D106" i="31"/>
  <c r="S106" i="31" s="1"/>
  <c r="A106" i="36"/>
  <c r="A108" i="28"/>
  <c r="F105" i="26"/>
  <c r="D106" i="26"/>
  <c r="S106" i="26" s="1"/>
  <c r="A106" i="34"/>
  <c r="A106" i="33"/>
  <c r="A108" i="38"/>
  <c r="G103" i="26"/>
  <c r="A107" i="27"/>
  <c r="A110" i="39"/>
  <c r="A107" i="26"/>
  <c r="A108" i="29"/>
  <c r="E104" i="26"/>
  <c r="A108" i="35"/>
  <c r="A107" i="31"/>
  <c r="S99" i="37"/>
  <c r="D100" i="37"/>
  <c r="F100" i="37" s="1"/>
  <c r="O101" i="37"/>
  <c r="P102" i="37"/>
  <c r="N101" i="37"/>
  <c r="AH83" i="39" l="1"/>
  <c r="AI82" i="38"/>
  <c r="AI83" i="39"/>
  <c r="U98" i="39"/>
  <c r="Q17" i="28"/>
  <c r="V17" i="38"/>
  <c r="Q17" i="39"/>
  <c r="AF82" i="38"/>
  <c r="U17" i="38"/>
  <c r="AF83" i="39"/>
  <c r="T101" i="38"/>
  <c r="AE83" i="28"/>
  <c r="G104" i="36"/>
  <c r="G103" i="35"/>
  <c r="G104" i="38"/>
  <c r="I104" i="38" s="1"/>
  <c r="AE82" i="38"/>
  <c r="B81" i="38"/>
  <c r="C104" i="31"/>
  <c r="O106" i="28"/>
  <c r="N106" i="28"/>
  <c r="P107" i="28"/>
  <c r="AF83" i="28"/>
  <c r="N106" i="34"/>
  <c r="P107" i="34"/>
  <c r="O106" i="34"/>
  <c r="T99" i="28"/>
  <c r="P107" i="35"/>
  <c r="O106" i="35"/>
  <c r="N106" i="35"/>
  <c r="Q102" i="38"/>
  <c r="K104" i="38"/>
  <c r="D105" i="28"/>
  <c r="V101" i="38"/>
  <c r="U101" i="38"/>
  <c r="K102" i="28"/>
  <c r="Q100" i="28"/>
  <c r="E104" i="27"/>
  <c r="G104" i="27" s="1"/>
  <c r="P107" i="39"/>
  <c r="O106" i="39"/>
  <c r="N106" i="39"/>
  <c r="S105" i="27"/>
  <c r="F105" i="27"/>
  <c r="AH82" i="38"/>
  <c r="S104" i="39"/>
  <c r="F104" i="39"/>
  <c r="C102" i="29"/>
  <c r="C104" i="38"/>
  <c r="P110" i="26"/>
  <c r="O109" i="26"/>
  <c r="N109" i="26"/>
  <c r="W100" i="38"/>
  <c r="Y84" i="28"/>
  <c r="Z84" i="28"/>
  <c r="AA84" i="28"/>
  <c r="X83" i="28" s="1"/>
  <c r="O106" i="29"/>
  <c r="N106" i="29"/>
  <c r="P107" i="29"/>
  <c r="C102" i="28"/>
  <c r="J102" i="28" s="1"/>
  <c r="D105" i="39"/>
  <c r="AH83" i="28"/>
  <c r="C102" i="34"/>
  <c r="W98" i="39"/>
  <c r="C104" i="26"/>
  <c r="S104" i="35"/>
  <c r="F104" i="35"/>
  <c r="E104" i="35" s="1"/>
  <c r="O107" i="36"/>
  <c r="P108" i="36"/>
  <c r="N107" i="36"/>
  <c r="S104" i="29"/>
  <c r="F104" i="29"/>
  <c r="D105" i="29"/>
  <c r="E103" i="39"/>
  <c r="G103" i="39" s="1"/>
  <c r="I103" i="39" s="1"/>
  <c r="D106" i="27"/>
  <c r="D106" i="33"/>
  <c r="C104" i="33"/>
  <c r="U98" i="28"/>
  <c r="V98" i="28"/>
  <c r="AI83" i="28"/>
  <c r="J104" i="38"/>
  <c r="D106" i="36"/>
  <c r="E103" i="28"/>
  <c r="G103" i="28" s="1"/>
  <c r="I103" i="28" s="1"/>
  <c r="E103" i="34"/>
  <c r="G103" i="34" s="1"/>
  <c r="P108" i="27"/>
  <c r="O107" i="27"/>
  <c r="N107" i="27"/>
  <c r="AE83" i="39"/>
  <c r="B82" i="39"/>
  <c r="J101" i="28"/>
  <c r="S104" i="34"/>
  <c r="F104" i="34"/>
  <c r="W99" i="38"/>
  <c r="C102" i="39"/>
  <c r="S105" i="36"/>
  <c r="F105" i="36"/>
  <c r="E105" i="36" s="1"/>
  <c r="C105" i="36" s="1"/>
  <c r="O107" i="38"/>
  <c r="N107" i="38"/>
  <c r="P108" i="38"/>
  <c r="Y83" i="38"/>
  <c r="Z83" i="38"/>
  <c r="AA83" i="38"/>
  <c r="X82" i="38" s="1"/>
  <c r="J103" i="38"/>
  <c r="O107" i="33"/>
  <c r="N107" i="33"/>
  <c r="P108" i="33"/>
  <c r="C103" i="35"/>
  <c r="S104" i="28"/>
  <c r="F104" i="28"/>
  <c r="W97" i="28"/>
  <c r="D105" i="34"/>
  <c r="P108" i="31"/>
  <c r="O107" i="31"/>
  <c r="N107" i="31"/>
  <c r="Y84" i="39"/>
  <c r="Z84" i="39"/>
  <c r="AA84" i="39"/>
  <c r="X83" i="39" s="1"/>
  <c r="Q100" i="39"/>
  <c r="K102" i="39"/>
  <c r="S105" i="38"/>
  <c r="F105" i="38"/>
  <c r="E105" i="38" s="1"/>
  <c r="D106" i="38"/>
  <c r="C103" i="27"/>
  <c r="T99" i="39"/>
  <c r="S105" i="33"/>
  <c r="F105" i="33"/>
  <c r="E105" i="33" s="1"/>
  <c r="E103" i="29"/>
  <c r="G103" i="29" s="1"/>
  <c r="D105" i="35"/>
  <c r="A108" i="26"/>
  <c r="A107" i="34"/>
  <c r="F106" i="31"/>
  <c r="A109" i="29"/>
  <c r="A109" i="38"/>
  <c r="D107" i="26"/>
  <c r="S107" i="26" s="1"/>
  <c r="F106" i="26"/>
  <c r="E105" i="31"/>
  <c r="G105" i="31" s="1"/>
  <c r="A108" i="31"/>
  <c r="E105" i="26"/>
  <c r="A111" i="39"/>
  <c r="A108" i="27"/>
  <c r="A107" i="33"/>
  <c r="A109" i="28"/>
  <c r="A109" i="35"/>
  <c r="G104" i="26"/>
  <c r="A107" i="36"/>
  <c r="S17" i="37"/>
  <c r="O102" i="37"/>
  <c r="P103" i="37"/>
  <c r="N102" i="37"/>
  <c r="S100" i="37"/>
  <c r="D101" i="37"/>
  <c r="F101" i="37" s="1"/>
  <c r="AI83" i="38" l="1"/>
  <c r="T17" i="28"/>
  <c r="T102" i="38"/>
  <c r="AF83" i="38"/>
  <c r="AF84" i="39"/>
  <c r="W17" i="38"/>
  <c r="T100" i="39"/>
  <c r="U100" i="39" s="1"/>
  <c r="T17" i="39"/>
  <c r="AH83" i="38"/>
  <c r="AI84" i="28"/>
  <c r="AH84" i="28"/>
  <c r="G105" i="36"/>
  <c r="G104" i="35"/>
  <c r="G105" i="38"/>
  <c r="I105" i="38" s="1"/>
  <c r="J105" i="38" s="1"/>
  <c r="S106" i="33"/>
  <c r="F106" i="33"/>
  <c r="E106" i="33" s="1"/>
  <c r="G106" i="33" s="1"/>
  <c r="C104" i="35"/>
  <c r="S105" i="39"/>
  <c r="F105" i="39"/>
  <c r="Q103" i="38"/>
  <c r="K105" i="38"/>
  <c r="S106" i="38"/>
  <c r="F106" i="38"/>
  <c r="E106" i="38" s="1"/>
  <c r="V100" i="39"/>
  <c r="P109" i="31"/>
  <c r="O108" i="31"/>
  <c r="N108" i="31"/>
  <c r="O108" i="38"/>
  <c r="N108" i="38"/>
  <c r="P109" i="38"/>
  <c r="S106" i="27"/>
  <c r="F106" i="27"/>
  <c r="Y85" i="28"/>
  <c r="Z85" i="28"/>
  <c r="AA85" i="28"/>
  <c r="X84" i="28" s="1"/>
  <c r="W101" i="38"/>
  <c r="D106" i="35"/>
  <c r="D106" i="34"/>
  <c r="AE83" i="38"/>
  <c r="B82" i="38"/>
  <c r="O107" i="39"/>
  <c r="N107" i="39"/>
  <c r="P108" i="39"/>
  <c r="Y84" i="38"/>
  <c r="Z84" i="38"/>
  <c r="AA84" i="38"/>
  <c r="X83" i="38" s="1"/>
  <c r="O107" i="34"/>
  <c r="P108" i="34"/>
  <c r="N107" i="34"/>
  <c r="C103" i="29"/>
  <c r="S105" i="34"/>
  <c r="F105" i="34"/>
  <c r="P109" i="33"/>
  <c r="O108" i="33"/>
  <c r="N108" i="33"/>
  <c r="D107" i="38"/>
  <c r="C103" i="28"/>
  <c r="AE84" i="28"/>
  <c r="C104" i="27"/>
  <c r="S105" i="28"/>
  <c r="F105" i="28"/>
  <c r="AF84" i="28"/>
  <c r="E104" i="39"/>
  <c r="C105" i="31"/>
  <c r="C103" i="34"/>
  <c r="S106" i="36"/>
  <c r="F106" i="36"/>
  <c r="E106" i="36" s="1"/>
  <c r="W98" i="28"/>
  <c r="Q101" i="28"/>
  <c r="K103" i="28"/>
  <c r="E105" i="27"/>
  <c r="G105" i="27" s="1"/>
  <c r="T100" i="28"/>
  <c r="O107" i="35"/>
  <c r="P108" i="35"/>
  <c r="N107" i="35"/>
  <c r="O107" i="28"/>
  <c r="N107" i="28"/>
  <c r="P108" i="28"/>
  <c r="Q101" i="39"/>
  <c r="K103" i="39"/>
  <c r="AE84" i="39"/>
  <c r="B83" i="39"/>
  <c r="C105" i="26"/>
  <c r="S105" i="35"/>
  <c r="F105" i="35"/>
  <c r="E104" i="34"/>
  <c r="G104" i="34" s="1"/>
  <c r="D107" i="27"/>
  <c r="C103" i="39"/>
  <c r="J103" i="39" s="1"/>
  <c r="O107" i="29"/>
  <c r="N107" i="29"/>
  <c r="P108" i="29"/>
  <c r="AH84" i="39"/>
  <c r="D106" i="28"/>
  <c r="C105" i="33"/>
  <c r="D107" i="33"/>
  <c r="J102" i="39"/>
  <c r="S105" i="29"/>
  <c r="F105" i="29"/>
  <c r="D107" i="36"/>
  <c r="D106" i="29"/>
  <c r="D106" i="39"/>
  <c r="V102" i="38"/>
  <c r="U102" i="38"/>
  <c r="E104" i="29"/>
  <c r="G104" i="29" s="1"/>
  <c r="G105" i="33"/>
  <c r="D107" i="31"/>
  <c r="S107" i="31" s="1"/>
  <c r="V99" i="39"/>
  <c r="U99" i="39"/>
  <c r="C105" i="38"/>
  <c r="Y85" i="39"/>
  <c r="Z85" i="39"/>
  <c r="AA85" i="39"/>
  <c r="X84" i="39" s="1"/>
  <c r="E104" i="28"/>
  <c r="O108" i="27"/>
  <c r="P109" i="27"/>
  <c r="N108" i="27"/>
  <c r="O108" i="36"/>
  <c r="N108" i="36"/>
  <c r="P109" i="36"/>
  <c r="O110" i="26"/>
  <c r="N110" i="26"/>
  <c r="P111" i="26"/>
  <c r="AI84" i="39"/>
  <c r="V99" i="28"/>
  <c r="U99" i="28"/>
  <c r="G106" i="38"/>
  <c r="I106" i="38" s="1"/>
  <c r="A108" i="33"/>
  <c r="A109" i="31"/>
  <c r="E106" i="26"/>
  <c r="A108" i="34"/>
  <c r="A110" i="28"/>
  <c r="A109" i="27"/>
  <c r="A112" i="39"/>
  <c r="F107" i="26"/>
  <c r="D108" i="26"/>
  <c r="S108" i="26" s="1"/>
  <c r="A110" i="29"/>
  <c r="A109" i="26"/>
  <c r="A110" i="35"/>
  <c r="A108" i="36"/>
  <c r="E106" i="31"/>
  <c r="C106" i="36"/>
  <c r="G106" i="36"/>
  <c r="G105" i="26"/>
  <c r="A110" i="38"/>
  <c r="O103" i="37"/>
  <c r="P104" i="37"/>
  <c r="N103" i="37"/>
  <c r="S101" i="37"/>
  <c r="D102" i="37"/>
  <c r="F102" i="37" s="1"/>
  <c r="AH85" i="39" l="1"/>
  <c r="AI85" i="39"/>
  <c r="U17" i="28"/>
  <c r="V17" i="28"/>
  <c r="V17" i="39"/>
  <c r="T103" i="38"/>
  <c r="T101" i="39"/>
  <c r="AF84" i="38"/>
  <c r="U17" i="39"/>
  <c r="AF85" i="39"/>
  <c r="F107" i="31"/>
  <c r="D108" i="31"/>
  <c r="S108" i="31" s="1"/>
  <c r="AF85" i="28"/>
  <c r="C106" i="31"/>
  <c r="P109" i="35"/>
  <c r="O108" i="35"/>
  <c r="N108" i="35"/>
  <c r="P112" i="26"/>
  <c r="O111" i="26"/>
  <c r="N111" i="26"/>
  <c r="W99" i="39"/>
  <c r="W102" i="38"/>
  <c r="E105" i="29"/>
  <c r="G105" i="29" s="1"/>
  <c r="S107" i="27"/>
  <c r="F107" i="27"/>
  <c r="V101" i="39"/>
  <c r="E105" i="28"/>
  <c r="G105" i="28" s="1"/>
  <c r="I105" i="28" s="1"/>
  <c r="O109" i="33"/>
  <c r="N109" i="33"/>
  <c r="P110" i="33"/>
  <c r="S106" i="34"/>
  <c r="F106" i="34"/>
  <c r="Y86" i="28"/>
  <c r="Z86" i="28"/>
  <c r="AA86" i="28"/>
  <c r="X85" i="28" s="1"/>
  <c r="C106" i="33"/>
  <c r="S106" i="39"/>
  <c r="F106" i="39"/>
  <c r="V100" i="28"/>
  <c r="U100" i="28"/>
  <c r="AE85" i="28"/>
  <c r="E105" i="34"/>
  <c r="G105" i="34" s="1"/>
  <c r="E106" i="27"/>
  <c r="G106" i="27" s="1"/>
  <c r="W100" i="39"/>
  <c r="E105" i="39"/>
  <c r="S106" i="28"/>
  <c r="F106" i="28"/>
  <c r="Y86" i="39"/>
  <c r="Z86" i="39"/>
  <c r="AA86" i="39"/>
  <c r="X85" i="39" s="1"/>
  <c r="Y85" i="38"/>
  <c r="Z85" i="38"/>
  <c r="AA85" i="38"/>
  <c r="X84" i="38" s="1"/>
  <c r="S106" i="35"/>
  <c r="F106" i="35"/>
  <c r="E106" i="35" s="1"/>
  <c r="G106" i="35" s="1"/>
  <c r="C106" i="38"/>
  <c r="D108" i="27"/>
  <c r="S106" i="29"/>
  <c r="F106" i="29"/>
  <c r="S107" i="33"/>
  <c r="F107" i="33"/>
  <c r="E107" i="33" s="1"/>
  <c r="O108" i="29"/>
  <c r="N108" i="29"/>
  <c r="P109" i="29"/>
  <c r="C104" i="34"/>
  <c r="O108" i="28"/>
  <c r="N108" i="28"/>
  <c r="P109" i="28"/>
  <c r="C105" i="27"/>
  <c r="K104" i="28"/>
  <c r="Q102" i="28"/>
  <c r="P109" i="39"/>
  <c r="O108" i="39"/>
  <c r="N108" i="39"/>
  <c r="AI85" i="28"/>
  <c r="AE84" i="38"/>
  <c r="B83" i="38"/>
  <c r="P110" i="27"/>
  <c r="O109" i="27"/>
  <c r="N109" i="27"/>
  <c r="Q104" i="38"/>
  <c r="K106" i="38"/>
  <c r="D107" i="29"/>
  <c r="AE85" i="39"/>
  <c r="B84" i="39"/>
  <c r="D107" i="28"/>
  <c r="C104" i="39"/>
  <c r="S107" i="38"/>
  <c r="F107" i="38"/>
  <c r="D107" i="39"/>
  <c r="J103" i="28"/>
  <c r="AI84" i="38"/>
  <c r="C104" i="28"/>
  <c r="Q102" i="39"/>
  <c r="K104" i="39"/>
  <c r="O109" i="36"/>
  <c r="P110" i="36"/>
  <c r="N109" i="36"/>
  <c r="C104" i="29"/>
  <c r="AH85" i="28"/>
  <c r="E105" i="35"/>
  <c r="G105" i="35" s="1"/>
  <c r="T101" i="28"/>
  <c r="G104" i="39"/>
  <c r="I104" i="39" s="1"/>
  <c r="AH84" i="38"/>
  <c r="D107" i="34"/>
  <c r="D108" i="38"/>
  <c r="C106" i="26"/>
  <c r="W99" i="28"/>
  <c r="D108" i="36"/>
  <c r="G104" i="28"/>
  <c r="I104" i="28" s="1"/>
  <c r="J104" i="28" s="1"/>
  <c r="S107" i="36"/>
  <c r="F107" i="36"/>
  <c r="E107" i="36" s="1"/>
  <c r="D107" i="35"/>
  <c r="D108" i="33"/>
  <c r="N108" i="34"/>
  <c r="P109" i="34"/>
  <c r="O108" i="34"/>
  <c r="O109" i="38"/>
  <c r="N109" i="38"/>
  <c r="P110" i="38"/>
  <c r="P110" i="31"/>
  <c r="N109" i="31"/>
  <c r="O109" i="31"/>
  <c r="V103" i="38"/>
  <c r="U103" i="38"/>
  <c r="G107" i="33"/>
  <c r="E107" i="31"/>
  <c r="G106" i="31"/>
  <c r="A111" i="29"/>
  <c r="A111" i="28"/>
  <c r="G106" i="26"/>
  <c r="A109" i="36"/>
  <c r="A111" i="35"/>
  <c r="A113" i="39"/>
  <c r="A109" i="33"/>
  <c r="D109" i="31"/>
  <c r="S109" i="31" s="1"/>
  <c r="F108" i="31"/>
  <c r="A110" i="26"/>
  <c r="A110" i="27"/>
  <c r="A109" i="34"/>
  <c r="D109" i="26"/>
  <c r="S109" i="26" s="1"/>
  <c r="F108" i="26"/>
  <c r="A111" i="38"/>
  <c r="A110" i="31"/>
  <c r="E107" i="26"/>
  <c r="O104" i="37"/>
  <c r="N104" i="37"/>
  <c r="P105" i="37"/>
  <c r="S102" i="37"/>
  <c r="D103" i="37"/>
  <c r="F103" i="37" s="1"/>
  <c r="AH85" i="38" l="1"/>
  <c r="T102" i="39"/>
  <c r="AF85" i="38"/>
  <c r="T104" i="38"/>
  <c r="W17" i="28"/>
  <c r="AI85" i="38"/>
  <c r="AI86" i="39"/>
  <c r="W17" i="39"/>
  <c r="U101" i="39"/>
  <c r="G107" i="36"/>
  <c r="AF86" i="39"/>
  <c r="J104" i="39"/>
  <c r="AH86" i="28"/>
  <c r="AI86" i="28"/>
  <c r="Q105" i="38"/>
  <c r="K107" i="38"/>
  <c r="D108" i="34"/>
  <c r="D109" i="36"/>
  <c r="S107" i="39"/>
  <c r="F107" i="39"/>
  <c r="S107" i="29"/>
  <c r="F107" i="29"/>
  <c r="O110" i="27"/>
  <c r="N110" i="27"/>
  <c r="P111" i="27"/>
  <c r="T102" i="28"/>
  <c r="O109" i="28"/>
  <c r="N109" i="28"/>
  <c r="P110" i="28"/>
  <c r="C107" i="33"/>
  <c r="C106" i="35"/>
  <c r="W101" i="39"/>
  <c r="O109" i="35"/>
  <c r="P110" i="35"/>
  <c r="N109" i="35"/>
  <c r="C107" i="31"/>
  <c r="V101" i="28"/>
  <c r="U101" i="28"/>
  <c r="O110" i="36"/>
  <c r="N110" i="36"/>
  <c r="P111" i="36"/>
  <c r="K105" i="28"/>
  <c r="Q103" i="28"/>
  <c r="D108" i="28"/>
  <c r="Y87" i="39"/>
  <c r="AA87" i="39"/>
  <c r="X86" i="39" s="1"/>
  <c r="Z87" i="39"/>
  <c r="W100" i="28"/>
  <c r="E107" i="27"/>
  <c r="G107" i="27" s="1"/>
  <c r="W103" i="38"/>
  <c r="S108" i="33"/>
  <c r="F108" i="33"/>
  <c r="E108" i="33" s="1"/>
  <c r="P111" i="31"/>
  <c r="O110" i="31"/>
  <c r="N110" i="31"/>
  <c r="AE85" i="38"/>
  <c r="AH86" i="38" s="1"/>
  <c r="B84" i="38"/>
  <c r="E106" i="29"/>
  <c r="G106" i="29" s="1"/>
  <c r="C106" i="27"/>
  <c r="AH86" i="39"/>
  <c r="C105" i="28"/>
  <c r="J105" i="28" s="1"/>
  <c r="D109" i="33"/>
  <c r="O110" i="38"/>
  <c r="N110" i="38"/>
  <c r="P111" i="38"/>
  <c r="S108" i="38"/>
  <c r="F108" i="38"/>
  <c r="E108" i="38" s="1"/>
  <c r="C105" i="35"/>
  <c r="Q103" i="39"/>
  <c r="K105" i="39"/>
  <c r="V104" i="38"/>
  <c r="U104" i="38"/>
  <c r="E106" i="39"/>
  <c r="G106" i="39" s="1"/>
  <c r="I106" i="39" s="1"/>
  <c r="Y87" i="28"/>
  <c r="Z87" i="28"/>
  <c r="AA87" i="28"/>
  <c r="X86" i="28" s="1"/>
  <c r="AE86" i="39"/>
  <c r="B85" i="39"/>
  <c r="C107" i="36"/>
  <c r="D109" i="38"/>
  <c r="S107" i="35"/>
  <c r="F107" i="35"/>
  <c r="E107" i="35" s="1"/>
  <c r="S108" i="36"/>
  <c r="F108" i="36"/>
  <c r="E108" i="36" s="1"/>
  <c r="C108" i="36" s="1"/>
  <c r="S107" i="28"/>
  <c r="F107" i="28"/>
  <c r="S108" i="27"/>
  <c r="F108" i="27"/>
  <c r="Y86" i="38"/>
  <c r="Z86" i="38"/>
  <c r="AA86" i="38"/>
  <c r="X85" i="38" s="1"/>
  <c r="E106" i="28"/>
  <c r="G106" i="28" s="1"/>
  <c r="I106" i="28" s="1"/>
  <c r="E106" i="34"/>
  <c r="G106" i="34" s="1"/>
  <c r="C105" i="29"/>
  <c r="O112" i="26"/>
  <c r="N112" i="26"/>
  <c r="P113" i="26"/>
  <c r="S107" i="34"/>
  <c r="F107" i="34"/>
  <c r="V102" i="39"/>
  <c r="U102" i="39"/>
  <c r="E107" i="38"/>
  <c r="G107" i="38" s="1"/>
  <c r="I107" i="38" s="1"/>
  <c r="D108" i="39"/>
  <c r="O109" i="29"/>
  <c r="N109" i="29"/>
  <c r="P110" i="29"/>
  <c r="C105" i="34"/>
  <c r="J106" i="38"/>
  <c r="O109" i="34"/>
  <c r="P110" i="34"/>
  <c r="N109" i="34"/>
  <c r="O109" i="39"/>
  <c r="N109" i="39"/>
  <c r="P110" i="39"/>
  <c r="C105" i="39"/>
  <c r="C107" i="26"/>
  <c r="D109" i="27"/>
  <c r="D108" i="29"/>
  <c r="G105" i="39"/>
  <c r="I105" i="39" s="1"/>
  <c r="AE86" i="28"/>
  <c r="AF86" i="28"/>
  <c r="P111" i="33"/>
  <c r="O110" i="33"/>
  <c r="N110" i="33"/>
  <c r="D108" i="35"/>
  <c r="A111" i="31"/>
  <c r="A111" i="27"/>
  <c r="F109" i="31"/>
  <c r="G108" i="33"/>
  <c r="E108" i="31"/>
  <c r="A114" i="39"/>
  <c r="A112" i="29"/>
  <c r="G107" i="31"/>
  <c r="G107" i="26"/>
  <c r="E108" i="26"/>
  <c r="A112" i="28"/>
  <c r="D110" i="26"/>
  <c r="S110" i="26" s="1"/>
  <c r="S111" i="26" s="1"/>
  <c r="S112" i="26" s="1"/>
  <c r="S113" i="26" s="1"/>
  <c r="S114" i="26" s="1"/>
  <c r="S115" i="26" s="1"/>
  <c r="S116" i="26" s="1"/>
  <c r="S117" i="26" s="1"/>
  <c r="S118" i="26" s="1"/>
  <c r="S119" i="26" s="1"/>
  <c r="S120" i="26" s="1"/>
  <c r="S121" i="26" s="1"/>
  <c r="S122" i="26" s="1"/>
  <c r="S123" i="26" s="1"/>
  <c r="S124" i="26" s="1"/>
  <c r="S125" i="26" s="1"/>
  <c r="S126" i="26" s="1"/>
  <c r="S127" i="26" s="1"/>
  <c r="S128" i="26" s="1"/>
  <c r="S129" i="26" s="1"/>
  <c r="S130" i="26" s="1"/>
  <c r="S131" i="26" s="1"/>
  <c r="S132" i="26" s="1"/>
  <c r="F109" i="26"/>
  <c r="A112" i="35"/>
  <c r="A111" i="26"/>
  <c r="A110" i="34"/>
  <c r="G107" i="35"/>
  <c r="A112" i="38"/>
  <c r="A110" i="33"/>
  <c r="A110" i="36"/>
  <c r="O105" i="37"/>
  <c r="P106" i="37"/>
  <c r="N105" i="37"/>
  <c r="D104" i="37"/>
  <c r="F104" i="37" s="1"/>
  <c r="S103" i="37"/>
  <c r="AI86" i="38" l="1"/>
  <c r="T105" i="38"/>
  <c r="U105" i="38" s="1"/>
  <c r="T103" i="39"/>
  <c r="AF86" i="38"/>
  <c r="AF87" i="28"/>
  <c r="AH87" i="28"/>
  <c r="G108" i="36"/>
  <c r="AF87" i="39"/>
  <c r="P111" i="39"/>
  <c r="O110" i="39"/>
  <c r="N110" i="39"/>
  <c r="S109" i="33"/>
  <c r="F109" i="33"/>
  <c r="Y88" i="39"/>
  <c r="Z88" i="39"/>
  <c r="AA88" i="39"/>
  <c r="X87" i="39" s="1"/>
  <c r="S109" i="36"/>
  <c r="F109" i="36"/>
  <c r="E109" i="36" s="1"/>
  <c r="C109" i="36" s="1"/>
  <c r="D109" i="39"/>
  <c r="P111" i="29"/>
  <c r="O110" i="29"/>
  <c r="N110" i="29"/>
  <c r="Y87" i="38"/>
  <c r="Z87" i="38"/>
  <c r="AA87" i="38"/>
  <c r="X86" i="38" s="1"/>
  <c r="AE87" i="39"/>
  <c r="B86" i="39"/>
  <c r="N111" i="31"/>
  <c r="P112" i="31"/>
  <c r="O111" i="31"/>
  <c r="S108" i="28"/>
  <c r="F108" i="28"/>
  <c r="D109" i="35"/>
  <c r="P112" i="27"/>
  <c r="O111" i="27"/>
  <c r="N111" i="27"/>
  <c r="D110" i="36"/>
  <c r="V102" i="28"/>
  <c r="U102" i="28"/>
  <c r="C108" i="26"/>
  <c r="G108" i="26"/>
  <c r="C108" i="31"/>
  <c r="AE87" i="28"/>
  <c r="D109" i="29"/>
  <c r="E108" i="27"/>
  <c r="G108" i="27" s="1"/>
  <c r="C106" i="29"/>
  <c r="C108" i="33"/>
  <c r="C107" i="27"/>
  <c r="P111" i="35"/>
  <c r="O110" i="35"/>
  <c r="N110" i="35"/>
  <c r="D110" i="27"/>
  <c r="Q104" i="39"/>
  <c r="K106" i="39"/>
  <c r="O111" i="36"/>
  <c r="P112" i="36"/>
  <c r="N111" i="36"/>
  <c r="J105" i="39"/>
  <c r="C107" i="35"/>
  <c r="S108" i="35"/>
  <c r="F108" i="35"/>
  <c r="S108" i="29"/>
  <c r="F108" i="29"/>
  <c r="N110" i="34"/>
  <c r="O110" i="34"/>
  <c r="P111" i="34"/>
  <c r="S108" i="39"/>
  <c r="F108" i="39"/>
  <c r="E107" i="34"/>
  <c r="G107" i="34" s="1"/>
  <c r="C106" i="34"/>
  <c r="AI87" i="28"/>
  <c r="Y88" i="28"/>
  <c r="Z88" i="28"/>
  <c r="AA88" i="28"/>
  <c r="X87" i="28" s="1"/>
  <c r="W104" i="38"/>
  <c r="K106" i="28"/>
  <c r="Q104" i="28"/>
  <c r="AE86" i="38"/>
  <c r="B85" i="38"/>
  <c r="W101" i="28"/>
  <c r="E107" i="29"/>
  <c r="G107" i="29" s="1"/>
  <c r="AI87" i="39"/>
  <c r="O111" i="33"/>
  <c r="N111" i="33"/>
  <c r="P112" i="33"/>
  <c r="C108" i="38"/>
  <c r="T103" i="28"/>
  <c r="S109" i="38"/>
  <c r="F109" i="38"/>
  <c r="E109" i="38" s="1"/>
  <c r="G109" i="38" s="1"/>
  <c r="I109" i="38" s="1"/>
  <c r="O111" i="38"/>
  <c r="N111" i="38"/>
  <c r="D111" i="38" s="1"/>
  <c r="P112" i="38"/>
  <c r="O110" i="28"/>
  <c r="N110" i="28"/>
  <c r="P111" i="28"/>
  <c r="D109" i="34"/>
  <c r="W102" i="39"/>
  <c r="S108" i="34"/>
  <c r="F108" i="34"/>
  <c r="G108" i="38"/>
  <c r="I108" i="38" s="1"/>
  <c r="D110" i="31"/>
  <c r="S110" i="31" s="1"/>
  <c r="S111" i="31" s="1"/>
  <c r="S112" i="31" s="1"/>
  <c r="S113" i="31" s="1"/>
  <c r="S114" i="31" s="1"/>
  <c r="S115" i="31" s="1"/>
  <c r="S116" i="31" s="1"/>
  <c r="S117" i="31" s="1"/>
  <c r="S118" i="31" s="1"/>
  <c r="S119" i="31" s="1"/>
  <c r="S120" i="31" s="1"/>
  <c r="S121" i="31" s="1"/>
  <c r="S122" i="31" s="1"/>
  <c r="S123" i="31" s="1"/>
  <c r="S124" i="31" s="1"/>
  <c r="S125" i="31" s="1"/>
  <c r="S126" i="31" s="1"/>
  <c r="S127" i="31" s="1"/>
  <c r="S128" i="31" s="1"/>
  <c r="S129" i="31" s="1"/>
  <c r="S130" i="31" s="1"/>
  <c r="S131" i="31" s="1"/>
  <c r="S132" i="31" s="1"/>
  <c r="D110" i="33"/>
  <c r="S109" i="27"/>
  <c r="F109" i="27"/>
  <c r="C107" i="38"/>
  <c r="P114" i="26"/>
  <c r="N113" i="26"/>
  <c r="O113" i="26"/>
  <c r="C106" i="28"/>
  <c r="J106" i="28" s="1"/>
  <c r="E107" i="28"/>
  <c r="G107" i="28" s="1"/>
  <c r="I107" i="28" s="1"/>
  <c r="C106" i="39"/>
  <c r="D110" i="38"/>
  <c r="AH87" i="39"/>
  <c r="D109" i="28"/>
  <c r="E107" i="39"/>
  <c r="G107" i="39" s="1"/>
  <c r="I107" i="39" s="1"/>
  <c r="D111" i="26"/>
  <c r="F110" i="26"/>
  <c r="A113" i="38"/>
  <c r="G108" i="31"/>
  <c r="E109" i="31"/>
  <c r="A112" i="31"/>
  <c r="A115" i="39"/>
  <c r="A111" i="36"/>
  <c r="A111" i="34"/>
  <c r="A113" i="35"/>
  <c r="A112" i="27"/>
  <c r="A111" i="33"/>
  <c r="A113" i="28"/>
  <c r="A113" i="29"/>
  <c r="A112" i="26"/>
  <c r="E109" i="26"/>
  <c r="G109" i="26" s="1"/>
  <c r="S104" i="37"/>
  <c r="D105" i="37"/>
  <c r="F105" i="37" s="1"/>
  <c r="P107" i="37"/>
  <c r="O106" i="37"/>
  <c r="N106" i="37"/>
  <c r="AI88" i="39" l="1"/>
  <c r="AH88" i="39"/>
  <c r="AI87" i="38"/>
  <c r="V103" i="39"/>
  <c r="AF88" i="39"/>
  <c r="G109" i="36"/>
  <c r="V105" i="38"/>
  <c r="T104" i="39"/>
  <c r="U103" i="39"/>
  <c r="AF88" i="28"/>
  <c r="AI88" i="28"/>
  <c r="D111" i="36"/>
  <c r="D111" i="31"/>
  <c r="F110" i="31"/>
  <c r="J108" i="38"/>
  <c r="AF87" i="38"/>
  <c r="O112" i="27"/>
  <c r="P113" i="27"/>
  <c r="N112" i="27"/>
  <c r="Q105" i="39"/>
  <c r="K107" i="39"/>
  <c r="D110" i="34"/>
  <c r="S109" i="29"/>
  <c r="F109" i="29"/>
  <c r="S109" i="35"/>
  <c r="F109" i="35"/>
  <c r="E109" i="35" s="1"/>
  <c r="AE88" i="39"/>
  <c r="B87" i="39"/>
  <c r="S109" i="39"/>
  <c r="F109" i="39"/>
  <c r="E109" i="33"/>
  <c r="O114" i="26"/>
  <c r="N114" i="26"/>
  <c r="P115" i="26"/>
  <c r="D110" i="35"/>
  <c r="N111" i="29"/>
  <c r="P112" i="29"/>
  <c r="O111" i="29"/>
  <c r="Q106" i="38"/>
  <c r="K108" i="38"/>
  <c r="C109" i="38"/>
  <c r="J109" i="38" s="1"/>
  <c r="P113" i="33"/>
  <c r="O112" i="33"/>
  <c r="N112" i="33"/>
  <c r="E108" i="29"/>
  <c r="J107" i="38"/>
  <c r="O111" i="35"/>
  <c r="N111" i="35"/>
  <c r="P112" i="35"/>
  <c r="C109" i="31"/>
  <c r="S110" i="38"/>
  <c r="S111" i="38" s="1"/>
  <c r="S112" i="38" s="1"/>
  <c r="S113" i="38" s="1"/>
  <c r="S114" i="38" s="1"/>
  <c r="S115" i="38" s="1"/>
  <c r="S116" i="38" s="1"/>
  <c r="S117" i="38" s="1"/>
  <c r="S118" i="38" s="1"/>
  <c r="S119" i="38" s="1"/>
  <c r="S120" i="38" s="1"/>
  <c r="S121" i="38" s="1"/>
  <c r="S122" i="38" s="1"/>
  <c r="S123" i="38" s="1"/>
  <c r="S124" i="38" s="1"/>
  <c r="S125" i="38" s="1"/>
  <c r="S126" i="38" s="1"/>
  <c r="S127" i="38" s="1"/>
  <c r="S128" i="38" s="1"/>
  <c r="S129" i="38" s="1"/>
  <c r="S130" i="38" s="1"/>
  <c r="S131" i="38" s="1"/>
  <c r="S132" i="38" s="1"/>
  <c r="F110" i="38"/>
  <c r="C107" i="28"/>
  <c r="J107" i="28" s="1"/>
  <c r="E109" i="27"/>
  <c r="E108" i="34"/>
  <c r="G108" i="34" s="1"/>
  <c r="D111" i="33"/>
  <c r="S110" i="27"/>
  <c r="S111" i="27" s="1"/>
  <c r="S112" i="27" s="1"/>
  <c r="S113" i="27" s="1"/>
  <c r="S114" i="27" s="1"/>
  <c r="S115" i="27" s="1"/>
  <c r="S116" i="27" s="1"/>
  <c r="S117" i="27" s="1"/>
  <c r="S118" i="27" s="1"/>
  <c r="S119" i="27" s="1"/>
  <c r="S120" i="27" s="1"/>
  <c r="S121" i="27" s="1"/>
  <c r="S122" i="27" s="1"/>
  <c r="S123" i="27" s="1"/>
  <c r="S124" i="27" s="1"/>
  <c r="S125" i="27" s="1"/>
  <c r="S126" i="27" s="1"/>
  <c r="S127" i="27" s="1"/>
  <c r="S128" i="27" s="1"/>
  <c r="S129" i="27" s="1"/>
  <c r="S130" i="27" s="1"/>
  <c r="S131" i="27" s="1"/>
  <c r="S132" i="27" s="1"/>
  <c r="F110" i="27"/>
  <c r="AE88" i="28"/>
  <c r="W102" i="28"/>
  <c r="AH88" i="28"/>
  <c r="E108" i="28"/>
  <c r="G108" i="28" s="1"/>
  <c r="I108" i="28" s="1"/>
  <c r="D110" i="39"/>
  <c r="S109" i="28"/>
  <c r="F109" i="28"/>
  <c r="Y89" i="39"/>
  <c r="Z89" i="39"/>
  <c r="AA89" i="39"/>
  <c r="X88" i="39" s="1"/>
  <c r="G109" i="31"/>
  <c r="O111" i="28"/>
  <c r="N111" i="28"/>
  <c r="P112" i="28"/>
  <c r="C107" i="34"/>
  <c r="E108" i="35"/>
  <c r="G108" i="35" s="1"/>
  <c r="O112" i="36"/>
  <c r="N112" i="36"/>
  <c r="D112" i="36" s="1"/>
  <c r="P113" i="36"/>
  <c r="W105" i="38"/>
  <c r="Q105" i="28"/>
  <c r="K107" i="28"/>
  <c r="S110" i="33"/>
  <c r="S111" i="33" s="1"/>
  <c r="S112" i="33" s="1"/>
  <c r="S113" i="33" s="1"/>
  <c r="S114" i="33" s="1"/>
  <c r="S115" i="33" s="1"/>
  <c r="S116" i="33" s="1"/>
  <c r="S117" i="33" s="1"/>
  <c r="S118" i="33" s="1"/>
  <c r="S119" i="33" s="1"/>
  <c r="S120" i="33" s="1"/>
  <c r="S121" i="33" s="1"/>
  <c r="S122" i="33" s="1"/>
  <c r="S123" i="33" s="1"/>
  <c r="S124" i="33" s="1"/>
  <c r="S125" i="33" s="1"/>
  <c r="S126" i="33" s="1"/>
  <c r="S127" i="33" s="1"/>
  <c r="S128" i="33" s="1"/>
  <c r="S129" i="33" s="1"/>
  <c r="S130" i="33" s="1"/>
  <c r="S131" i="33" s="1"/>
  <c r="S132" i="33" s="1"/>
  <c r="F110" i="33"/>
  <c r="D110" i="28"/>
  <c r="E108" i="39"/>
  <c r="G108" i="39" s="1"/>
  <c r="I108" i="39" s="1"/>
  <c r="C108" i="27"/>
  <c r="Y88" i="38"/>
  <c r="Z88" i="38"/>
  <c r="AA88" i="38"/>
  <c r="X87" i="38" s="1"/>
  <c r="O111" i="39"/>
  <c r="N111" i="39"/>
  <c r="P112" i="39"/>
  <c r="J106" i="39"/>
  <c r="C107" i="39"/>
  <c r="V103" i="28"/>
  <c r="U103" i="28"/>
  <c r="AE87" i="38"/>
  <c r="B86" i="38"/>
  <c r="S110" i="36"/>
  <c r="S111" i="36" s="1"/>
  <c r="S112" i="36" s="1"/>
  <c r="S113" i="36" s="1"/>
  <c r="S114" i="36" s="1"/>
  <c r="S115" i="36" s="1"/>
  <c r="S116" i="36" s="1"/>
  <c r="S117" i="36" s="1"/>
  <c r="S118" i="36" s="1"/>
  <c r="S119" i="36" s="1"/>
  <c r="S120" i="36" s="1"/>
  <c r="S121" i="36" s="1"/>
  <c r="S122" i="36" s="1"/>
  <c r="S123" i="36" s="1"/>
  <c r="S124" i="36" s="1"/>
  <c r="S125" i="36" s="1"/>
  <c r="S126" i="36" s="1"/>
  <c r="S127" i="36" s="1"/>
  <c r="S128" i="36" s="1"/>
  <c r="S129" i="36" s="1"/>
  <c r="S130" i="36" s="1"/>
  <c r="S131" i="36" s="1"/>
  <c r="S132" i="36" s="1"/>
  <c r="F110" i="36"/>
  <c r="E110" i="36" s="1"/>
  <c r="G110" i="36" s="1"/>
  <c r="D111" i="27"/>
  <c r="P113" i="31"/>
  <c r="N112" i="31"/>
  <c r="D112" i="31" s="1"/>
  <c r="O112" i="31"/>
  <c r="D110" i="29"/>
  <c r="AH87" i="38"/>
  <c r="Q107" i="38"/>
  <c r="T107" i="38" s="1"/>
  <c r="K109" i="38"/>
  <c r="C109" i="26"/>
  <c r="J107" i="39"/>
  <c r="S109" i="34"/>
  <c r="F109" i="34"/>
  <c r="O112" i="38"/>
  <c r="N112" i="38"/>
  <c r="D112" i="38" s="1"/>
  <c r="P113" i="38"/>
  <c r="C107" i="29"/>
  <c r="T104" i="28"/>
  <c r="Y89" i="28"/>
  <c r="Z89" i="28"/>
  <c r="AA89" i="28"/>
  <c r="X88" i="28" s="1"/>
  <c r="O111" i="34"/>
  <c r="P112" i="34"/>
  <c r="N111" i="34"/>
  <c r="D111" i="34" s="1"/>
  <c r="V104" i="39"/>
  <c r="U104" i="39"/>
  <c r="E110" i="31"/>
  <c r="A113" i="26"/>
  <c r="A112" i="33"/>
  <c r="A112" i="34"/>
  <c r="E110" i="26"/>
  <c r="G110" i="26" s="1"/>
  <c r="A114" i="28"/>
  <c r="A114" i="38"/>
  <c r="A113" i="27"/>
  <c r="A113" i="31"/>
  <c r="D112" i="26"/>
  <c r="F111" i="26"/>
  <c r="A112" i="36"/>
  <c r="A114" i="29"/>
  <c r="A116" i="39"/>
  <c r="F111" i="31"/>
  <c r="A114" i="35"/>
  <c r="O107" i="37"/>
  <c r="P108" i="37"/>
  <c r="N107" i="37"/>
  <c r="S105" i="37"/>
  <c r="D106" i="37"/>
  <c r="F106" i="37" s="1"/>
  <c r="AH89" i="39" l="1"/>
  <c r="T105" i="39"/>
  <c r="AH88" i="38"/>
  <c r="AF88" i="38"/>
  <c r="W103" i="39"/>
  <c r="T106" i="38"/>
  <c r="U106" i="38" s="1"/>
  <c r="AI89" i="28"/>
  <c r="AH89" i="28"/>
  <c r="C110" i="36"/>
  <c r="G109" i="35"/>
  <c r="AI89" i="39"/>
  <c r="AF89" i="39"/>
  <c r="D111" i="28"/>
  <c r="T105" i="28"/>
  <c r="O112" i="28"/>
  <c r="N112" i="28"/>
  <c r="D112" i="28" s="1"/>
  <c r="P113" i="28"/>
  <c r="S110" i="35"/>
  <c r="S111" i="35" s="1"/>
  <c r="S112" i="35" s="1"/>
  <c r="S113" i="35" s="1"/>
  <c r="S114" i="35" s="1"/>
  <c r="S115" i="35" s="1"/>
  <c r="S116" i="35" s="1"/>
  <c r="S117" i="35" s="1"/>
  <c r="S118" i="35" s="1"/>
  <c r="S119" i="35" s="1"/>
  <c r="S120" i="35" s="1"/>
  <c r="S121" i="35" s="1"/>
  <c r="S122" i="35" s="1"/>
  <c r="S123" i="35" s="1"/>
  <c r="S124" i="35" s="1"/>
  <c r="S125" i="35" s="1"/>
  <c r="S126" i="35" s="1"/>
  <c r="S127" i="35" s="1"/>
  <c r="S128" i="35" s="1"/>
  <c r="S129" i="35" s="1"/>
  <c r="S130" i="35" s="1"/>
  <c r="S131" i="35" s="1"/>
  <c r="S132" i="35" s="1"/>
  <c r="F110" i="35"/>
  <c r="E110" i="35" s="1"/>
  <c r="O113" i="36"/>
  <c r="P114" i="36"/>
  <c r="N113" i="36"/>
  <c r="D113" i="36" s="1"/>
  <c r="C108" i="34"/>
  <c r="C108" i="29"/>
  <c r="N112" i="34"/>
  <c r="D112" i="34" s="1"/>
  <c r="P113" i="34"/>
  <c r="O112" i="34"/>
  <c r="O113" i="38"/>
  <c r="N113" i="38"/>
  <c r="D113" i="38" s="1"/>
  <c r="P114" i="38"/>
  <c r="Q106" i="39"/>
  <c r="K108" i="39"/>
  <c r="E109" i="28"/>
  <c r="G109" i="28" s="1"/>
  <c r="I109" i="28" s="1"/>
  <c r="C109" i="27"/>
  <c r="G108" i="29"/>
  <c r="P116" i="26"/>
  <c r="O115" i="26"/>
  <c r="N115" i="26"/>
  <c r="AE89" i="39"/>
  <c r="B88" i="39"/>
  <c r="W103" i="28"/>
  <c r="C108" i="39"/>
  <c r="J108" i="39" s="1"/>
  <c r="S110" i="29"/>
  <c r="S111" i="29" s="1"/>
  <c r="S112" i="29" s="1"/>
  <c r="S113" i="29" s="1"/>
  <c r="S114" i="29" s="1"/>
  <c r="S115" i="29" s="1"/>
  <c r="S116" i="29" s="1"/>
  <c r="S117" i="29" s="1"/>
  <c r="S118" i="29" s="1"/>
  <c r="S119" i="29" s="1"/>
  <c r="S120" i="29" s="1"/>
  <c r="S121" i="29" s="1"/>
  <c r="S122" i="29" s="1"/>
  <c r="S123" i="29" s="1"/>
  <c r="S124" i="29" s="1"/>
  <c r="S125" i="29" s="1"/>
  <c r="S126" i="29" s="1"/>
  <c r="S127" i="29" s="1"/>
  <c r="S128" i="29" s="1"/>
  <c r="S129" i="29" s="1"/>
  <c r="S130" i="29" s="1"/>
  <c r="S131" i="29" s="1"/>
  <c r="S132" i="29" s="1"/>
  <c r="F110" i="29"/>
  <c r="C110" i="31"/>
  <c r="Y89" i="38"/>
  <c r="Z89" i="38"/>
  <c r="AA89" i="38"/>
  <c r="X88" i="38" s="1"/>
  <c r="S110" i="28"/>
  <c r="F110" i="28"/>
  <c r="AE89" i="28"/>
  <c r="G109" i="27"/>
  <c r="D112" i="33"/>
  <c r="C109" i="35"/>
  <c r="D112" i="27"/>
  <c r="S110" i="39"/>
  <c r="S111" i="39" s="1"/>
  <c r="S112" i="39" s="1"/>
  <c r="S113" i="39" s="1"/>
  <c r="S114" i="39" s="1"/>
  <c r="S115" i="39" s="1"/>
  <c r="S116" i="39" s="1"/>
  <c r="S117" i="39" s="1"/>
  <c r="S118" i="39" s="1"/>
  <c r="S119" i="39" s="1"/>
  <c r="S120" i="39" s="1"/>
  <c r="S121" i="39" s="1"/>
  <c r="S122" i="39" s="1"/>
  <c r="S123" i="39" s="1"/>
  <c r="S124" i="39" s="1"/>
  <c r="S125" i="39" s="1"/>
  <c r="S126" i="39" s="1"/>
  <c r="S127" i="39" s="1"/>
  <c r="S128" i="39" s="1"/>
  <c r="S129" i="39" s="1"/>
  <c r="S130" i="39" s="1"/>
  <c r="S131" i="39" s="1"/>
  <c r="S132" i="39" s="1"/>
  <c r="F110" i="39"/>
  <c r="E110" i="27"/>
  <c r="K108" i="28"/>
  <c r="Q106" i="28"/>
  <c r="P114" i="27"/>
  <c r="N113" i="27"/>
  <c r="O113" i="27"/>
  <c r="AF89" i="28"/>
  <c r="E109" i="34"/>
  <c r="G109" i="34" s="1"/>
  <c r="V107" i="38"/>
  <c r="U107" i="38"/>
  <c r="N113" i="31"/>
  <c r="P114" i="31"/>
  <c r="O113" i="31"/>
  <c r="AE88" i="38"/>
  <c r="B87" i="38"/>
  <c r="E110" i="33"/>
  <c r="G110" i="33" s="1"/>
  <c r="C108" i="35"/>
  <c r="P113" i="35"/>
  <c r="O112" i="35"/>
  <c r="N112" i="35"/>
  <c r="O113" i="33"/>
  <c r="N113" i="33"/>
  <c r="D113" i="33" s="1"/>
  <c r="P114" i="33"/>
  <c r="C109" i="33"/>
  <c r="E109" i="29"/>
  <c r="G109" i="29" s="1"/>
  <c r="V105" i="39"/>
  <c r="U105" i="39"/>
  <c r="Y90" i="39"/>
  <c r="Z90" i="39"/>
  <c r="AA90" i="39"/>
  <c r="X89" i="39" s="1"/>
  <c r="F111" i="36"/>
  <c r="E111" i="36" s="1"/>
  <c r="C111" i="36" s="1"/>
  <c r="E110" i="38"/>
  <c r="F111" i="38"/>
  <c r="D111" i="35"/>
  <c r="F111" i="35" s="1"/>
  <c r="E111" i="35" s="1"/>
  <c r="C111" i="35" s="1"/>
  <c r="O112" i="29"/>
  <c r="P113" i="29"/>
  <c r="N112" i="29"/>
  <c r="G109" i="33"/>
  <c r="AI88" i="38"/>
  <c r="W104" i="39"/>
  <c r="C110" i="26"/>
  <c r="Y90" i="28"/>
  <c r="Z90" i="28"/>
  <c r="AA90" i="28"/>
  <c r="X89" i="28" s="1"/>
  <c r="F111" i="27"/>
  <c r="P113" i="39"/>
  <c r="O112" i="39"/>
  <c r="N112" i="39"/>
  <c r="V104" i="28"/>
  <c r="U104" i="28"/>
  <c r="D111" i="39"/>
  <c r="C108" i="28"/>
  <c r="J108" i="28" s="1"/>
  <c r="F111" i="33"/>
  <c r="E111" i="33" s="1"/>
  <c r="C111" i="33" s="1"/>
  <c r="Q108" i="38"/>
  <c r="K110" i="38"/>
  <c r="D111" i="29"/>
  <c r="F111" i="29" s="1"/>
  <c r="E109" i="39"/>
  <c r="G109" i="39"/>
  <c r="I109" i="39" s="1"/>
  <c r="S110" i="34"/>
  <c r="S111" i="34" s="1"/>
  <c r="S112" i="34" s="1"/>
  <c r="S113" i="34" s="1"/>
  <c r="S114" i="34" s="1"/>
  <c r="S115" i="34" s="1"/>
  <c r="S116" i="34" s="1"/>
  <c r="S117" i="34" s="1"/>
  <c r="S118" i="34" s="1"/>
  <c r="S119" i="34" s="1"/>
  <c r="S120" i="34" s="1"/>
  <c r="S121" i="34" s="1"/>
  <c r="S122" i="34" s="1"/>
  <c r="S123" i="34" s="1"/>
  <c r="S124" i="34" s="1"/>
  <c r="S125" i="34" s="1"/>
  <c r="S126" i="34" s="1"/>
  <c r="S127" i="34" s="1"/>
  <c r="S128" i="34" s="1"/>
  <c r="S129" i="34" s="1"/>
  <c r="S130" i="34" s="1"/>
  <c r="S131" i="34" s="1"/>
  <c r="S132" i="34" s="1"/>
  <c r="F110" i="34"/>
  <c r="F111" i="34" s="1"/>
  <c r="E111" i="34" s="1"/>
  <c r="C111" i="34" s="1"/>
  <c r="D113" i="26"/>
  <c r="F112" i="26"/>
  <c r="E111" i="26"/>
  <c r="C111" i="26" s="1"/>
  <c r="G110" i="31"/>
  <c r="A113" i="33"/>
  <c r="A117" i="39"/>
  <c r="A113" i="36"/>
  <c r="A115" i="35"/>
  <c r="A115" i="38"/>
  <c r="A115" i="29"/>
  <c r="A114" i="31"/>
  <c r="A114" i="27"/>
  <c r="E111" i="31"/>
  <c r="C111" i="31" s="1"/>
  <c r="A113" i="34"/>
  <c r="A114" i="26"/>
  <c r="D113" i="31"/>
  <c r="F112" i="31"/>
  <c r="A115" i="28"/>
  <c r="S106" i="37"/>
  <c r="D107" i="37"/>
  <c r="F107" i="37" s="1"/>
  <c r="O108" i="37"/>
  <c r="N108" i="37"/>
  <c r="P109" i="37"/>
  <c r="AH90" i="39" l="1"/>
  <c r="V106" i="38"/>
  <c r="AI89" i="38"/>
  <c r="T106" i="39"/>
  <c r="T108" i="38"/>
  <c r="V108" i="38" s="1"/>
  <c r="AF90" i="39"/>
  <c r="AH89" i="38"/>
  <c r="G111" i="33"/>
  <c r="F112" i="33"/>
  <c r="D112" i="39"/>
  <c r="AF89" i="38"/>
  <c r="AE90" i="28"/>
  <c r="F108" i="37"/>
  <c r="U108" i="38"/>
  <c r="C110" i="38"/>
  <c r="G110" i="38"/>
  <c r="I110" i="38" s="1"/>
  <c r="C110" i="33"/>
  <c r="E110" i="28"/>
  <c r="G110" i="28" s="1"/>
  <c r="I110" i="28" s="1"/>
  <c r="AE90" i="39"/>
  <c r="B89" i="39"/>
  <c r="E110" i="34"/>
  <c r="G110" i="34" s="1"/>
  <c r="W105" i="39"/>
  <c r="D112" i="35"/>
  <c r="F112" i="35" s="1"/>
  <c r="AE89" i="38"/>
  <c r="B88" i="38"/>
  <c r="C109" i="34"/>
  <c r="F112" i="27"/>
  <c r="AH90" i="28"/>
  <c r="AI90" i="39"/>
  <c r="D112" i="29"/>
  <c r="F112" i="29" s="1"/>
  <c r="AF90" i="28"/>
  <c r="W106" i="38"/>
  <c r="O116" i="26"/>
  <c r="N116" i="26"/>
  <c r="P117" i="26"/>
  <c r="O113" i="34"/>
  <c r="P114" i="34"/>
  <c r="N113" i="34"/>
  <c r="D113" i="34" s="1"/>
  <c r="O113" i="28"/>
  <c r="N113" i="28"/>
  <c r="D113" i="28" s="1"/>
  <c r="P114" i="28"/>
  <c r="P115" i="27"/>
  <c r="N114" i="27"/>
  <c r="O114" i="27"/>
  <c r="V105" i="28"/>
  <c r="U105" i="28"/>
  <c r="W107" i="38"/>
  <c r="T106" i="28"/>
  <c r="C109" i="28"/>
  <c r="F111" i="39"/>
  <c r="F112" i="39" s="1"/>
  <c r="E111" i="27"/>
  <c r="C111" i="27" s="1"/>
  <c r="F112" i="36"/>
  <c r="E112" i="36" s="1"/>
  <c r="C112" i="36" s="1"/>
  <c r="C110" i="35"/>
  <c r="Y91" i="28"/>
  <c r="Z91" i="28"/>
  <c r="AA91" i="28"/>
  <c r="X90" i="28" s="1"/>
  <c r="N113" i="29"/>
  <c r="P114" i="29"/>
  <c r="O113" i="29"/>
  <c r="Y91" i="39"/>
  <c r="Z91" i="39"/>
  <c r="AA91" i="39"/>
  <c r="X90" i="39" s="1"/>
  <c r="C109" i="29"/>
  <c r="O113" i="35"/>
  <c r="N113" i="35"/>
  <c r="D113" i="35" s="1"/>
  <c r="F113" i="35" s="1"/>
  <c r="P114" i="35"/>
  <c r="P115" i="31"/>
  <c r="O114" i="31"/>
  <c r="N114" i="31"/>
  <c r="C110" i="27"/>
  <c r="Y90" i="38"/>
  <c r="Z90" i="38"/>
  <c r="AA90" i="38"/>
  <c r="X89" i="38" s="1"/>
  <c r="F111" i="28"/>
  <c r="F112" i="28" s="1"/>
  <c r="Q107" i="39"/>
  <c r="K109" i="39"/>
  <c r="V106" i="39"/>
  <c r="U106" i="39"/>
  <c r="F112" i="34"/>
  <c r="E112" i="34" s="1"/>
  <c r="C112" i="34" s="1"/>
  <c r="O114" i="36"/>
  <c r="N114" i="36"/>
  <c r="D114" i="36" s="1"/>
  <c r="P115" i="36"/>
  <c r="E111" i="29"/>
  <c r="C111" i="29" s="1"/>
  <c r="E110" i="39"/>
  <c r="G110" i="39" s="1"/>
  <c r="I110" i="39" s="1"/>
  <c r="E110" i="29"/>
  <c r="G110" i="29" s="1"/>
  <c r="F112" i="38"/>
  <c r="E111" i="38"/>
  <c r="P115" i="33"/>
  <c r="O114" i="33"/>
  <c r="N114" i="33"/>
  <c r="D114" i="33" s="1"/>
  <c r="J109" i="28"/>
  <c r="O114" i="38"/>
  <c r="N114" i="38"/>
  <c r="D114" i="38" s="1"/>
  <c r="P115" i="38"/>
  <c r="O113" i="39"/>
  <c r="N113" i="39"/>
  <c r="D113" i="39" s="1"/>
  <c r="P114" i="39"/>
  <c r="S111" i="28"/>
  <c r="S112" i="28" s="1"/>
  <c r="S113" i="28" s="1"/>
  <c r="S114" i="28" s="1"/>
  <c r="S115" i="28" s="1"/>
  <c r="S116" i="28" s="1"/>
  <c r="S117" i="28" s="1"/>
  <c r="S118" i="28" s="1"/>
  <c r="S119" i="28" s="1"/>
  <c r="S120" i="28" s="1"/>
  <c r="S121" i="28" s="1"/>
  <c r="S122" i="28" s="1"/>
  <c r="S123" i="28" s="1"/>
  <c r="S124" i="28" s="1"/>
  <c r="S125" i="28" s="1"/>
  <c r="S126" i="28" s="1"/>
  <c r="S127" i="28" s="1"/>
  <c r="S128" i="28" s="1"/>
  <c r="S129" i="28" s="1"/>
  <c r="S130" i="28" s="1"/>
  <c r="S131" i="28" s="1"/>
  <c r="S132" i="28" s="1"/>
  <c r="AI90" i="28"/>
  <c r="G111" i="36"/>
  <c r="G111" i="34"/>
  <c r="G110" i="35"/>
  <c r="C109" i="39"/>
  <c r="K109" i="28"/>
  <c r="Q107" i="28"/>
  <c r="W104" i="28"/>
  <c r="D113" i="27"/>
  <c r="G110" i="27"/>
  <c r="E112" i="31"/>
  <c r="C112" i="31" s="1"/>
  <c r="A116" i="28"/>
  <c r="D114" i="31"/>
  <c r="F113" i="31"/>
  <c r="A114" i="34"/>
  <c r="G111" i="31"/>
  <c r="A116" i="38"/>
  <c r="A114" i="36"/>
  <c r="G111" i="26"/>
  <c r="G112" i="34"/>
  <c r="E112" i="35"/>
  <c r="C112" i="35" s="1"/>
  <c r="A115" i="26"/>
  <c r="A115" i="31"/>
  <c r="A118" i="39"/>
  <c r="E112" i="26"/>
  <c r="C112" i="26" s="1"/>
  <c r="A114" i="33"/>
  <c r="G111" i="35"/>
  <c r="A115" i="27"/>
  <c r="A116" i="29"/>
  <c r="A116" i="35"/>
  <c r="D114" i="26"/>
  <c r="F113" i="26"/>
  <c r="D108" i="37"/>
  <c r="O109" i="37"/>
  <c r="P110" i="37"/>
  <c r="N109" i="37"/>
  <c r="S107" i="37"/>
  <c r="AH91" i="39" l="1"/>
  <c r="AI91" i="39"/>
  <c r="AH90" i="38"/>
  <c r="AF91" i="39"/>
  <c r="T107" i="39"/>
  <c r="AF90" i="38"/>
  <c r="AE91" i="28"/>
  <c r="G112" i="36"/>
  <c r="F113" i="33"/>
  <c r="E113" i="33" s="1"/>
  <c r="C113" i="33" s="1"/>
  <c r="E112" i="33"/>
  <c r="AI91" i="28"/>
  <c r="E112" i="39"/>
  <c r="C112" i="39" s="1"/>
  <c r="K113" i="39" s="1"/>
  <c r="E112" i="27"/>
  <c r="C112" i="27" s="1"/>
  <c r="T107" i="28"/>
  <c r="C111" i="38"/>
  <c r="G111" i="38"/>
  <c r="I111" i="38" s="1"/>
  <c r="C110" i="39"/>
  <c r="J110" i="39" s="1"/>
  <c r="E112" i="28"/>
  <c r="C112" i="28" s="1"/>
  <c r="K113" i="28" s="1"/>
  <c r="P115" i="35"/>
  <c r="O114" i="35"/>
  <c r="N114" i="35"/>
  <c r="D114" i="35" s="1"/>
  <c r="F114" i="35" s="1"/>
  <c r="K110" i="28"/>
  <c r="Q108" i="28"/>
  <c r="D114" i="27"/>
  <c r="C110" i="34"/>
  <c r="E112" i="38"/>
  <c r="C112" i="38" s="1"/>
  <c r="K113" i="38" s="1"/>
  <c r="O115" i="36"/>
  <c r="P116" i="36"/>
  <c r="N115" i="36"/>
  <c r="D115" i="36" s="1"/>
  <c r="V107" i="39"/>
  <c r="U107" i="39"/>
  <c r="O114" i="29"/>
  <c r="P115" i="29"/>
  <c r="N114" i="29"/>
  <c r="V106" i="28"/>
  <c r="U106" i="28"/>
  <c r="P116" i="27"/>
  <c r="N115" i="27"/>
  <c r="O115" i="27"/>
  <c r="P118" i="26"/>
  <c r="O117" i="26"/>
  <c r="N117" i="26"/>
  <c r="F113" i="38"/>
  <c r="Y91" i="38"/>
  <c r="Z91" i="38"/>
  <c r="AA91" i="38"/>
  <c r="X90" i="38" s="1"/>
  <c r="N114" i="34"/>
  <c r="D114" i="34" s="1"/>
  <c r="O114" i="34"/>
  <c r="P115" i="34"/>
  <c r="D113" i="29"/>
  <c r="F113" i="29" s="1"/>
  <c r="O114" i="28"/>
  <c r="N114" i="28"/>
  <c r="D114" i="28" s="1"/>
  <c r="P115" i="28"/>
  <c r="C110" i="28"/>
  <c r="W108" i="38"/>
  <c r="O115" i="33"/>
  <c r="N115" i="33"/>
  <c r="D115" i="33" s="1"/>
  <c r="P116" i="33"/>
  <c r="W106" i="39"/>
  <c r="P115" i="39"/>
  <c r="O114" i="39"/>
  <c r="N114" i="39"/>
  <c r="D114" i="39" s="1"/>
  <c r="F113" i="28"/>
  <c r="AE90" i="38"/>
  <c r="AH91" i="38" s="1"/>
  <c r="B89" i="38"/>
  <c r="Y92" i="39"/>
  <c r="Z92" i="39"/>
  <c r="AA92" i="39"/>
  <c r="X91" i="39" s="1"/>
  <c r="Q109" i="38"/>
  <c r="K111" i="38"/>
  <c r="F113" i="39"/>
  <c r="E113" i="39" s="1"/>
  <c r="C113" i="39" s="1"/>
  <c r="K114" i="39" s="1"/>
  <c r="E111" i="28"/>
  <c r="C111" i="28" s="1"/>
  <c r="G111" i="27"/>
  <c r="AI90" i="38"/>
  <c r="O115" i="38"/>
  <c r="N115" i="38"/>
  <c r="D115" i="38" s="1"/>
  <c r="P116" i="38"/>
  <c r="N115" i="31"/>
  <c r="P116" i="31"/>
  <c r="O115" i="31"/>
  <c r="E112" i="29"/>
  <c r="C112" i="29" s="1"/>
  <c r="G112" i="29"/>
  <c r="F113" i="27"/>
  <c r="Q108" i="39"/>
  <c r="K110" i="39"/>
  <c r="Y92" i="28"/>
  <c r="Z92" i="28"/>
  <c r="AA92" i="28"/>
  <c r="X91" i="28" s="1"/>
  <c r="F113" i="36"/>
  <c r="E113" i="36" s="1"/>
  <c r="C113" i="36" s="1"/>
  <c r="J110" i="38"/>
  <c r="G112" i="31"/>
  <c r="C110" i="29"/>
  <c r="G111" i="29"/>
  <c r="J109" i="39"/>
  <c r="E111" i="39"/>
  <c r="C111" i="39" s="1"/>
  <c r="W105" i="28"/>
  <c r="F113" i="34"/>
  <c r="E113" i="34" s="1"/>
  <c r="C113" i="34" s="1"/>
  <c r="AF91" i="28"/>
  <c r="AH91" i="28"/>
  <c r="AE91" i="39"/>
  <c r="B90" i="39"/>
  <c r="A115" i="34"/>
  <c r="A119" i="39"/>
  <c r="G112" i="35"/>
  <c r="A115" i="36"/>
  <c r="A116" i="31"/>
  <c r="D115" i="31"/>
  <c r="F114" i="31"/>
  <c r="E113" i="31"/>
  <c r="C113" i="31" s="1"/>
  <c r="A117" i="35"/>
  <c r="A117" i="38"/>
  <c r="A117" i="29"/>
  <c r="E113" i="35"/>
  <c r="C113" i="35" s="1"/>
  <c r="G112" i="26"/>
  <c r="E113" i="26"/>
  <c r="C113" i="26" s="1"/>
  <c r="A116" i="27"/>
  <c r="A116" i="26"/>
  <c r="A115" i="33"/>
  <c r="D115" i="26"/>
  <c r="F114" i="26"/>
  <c r="G113" i="34"/>
  <c r="A117" i="28"/>
  <c r="D109" i="37"/>
  <c r="F109" i="37" s="1"/>
  <c r="O110" i="37"/>
  <c r="P111" i="37"/>
  <c r="N110" i="37"/>
  <c r="S108" i="37"/>
  <c r="AI92" i="39" l="1"/>
  <c r="G113" i="33"/>
  <c r="T109" i="38"/>
  <c r="V109" i="38" s="1"/>
  <c r="T108" i="39"/>
  <c r="U108" i="39" s="1"/>
  <c r="G113" i="36"/>
  <c r="C112" i="33"/>
  <c r="G112" i="33"/>
  <c r="F114" i="33"/>
  <c r="AF92" i="39"/>
  <c r="G113" i="39"/>
  <c r="I113" i="39" s="1"/>
  <c r="J113" i="39" s="1"/>
  <c r="G112" i="39"/>
  <c r="I112" i="39" s="1"/>
  <c r="J112" i="39" s="1"/>
  <c r="AF91" i="38"/>
  <c r="AI91" i="38"/>
  <c r="AH92" i="28"/>
  <c r="F114" i="28"/>
  <c r="G111" i="28"/>
  <c r="I111" i="28" s="1"/>
  <c r="J111" i="28" s="1"/>
  <c r="D115" i="27"/>
  <c r="F110" i="37"/>
  <c r="T108" i="28"/>
  <c r="V108" i="39"/>
  <c r="Q110" i="28"/>
  <c r="K112" i="28"/>
  <c r="O115" i="39"/>
  <c r="N115" i="39"/>
  <c r="D115" i="39" s="1"/>
  <c r="P116" i="39"/>
  <c r="E113" i="29"/>
  <c r="C113" i="29" s="1"/>
  <c r="Y92" i="38"/>
  <c r="Z92" i="38"/>
  <c r="AA92" i="38"/>
  <c r="X91" i="38" s="1"/>
  <c r="W107" i="39"/>
  <c r="AE92" i="39"/>
  <c r="B91" i="39"/>
  <c r="P117" i="31"/>
  <c r="N116" i="31"/>
  <c r="O116" i="31"/>
  <c r="AF92" i="28"/>
  <c r="O116" i="38"/>
  <c r="N116" i="38"/>
  <c r="D116" i="38" s="1"/>
  <c r="P117" i="38"/>
  <c r="AH92" i="39"/>
  <c r="Y93" i="39"/>
  <c r="Z93" i="39"/>
  <c r="AA93" i="39"/>
  <c r="X92" i="39" s="1"/>
  <c r="K111" i="28"/>
  <c r="Q109" i="28"/>
  <c r="F114" i="36"/>
  <c r="E114" i="36" s="1"/>
  <c r="C114" i="36" s="1"/>
  <c r="F114" i="38"/>
  <c r="E113" i="38"/>
  <c r="F115" i="36"/>
  <c r="E115" i="36" s="1"/>
  <c r="Q109" i="39"/>
  <c r="K111" i="39"/>
  <c r="J110" i="28"/>
  <c r="O115" i="28"/>
  <c r="N115" i="28"/>
  <c r="D115" i="28" s="1"/>
  <c r="F115" i="28" s="1"/>
  <c r="P116" i="28"/>
  <c r="W106" i="28"/>
  <c r="O116" i="36"/>
  <c r="N116" i="36"/>
  <c r="D116" i="36" s="1"/>
  <c r="P117" i="36"/>
  <c r="J111" i="38"/>
  <c r="E113" i="27"/>
  <c r="C113" i="27" s="1"/>
  <c r="AE91" i="38"/>
  <c r="B90" i="38"/>
  <c r="P117" i="33"/>
  <c r="O116" i="33"/>
  <c r="N116" i="33"/>
  <c r="D116" i="33" s="1"/>
  <c r="E114" i="28"/>
  <c r="C114" i="28" s="1"/>
  <c r="K115" i="28" s="1"/>
  <c r="O115" i="34"/>
  <c r="P116" i="34"/>
  <c r="N115" i="34"/>
  <c r="D115" i="34" s="1"/>
  <c r="D114" i="29"/>
  <c r="F114" i="29" s="1"/>
  <c r="Q110" i="38"/>
  <c r="K112" i="38"/>
  <c r="U109" i="38"/>
  <c r="E113" i="28"/>
  <c r="C113" i="28" s="1"/>
  <c r="K114" i="28" s="1"/>
  <c r="O118" i="26"/>
  <c r="N118" i="26"/>
  <c r="P119" i="26"/>
  <c r="N115" i="29"/>
  <c r="D115" i="29" s="1"/>
  <c r="F115" i="29" s="1"/>
  <c r="P116" i="29"/>
  <c r="O115" i="29"/>
  <c r="V107" i="28"/>
  <c r="U107" i="28"/>
  <c r="P117" i="27"/>
  <c r="O116" i="27"/>
  <c r="N116" i="27"/>
  <c r="D116" i="27" s="1"/>
  <c r="G113" i="26"/>
  <c r="G111" i="39"/>
  <c r="I111" i="39" s="1"/>
  <c r="J111" i="39" s="1"/>
  <c r="AE92" i="28"/>
  <c r="F114" i="34"/>
  <c r="E114" i="34" s="1"/>
  <c r="C114" i="34" s="1"/>
  <c r="G112" i="38"/>
  <c r="I112" i="38" s="1"/>
  <c r="J112" i="38" s="1"/>
  <c r="O115" i="35"/>
  <c r="N115" i="35"/>
  <c r="D115" i="35" s="1"/>
  <c r="P116" i="35"/>
  <c r="G112" i="27"/>
  <c r="Q110" i="39"/>
  <c r="K112" i="39"/>
  <c r="Y93" i="28"/>
  <c r="Z93" i="28"/>
  <c r="AA93" i="28"/>
  <c r="X92" i="28" s="1"/>
  <c r="F114" i="39"/>
  <c r="AI92" i="28"/>
  <c r="F114" i="27"/>
  <c r="F115" i="27" s="1"/>
  <c r="G112" i="28"/>
  <c r="I112" i="28" s="1"/>
  <c r="J112" i="28" s="1"/>
  <c r="E114" i="31"/>
  <c r="C114" i="31" s="1"/>
  <c r="A118" i="29"/>
  <c r="G113" i="31"/>
  <c r="D116" i="31"/>
  <c r="F115" i="31"/>
  <c r="A120" i="39"/>
  <c r="A116" i="33"/>
  <c r="E114" i="35"/>
  <c r="C114" i="35" s="1"/>
  <c r="A118" i="38"/>
  <c r="A118" i="28"/>
  <c r="F115" i="26"/>
  <c r="D116" i="26"/>
  <c r="A117" i="26"/>
  <c r="A117" i="27"/>
  <c r="A118" i="35"/>
  <c r="F115" i="35"/>
  <c r="G113" i="35"/>
  <c r="E114" i="26"/>
  <c r="C114" i="26" s="1"/>
  <c r="A117" i="31"/>
  <c r="A116" i="36"/>
  <c r="A116" i="34"/>
  <c r="D110" i="37"/>
  <c r="S109" i="37"/>
  <c r="O111" i="37"/>
  <c r="N111" i="37"/>
  <c r="P112" i="37"/>
  <c r="Q15" i="38"/>
  <c r="Q14" i="38"/>
  <c r="Q13" i="38"/>
  <c r="Q12" i="38"/>
  <c r="Q14" i="39"/>
  <c r="Q15" i="39"/>
  <c r="Q12" i="39"/>
  <c r="Q13" i="39"/>
  <c r="Q15" i="28"/>
  <c r="Q12" i="28"/>
  <c r="Q13" i="28"/>
  <c r="Q14" i="28"/>
  <c r="AI92" i="38" l="1"/>
  <c r="Q16" i="28"/>
  <c r="Q16" i="39"/>
  <c r="Q16" i="38"/>
  <c r="AI93" i="39"/>
  <c r="G114" i="28"/>
  <c r="I114" i="28" s="1"/>
  <c r="J114" i="28" s="1"/>
  <c r="T109" i="39"/>
  <c r="V109" i="39" s="1"/>
  <c r="AH93" i="28"/>
  <c r="G114" i="36"/>
  <c r="F116" i="33"/>
  <c r="E116" i="33" s="1"/>
  <c r="C116" i="33" s="1"/>
  <c r="E114" i="33"/>
  <c r="F115" i="33"/>
  <c r="E115" i="33" s="1"/>
  <c r="C115" i="33" s="1"/>
  <c r="AF93" i="39"/>
  <c r="AH93" i="39"/>
  <c r="F115" i="39"/>
  <c r="E115" i="39" s="1"/>
  <c r="C115" i="39" s="1"/>
  <c r="K116" i="39" s="1"/>
  <c r="AF92" i="38"/>
  <c r="AI93" i="28"/>
  <c r="G113" i="27"/>
  <c r="E115" i="27"/>
  <c r="C115" i="27" s="1"/>
  <c r="AE93" i="28"/>
  <c r="G113" i="28"/>
  <c r="I113" i="28" s="1"/>
  <c r="J113" i="28" s="1"/>
  <c r="E114" i="29"/>
  <c r="C114" i="29" s="1"/>
  <c r="O117" i="33"/>
  <c r="N117" i="33"/>
  <c r="D117" i="33" s="1"/>
  <c r="F117" i="33" s="1"/>
  <c r="P118" i="33"/>
  <c r="F116" i="36"/>
  <c r="C113" i="38"/>
  <c r="K114" i="38" s="1"/>
  <c r="G113" i="38"/>
  <c r="I113" i="38" s="1"/>
  <c r="V108" i="28"/>
  <c r="U108" i="28"/>
  <c r="W107" i="28"/>
  <c r="F115" i="34"/>
  <c r="E115" i="34" s="1"/>
  <c r="C115" i="34" s="1"/>
  <c r="F115" i="38"/>
  <c r="E114" i="38"/>
  <c r="Y94" i="39"/>
  <c r="Z94" i="39"/>
  <c r="AA94" i="39"/>
  <c r="X93" i="39" s="1"/>
  <c r="AF93" i="28"/>
  <c r="E114" i="39"/>
  <c r="C114" i="39" s="1"/>
  <c r="K115" i="39" s="1"/>
  <c r="N116" i="34"/>
  <c r="D116" i="34" s="1"/>
  <c r="P117" i="34"/>
  <c r="O116" i="34"/>
  <c r="AE92" i="38"/>
  <c r="B91" i="38"/>
  <c r="Q111" i="28"/>
  <c r="Q112" i="28" s="1"/>
  <c r="Q113" i="28" s="1"/>
  <c r="Q114" i="28" s="1"/>
  <c r="Q115" i="28" s="1"/>
  <c r="Q116" i="28" s="1"/>
  <c r="Q117" i="28" s="1"/>
  <c r="Q118" i="28" s="1"/>
  <c r="Q119" i="28" s="1"/>
  <c r="Q120" i="28" s="1"/>
  <c r="Q121" i="28" s="1"/>
  <c r="Q122" i="28" s="1"/>
  <c r="Q123" i="28" s="1"/>
  <c r="Q124" i="28" s="1"/>
  <c r="Q125" i="28" s="1"/>
  <c r="Q126" i="28" s="1"/>
  <c r="Q127" i="28" s="1"/>
  <c r="Q128" i="28" s="1"/>
  <c r="Q129" i="28" s="1"/>
  <c r="Q130" i="28" s="1"/>
  <c r="Q131" i="28" s="1"/>
  <c r="Q132" i="28" s="1"/>
  <c r="T110" i="28"/>
  <c r="P117" i="35"/>
  <c r="O116" i="35"/>
  <c r="N116" i="35"/>
  <c r="D116" i="35" s="1"/>
  <c r="O116" i="29"/>
  <c r="P117" i="29"/>
  <c r="N116" i="29"/>
  <c r="D116" i="29" s="1"/>
  <c r="T109" i="28"/>
  <c r="O117" i="38"/>
  <c r="N117" i="38"/>
  <c r="D117" i="38" s="1"/>
  <c r="P118" i="38"/>
  <c r="Y93" i="38"/>
  <c r="Z93" i="38"/>
  <c r="AA93" i="38"/>
  <c r="X92" i="38" s="1"/>
  <c r="E114" i="27"/>
  <c r="C114" i="27" s="1"/>
  <c r="G114" i="35"/>
  <c r="F116" i="27"/>
  <c r="E115" i="29"/>
  <c r="C115" i="29" s="1"/>
  <c r="W109" i="38"/>
  <c r="O116" i="28"/>
  <c r="N116" i="28"/>
  <c r="D116" i="28" s="1"/>
  <c r="F116" i="28" s="1"/>
  <c r="P117" i="28"/>
  <c r="N117" i="31"/>
  <c r="P118" i="31"/>
  <c r="O117" i="31"/>
  <c r="G113" i="29"/>
  <c r="Q111" i="39"/>
  <c r="Q112" i="39" s="1"/>
  <c r="Q113" i="39" s="1"/>
  <c r="Q114" i="39" s="1"/>
  <c r="Q115" i="39" s="1"/>
  <c r="Q116" i="39" s="1"/>
  <c r="Q117" i="39" s="1"/>
  <c r="Q118" i="39" s="1"/>
  <c r="Q119" i="39" s="1"/>
  <c r="Q120" i="39" s="1"/>
  <c r="Q121" i="39" s="1"/>
  <c r="Q122" i="39" s="1"/>
  <c r="Q123" i="39" s="1"/>
  <c r="Q124" i="39" s="1"/>
  <c r="Q125" i="39" s="1"/>
  <c r="Q126" i="39" s="1"/>
  <c r="Q127" i="39" s="1"/>
  <c r="Q128" i="39" s="1"/>
  <c r="Q129" i="39" s="1"/>
  <c r="Q130" i="39" s="1"/>
  <c r="Q131" i="39" s="1"/>
  <c r="Q132" i="39" s="1"/>
  <c r="T110" i="39"/>
  <c r="G114" i="34"/>
  <c r="G114" i="31"/>
  <c r="Y94" i="28"/>
  <c r="AA94" i="28"/>
  <c r="X93" i="28" s="1"/>
  <c r="Z94" i="28"/>
  <c r="P120" i="26"/>
  <c r="O119" i="26"/>
  <c r="N119" i="26"/>
  <c r="AH92" i="38"/>
  <c r="E115" i="28"/>
  <c r="C115" i="28" s="1"/>
  <c r="K116" i="28" s="1"/>
  <c r="O117" i="36"/>
  <c r="P118" i="36"/>
  <c r="N117" i="36"/>
  <c r="D117" i="36" s="1"/>
  <c r="O117" i="27"/>
  <c r="P118" i="27"/>
  <c r="N117" i="27"/>
  <c r="D117" i="27" s="1"/>
  <c r="T110" i="38"/>
  <c r="Q111" i="38"/>
  <c r="Q112" i="38" s="1"/>
  <c r="Q113" i="38" s="1"/>
  <c r="Q114" i="38" s="1"/>
  <c r="Q115" i="38" s="1"/>
  <c r="Q116" i="38" s="1"/>
  <c r="Q117" i="38" s="1"/>
  <c r="Q118" i="38" s="1"/>
  <c r="Q119" i="38" s="1"/>
  <c r="Q120" i="38" s="1"/>
  <c r="Q121" i="38" s="1"/>
  <c r="Q122" i="38" s="1"/>
  <c r="Q123" i="38" s="1"/>
  <c r="Q124" i="38" s="1"/>
  <c r="Q125" i="38" s="1"/>
  <c r="Q126" i="38" s="1"/>
  <c r="Q127" i="38" s="1"/>
  <c r="Q128" i="38" s="1"/>
  <c r="Q129" i="38" s="1"/>
  <c r="Q130" i="38" s="1"/>
  <c r="Q131" i="38" s="1"/>
  <c r="Q132" i="38" s="1"/>
  <c r="AE93" i="39"/>
  <c r="B92" i="39"/>
  <c r="P117" i="39"/>
  <c r="O116" i="39"/>
  <c r="N116" i="39"/>
  <c r="D116" i="39" s="1"/>
  <c r="F116" i="39" s="1"/>
  <c r="W108" i="39"/>
  <c r="A118" i="26"/>
  <c r="A117" i="34"/>
  <c r="G114" i="26"/>
  <c r="A119" i="35"/>
  <c r="A117" i="33"/>
  <c r="D117" i="31"/>
  <c r="F116" i="31"/>
  <c r="A121" i="39"/>
  <c r="E116" i="36"/>
  <c r="A117" i="36"/>
  <c r="D117" i="26"/>
  <c r="F116" i="26"/>
  <c r="C115" i="36"/>
  <c r="G115" i="36"/>
  <c r="E115" i="35"/>
  <c r="C115" i="35" s="1"/>
  <c r="A119" i="29"/>
  <c r="F116" i="35"/>
  <c r="E115" i="26"/>
  <c r="C115" i="26" s="1"/>
  <c r="A119" i="38"/>
  <c r="E115" i="31"/>
  <c r="C115" i="31" s="1"/>
  <c r="A118" i="31"/>
  <c r="A118" i="27"/>
  <c r="A119" i="28"/>
  <c r="D111" i="37"/>
  <c r="F111" i="37" s="1"/>
  <c r="S110" i="37"/>
  <c r="P113" i="37"/>
  <c r="O112" i="37"/>
  <c r="N112" i="37"/>
  <c r="T15" i="38"/>
  <c r="T14" i="38"/>
  <c r="T13" i="38"/>
  <c r="T12" i="38"/>
  <c r="T12" i="28"/>
  <c r="T13" i="28"/>
  <c r="T14" i="28"/>
  <c r="T15" i="28"/>
  <c r="T12" i="39"/>
  <c r="T13" i="39"/>
  <c r="T14" i="39"/>
  <c r="T15" i="39"/>
  <c r="S14" i="37"/>
  <c r="S13" i="37"/>
  <c r="S15" i="37"/>
  <c r="S12" i="37"/>
  <c r="AH94" i="39" l="1"/>
  <c r="U109" i="39"/>
  <c r="AI93" i="38"/>
  <c r="T16" i="39"/>
  <c r="T16" i="28"/>
  <c r="T16" i="38"/>
  <c r="G115" i="39"/>
  <c r="I115" i="39" s="1"/>
  <c r="J115" i="39" s="1"/>
  <c r="AF93" i="38"/>
  <c r="G115" i="33"/>
  <c r="AI94" i="28"/>
  <c r="F116" i="34"/>
  <c r="E116" i="34" s="1"/>
  <c r="C116" i="34" s="1"/>
  <c r="G115" i="34"/>
  <c r="C114" i="33"/>
  <c r="G114" i="33"/>
  <c r="AF94" i="39"/>
  <c r="G115" i="31"/>
  <c r="AH93" i="38"/>
  <c r="G114" i="29"/>
  <c r="G115" i="27"/>
  <c r="G114" i="27"/>
  <c r="E116" i="28"/>
  <c r="C116" i="28" s="1"/>
  <c r="K117" i="28" s="1"/>
  <c r="G116" i="33"/>
  <c r="T111" i="38"/>
  <c r="T112" i="38" s="1"/>
  <c r="T113" i="38" s="1"/>
  <c r="T114" i="38" s="1"/>
  <c r="T115" i="38" s="1"/>
  <c r="T116" i="38" s="1"/>
  <c r="T117" i="38" s="1"/>
  <c r="T118" i="38" s="1"/>
  <c r="T119" i="38" s="1"/>
  <c r="T120" i="38" s="1"/>
  <c r="T121" i="38" s="1"/>
  <c r="T122" i="38" s="1"/>
  <c r="T123" i="38" s="1"/>
  <c r="T124" i="38" s="1"/>
  <c r="T125" i="38" s="1"/>
  <c r="T126" i="38" s="1"/>
  <c r="T127" i="38" s="1"/>
  <c r="T128" i="38" s="1"/>
  <c r="T129" i="38" s="1"/>
  <c r="T130" i="38" s="1"/>
  <c r="T131" i="38" s="1"/>
  <c r="T132" i="38" s="1"/>
  <c r="V110" i="38"/>
  <c r="U110" i="38"/>
  <c r="G115" i="28"/>
  <c r="I115" i="28" s="1"/>
  <c r="J115" i="28" s="1"/>
  <c r="Y95" i="28"/>
  <c r="Z95" i="28"/>
  <c r="AA95" i="28"/>
  <c r="X94" i="28" s="1"/>
  <c r="G115" i="29"/>
  <c r="O118" i="38"/>
  <c r="N118" i="38"/>
  <c r="D118" i="38" s="1"/>
  <c r="P119" i="38"/>
  <c r="O117" i="34"/>
  <c r="P118" i="34"/>
  <c r="N117" i="34"/>
  <c r="D117" i="34" s="1"/>
  <c r="F117" i="34" s="1"/>
  <c r="Y95" i="39"/>
  <c r="Z95" i="39"/>
  <c r="AA95" i="39"/>
  <c r="X94" i="39" s="1"/>
  <c r="F117" i="27"/>
  <c r="E117" i="27" s="1"/>
  <c r="C117" i="27" s="1"/>
  <c r="O117" i="28"/>
  <c r="N117" i="28"/>
  <c r="D117" i="28" s="1"/>
  <c r="F117" i="28" s="1"/>
  <c r="P118" i="28"/>
  <c r="E116" i="27"/>
  <c r="C116" i="27" s="1"/>
  <c r="G116" i="27"/>
  <c r="O117" i="35"/>
  <c r="N117" i="35"/>
  <c r="D117" i="35" s="1"/>
  <c r="P118" i="35"/>
  <c r="C114" i="38"/>
  <c r="K115" i="38" s="1"/>
  <c r="G114" i="38"/>
  <c r="I114" i="38" s="1"/>
  <c r="P119" i="27"/>
  <c r="O118" i="27"/>
  <c r="N118" i="27"/>
  <c r="D118" i="27" s="1"/>
  <c r="F118" i="27" s="1"/>
  <c r="E118" i="27" s="1"/>
  <c r="C118" i="27" s="1"/>
  <c r="O117" i="39"/>
  <c r="N117" i="39"/>
  <c r="D117" i="39" s="1"/>
  <c r="F117" i="39" s="1"/>
  <c r="P118" i="39"/>
  <c r="F117" i="36"/>
  <c r="F116" i="29"/>
  <c r="J113" i="38"/>
  <c r="V110" i="39"/>
  <c r="U110" i="39"/>
  <c r="T111" i="39"/>
  <c r="T112" i="39" s="1"/>
  <c r="T113" i="39" s="1"/>
  <c r="T114" i="39" s="1"/>
  <c r="T115" i="39" s="1"/>
  <c r="T116" i="39" s="1"/>
  <c r="T117" i="39" s="1"/>
  <c r="T118" i="39" s="1"/>
  <c r="T119" i="39" s="1"/>
  <c r="T120" i="39" s="1"/>
  <c r="T121" i="39" s="1"/>
  <c r="T122" i="39" s="1"/>
  <c r="T123" i="39" s="1"/>
  <c r="T124" i="39" s="1"/>
  <c r="T125" i="39" s="1"/>
  <c r="T126" i="39" s="1"/>
  <c r="T127" i="39" s="1"/>
  <c r="T128" i="39" s="1"/>
  <c r="T129" i="39" s="1"/>
  <c r="T130" i="39" s="1"/>
  <c r="T131" i="39" s="1"/>
  <c r="T132" i="39" s="1"/>
  <c r="V109" i="28"/>
  <c r="U109" i="28"/>
  <c r="G114" i="39"/>
  <c r="I114" i="39" s="1"/>
  <c r="J114" i="39" s="1"/>
  <c r="W108" i="28"/>
  <c r="G115" i="26"/>
  <c r="E116" i="39"/>
  <c r="C116" i="39" s="1"/>
  <c r="O118" i="36"/>
  <c r="N118" i="36"/>
  <c r="D118" i="36" s="1"/>
  <c r="F118" i="36" s="1"/>
  <c r="P119" i="36"/>
  <c r="O120" i="26"/>
  <c r="N120" i="26"/>
  <c r="P121" i="26"/>
  <c r="N117" i="29"/>
  <c r="D117" i="29" s="1"/>
  <c r="P118" i="29"/>
  <c r="O117" i="29"/>
  <c r="AF94" i="28"/>
  <c r="W109" i="39"/>
  <c r="AE94" i="28"/>
  <c r="F116" i="38"/>
  <c r="E116" i="38" s="1"/>
  <c r="C116" i="38" s="1"/>
  <c r="K117" i="38" s="1"/>
  <c r="E115" i="38"/>
  <c r="C115" i="38" s="1"/>
  <c r="K116" i="38" s="1"/>
  <c r="AE94" i="39"/>
  <c r="B93" i="39"/>
  <c r="AE93" i="38"/>
  <c r="B92" i="38"/>
  <c r="AI94" i="39"/>
  <c r="T111" i="28"/>
  <c r="T112" i="28" s="1"/>
  <c r="T113" i="28" s="1"/>
  <c r="T114" i="28" s="1"/>
  <c r="T115" i="28" s="1"/>
  <c r="T116" i="28" s="1"/>
  <c r="T117" i="28" s="1"/>
  <c r="T118" i="28" s="1"/>
  <c r="T119" i="28" s="1"/>
  <c r="T120" i="28" s="1"/>
  <c r="T121" i="28" s="1"/>
  <c r="T122" i="28" s="1"/>
  <c r="T123" i="28" s="1"/>
  <c r="T124" i="28" s="1"/>
  <c r="T125" i="28" s="1"/>
  <c r="T126" i="28" s="1"/>
  <c r="T127" i="28" s="1"/>
  <c r="T128" i="28" s="1"/>
  <c r="T129" i="28" s="1"/>
  <c r="T130" i="28" s="1"/>
  <c r="T131" i="28" s="1"/>
  <c r="T132" i="28" s="1"/>
  <c r="V110" i="28"/>
  <c r="U110" i="28"/>
  <c r="U111" i="28" s="1"/>
  <c r="U112" i="28" s="1"/>
  <c r="U113" i="28" s="1"/>
  <c r="U114" i="28" s="1"/>
  <c r="U115" i="28" s="1"/>
  <c r="U116" i="28" s="1"/>
  <c r="U117" i="28" s="1"/>
  <c r="U118" i="28" s="1"/>
  <c r="U119" i="28" s="1"/>
  <c r="U120" i="28" s="1"/>
  <c r="U121" i="28" s="1"/>
  <c r="U122" i="28" s="1"/>
  <c r="U123" i="28" s="1"/>
  <c r="U124" i="28" s="1"/>
  <c r="U125" i="28" s="1"/>
  <c r="U126" i="28" s="1"/>
  <c r="U127" i="28" s="1"/>
  <c r="U128" i="28" s="1"/>
  <c r="U129" i="28" s="1"/>
  <c r="U130" i="28" s="1"/>
  <c r="U131" i="28" s="1"/>
  <c r="U132" i="28" s="1"/>
  <c r="P119" i="31"/>
  <c r="O118" i="31"/>
  <c r="N118" i="31"/>
  <c r="Y94" i="38"/>
  <c r="Z94" i="38"/>
  <c r="AA94" i="38"/>
  <c r="X93" i="38" s="1"/>
  <c r="P119" i="33"/>
  <c r="O118" i="33"/>
  <c r="N118" i="33"/>
  <c r="D118" i="33" s="1"/>
  <c r="F118" i="33" s="1"/>
  <c r="AH94" i="28"/>
  <c r="A119" i="27"/>
  <c r="E116" i="35"/>
  <c r="C116" i="35" s="1"/>
  <c r="A120" i="38"/>
  <c r="G115" i="35"/>
  <c r="A122" i="39"/>
  <c r="E116" i="31"/>
  <c r="C116" i="31" s="1"/>
  <c r="E117" i="34"/>
  <c r="A118" i="34"/>
  <c r="E116" i="26"/>
  <c r="C116" i="26" s="1"/>
  <c r="K117" i="39"/>
  <c r="D118" i="31"/>
  <c r="F117" i="31"/>
  <c r="D118" i="26"/>
  <c r="F117" i="26"/>
  <c r="A120" i="35"/>
  <c r="A119" i="31"/>
  <c r="E117" i="33"/>
  <c r="C117" i="33" s="1"/>
  <c r="A118" i="33"/>
  <c r="C116" i="36"/>
  <c r="G116" i="36"/>
  <c r="E117" i="39"/>
  <c r="C117" i="39" s="1"/>
  <c r="A120" i="28"/>
  <c r="A119" i="26"/>
  <c r="A120" i="29"/>
  <c r="E117" i="36"/>
  <c r="A118" i="36"/>
  <c r="D112" i="37"/>
  <c r="F112" i="37" s="1"/>
  <c r="F113" i="37" s="1"/>
  <c r="S16" i="37"/>
  <c r="P114" i="37"/>
  <c r="N113" i="37"/>
  <c r="D113" i="37" s="1"/>
  <c r="O113" i="37"/>
  <c r="S111" i="37"/>
  <c r="S112" i="37" s="1"/>
  <c r="S113" i="37" s="1"/>
  <c r="S114" i="37" s="1"/>
  <c r="S115" i="37" s="1"/>
  <c r="S116" i="37" s="1"/>
  <c r="S117" i="37" s="1"/>
  <c r="S118" i="37" s="1"/>
  <c r="S119" i="37" s="1"/>
  <c r="S120" i="37" s="1"/>
  <c r="S121" i="37" s="1"/>
  <c r="S122" i="37" s="1"/>
  <c r="S123" i="37" s="1"/>
  <c r="S124" i="37" s="1"/>
  <c r="S125" i="37" s="1"/>
  <c r="S126" i="37" s="1"/>
  <c r="S127" i="37" s="1"/>
  <c r="S128" i="37" s="1"/>
  <c r="S129" i="37" s="1"/>
  <c r="S130" i="37" s="1"/>
  <c r="S131" i="37" s="1"/>
  <c r="S132" i="37" s="1"/>
  <c r="V12" i="39"/>
  <c r="V13" i="39"/>
  <c r="V14" i="39"/>
  <c r="V15" i="39"/>
  <c r="U12" i="39"/>
  <c r="U13" i="39"/>
  <c r="U14" i="39"/>
  <c r="U15" i="39"/>
  <c r="V14" i="38"/>
  <c r="V13" i="38"/>
  <c r="V12" i="38"/>
  <c r="V15" i="38"/>
  <c r="U12" i="28"/>
  <c r="U13" i="28"/>
  <c r="U14" i="28"/>
  <c r="U15" i="28"/>
  <c r="V12" i="28"/>
  <c r="V13" i="28"/>
  <c r="V15" i="28"/>
  <c r="V14" i="28"/>
  <c r="U15" i="38"/>
  <c r="U14" i="38"/>
  <c r="U13" i="38"/>
  <c r="U12" i="38"/>
  <c r="U16" i="38" l="1"/>
  <c r="V16" i="28"/>
  <c r="U16" i="28"/>
  <c r="V16" i="38"/>
  <c r="U16" i="39"/>
  <c r="V16" i="39"/>
  <c r="U111" i="38"/>
  <c r="U112" i="38" s="1"/>
  <c r="U113" i="38" s="1"/>
  <c r="U114" i="38" s="1"/>
  <c r="U115" i="38" s="1"/>
  <c r="U116" i="38" s="1"/>
  <c r="U117" i="38" s="1"/>
  <c r="U118" i="38" s="1"/>
  <c r="U119" i="38" s="1"/>
  <c r="U120" i="38" s="1"/>
  <c r="U121" i="38" s="1"/>
  <c r="U122" i="38" s="1"/>
  <c r="U123" i="38" s="1"/>
  <c r="U124" i="38" s="1"/>
  <c r="U125" i="38" s="1"/>
  <c r="U126" i="38" s="1"/>
  <c r="U127" i="38" s="1"/>
  <c r="U128" i="38" s="1"/>
  <c r="U129" i="38" s="1"/>
  <c r="U130" i="38" s="1"/>
  <c r="U131" i="38" s="1"/>
  <c r="U132" i="38" s="1"/>
  <c r="G117" i="27"/>
  <c r="AF94" i="38"/>
  <c r="U111" i="39"/>
  <c r="U112" i="39" s="1"/>
  <c r="U113" i="39" s="1"/>
  <c r="U114" i="39" s="1"/>
  <c r="U115" i="39" s="1"/>
  <c r="U116" i="39" s="1"/>
  <c r="U117" i="39" s="1"/>
  <c r="U118" i="39" s="1"/>
  <c r="U119" i="39" s="1"/>
  <c r="U120" i="39" s="1"/>
  <c r="U121" i="39" s="1"/>
  <c r="U122" i="39" s="1"/>
  <c r="U123" i="39" s="1"/>
  <c r="U124" i="39" s="1"/>
  <c r="U125" i="39" s="1"/>
  <c r="U126" i="39" s="1"/>
  <c r="U127" i="39" s="1"/>
  <c r="U128" i="39" s="1"/>
  <c r="U129" i="39" s="1"/>
  <c r="U130" i="39" s="1"/>
  <c r="U131" i="39" s="1"/>
  <c r="U132" i="39" s="1"/>
  <c r="G116" i="34"/>
  <c r="G116" i="39"/>
  <c r="I116" i="39" s="1"/>
  <c r="J116" i="39" s="1"/>
  <c r="AF95" i="39"/>
  <c r="AF95" i="28"/>
  <c r="F117" i="35"/>
  <c r="AH95" i="39"/>
  <c r="F117" i="38"/>
  <c r="E117" i="38" s="1"/>
  <c r="C117" i="38" s="1"/>
  <c r="J114" i="38"/>
  <c r="G116" i="38"/>
  <c r="I116" i="38" s="1"/>
  <c r="J116" i="38" s="1"/>
  <c r="AE94" i="38"/>
  <c r="B93" i="38"/>
  <c r="AI95" i="28"/>
  <c r="V111" i="39"/>
  <c r="V112" i="39" s="1"/>
  <c r="V113" i="39" s="1"/>
  <c r="V114" i="39" s="1"/>
  <c r="V115" i="39" s="1"/>
  <c r="V116" i="39" s="1"/>
  <c r="V117" i="39" s="1"/>
  <c r="V118" i="39" s="1"/>
  <c r="V119" i="39" s="1"/>
  <c r="V120" i="39" s="1"/>
  <c r="V121" i="39" s="1"/>
  <c r="V122" i="39" s="1"/>
  <c r="V123" i="39" s="1"/>
  <c r="V124" i="39" s="1"/>
  <c r="V125" i="39" s="1"/>
  <c r="V126" i="39" s="1"/>
  <c r="V127" i="39" s="1"/>
  <c r="V128" i="39" s="1"/>
  <c r="V129" i="39" s="1"/>
  <c r="V130" i="39" s="1"/>
  <c r="V131" i="39" s="1"/>
  <c r="V132" i="39" s="1"/>
  <c r="W110" i="39"/>
  <c r="P119" i="35"/>
  <c r="N118" i="35"/>
  <c r="D118" i="35" s="1"/>
  <c r="F118" i="35" s="1"/>
  <c r="O118" i="35"/>
  <c r="F118" i="38"/>
  <c r="AE95" i="28"/>
  <c r="G116" i="31"/>
  <c r="V111" i="38"/>
  <c r="V112" i="38" s="1"/>
  <c r="V113" i="38" s="1"/>
  <c r="V114" i="38" s="1"/>
  <c r="V115" i="38" s="1"/>
  <c r="V116" i="38" s="1"/>
  <c r="V117" i="38" s="1"/>
  <c r="V118" i="38" s="1"/>
  <c r="V119" i="38" s="1"/>
  <c r="V120" i="38" s="1"/>
  <c r="V121" i="38" s="1"/>
  <c r="V122" i="38" s="1"/>
  <c r="V123" i="38" s="1"/>
  <c r="V124" i="38" s="1"/>
  <c r="V125" i="38" s="1"/>
  <c r="V126" i="38" s="1"/>
  <c r="V127" i="38" s="1"/>
  <c r="V128" i="38" s="1"/>
  <c r="V129" i="38" s="1"/>
  <c r="V130" i="38" s="1"/>
  <c r="V131" i="38" s="1"/>
  <c r="V132" i="38" s="1"/>
  <c r="W110" i="38"/>
  <c r="G115" i="38"/>
  <c r="I115" i="38" s="1"/>
  <c r="J115" i="38" s="1"/>
  <c r="O119" i="36"/>
  <c r="P120" i="36"/>
  <c r="N119" i="36"/>
  <c r="D119" i="36" s="1"/>
  <c r="AE95" i="39"/>
  <c r="B94" i="39"/>
  <c r="W109" i="28"/>
  <c r="O119" i="27"/>
  <c r="P120" i="27"/>
  <c r="N119" i="27"/>
  <c r="D119" i="27" s="1"/>
  <c r="G116" i="28"/>
  <c r="I116" i="28" s="1"/>
  <c r="J116" i="28" s="1"/>
  <c r="AI94" i="38"/>
  <c r="O119" i="33"/>
  <c r="N119" i="33"/>
  <c r="D119" i="33" s="1"/>
  <c r="P120" i="33"/>
  <c r="G118" i="27"/>
  <c r="W110" i="28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V111" i="28"/>
  <c r="V112" i="28" s="1"/>
  <c r="V113" i="28" s="1"/>
  <c r="V114" i="28" s="1"/>
  <c r="V115" i="28" s="1"/>
  <c r="V116" i="28" s="1"/>
  <c r="V117" i="28" s="1"/>
  <c r="V118" i="28" s="1"/>
  <c r="V119" i="28" s="1"/>
  <c r="V120" i="28" s="1"/>
  <c r="V121" i="28" s="1"/>
  <c r="V122" i="28" s="1"/>
  <c r="V123" i="28" s="1"/>
  <c r="V124" i="28" s="1"/>
  <c r="V125" i="28" s="1"/>
  <c r="V126" i="28" s="1"/>
  <c r="V127" i="28" s="1"/>
  <c r="V128" i="28" s="1"/>
  <c r="V129" i="28" s="1"/>
  <c r="V130" i="28" s="1"/>
  <c r="V131" i="28" s="1"/>
  <c r="V132" i="28" s="1"/>
  <c r="O118" i="29"/>
  <c r="P119" i="29"/>
  <c r="N118" i="29"/>
  <c r="D118" i="29" s="1"/>
  <c r="P119" i="39"/>
  <c r="O118" i="39"/>
  <c r="N118" i="39"/>
  <c r="D118" i="39" s="1"/>
  <c r="F118" i="39" s="1"/>
  <c r="O118" i="28"/>
  <c r="N118" i="28"/>
  <c r="D118" i="28" s="1"/>
  <c r="P119" i="28"/>
  <c r="N118" i="34"/>
  <c r="D118" i="34" s="1"/>
  <c r="O118" i="34"/>
  <c r="P119" i="34"/>
  <c r="Y96" i="28"/>
  <c r="Z96" i="28"/>
  <c r="AA96" i="28"/>
  <c r="X95" i="28" s="1"/>
  <c r="F117" i="29"/>
  <c r="E117" i="28"/>
  <c r="C117" i="28" s="1"/>
  <c r="K118" i="28" s="1"/>
  <c r="N119" i="31"/>
  <c r="P120" i="31"/>
  <c r="O119" i="31"/>
  <c r="E116" i="29"/>
  <c r="C116" i="29" s="1"/>
  <c r="Y96" i="39"/>
  <c r="Z96" i="39"/>
  <c r="AA96" i="39"/>
  <c r="X95" i="39" s="1"/>
  <c r="Y95" i="38"/>
  <c r="Z95" i="38"/>
  <c r="AA95" i="38"/>
  <c r="X94" i="38" s="1"/>
  <c r="AH95" i="28"/>
  <c r="AI95" i="39"/>
  <c r="AH94" i="38"/>
  <c r="P122" i="26"/>
  <c r="O121" i="26"/>
  <c r="N121" i="26"/>
  <c r="O119" i="38"/>
  <c r="N119" i="38"/>
  <c r="D119" i="38" s="1"/>
  <c r="F119" i="38" s="1"/>
  <c r="P120" i="38"/>
  <c r="E118" i="36"/>
  <c r="A119" i="36"/>
  <c r="C117" i="36"/>
  <c r="G117" i="36"/>
  <c r="A120" i="26"/>
  <c r="A120" i="31"/>
  <c r="E118" i="38"/>
  <c r="C118" i="38" s="1"/>
  <c r="G116" i="26"/>
  <c r="G116" i="35"/>
  <c r="F119" i="33"/>
  <c r="G117" i="39"/>
  <c r="I117" i="39" s="1"/>
  <c r="J117" i="39" s="1"/>
  <c r="F118" i="26"/>
  <c r="D119" i="26"/>
  <c r="E117" i="31"/>
  <c r="C117" i="31" s="1"/>
  <c r="C117" i="34"/>
  <c r="G117" i="34"/>
  <c r="G117" i="38"/>
  <c r="I117" i="38" s="1"/>
  <c r="J117" i="38" s="1"/>
  <c r="A121" i="38"/>
  <c r="A121" i="35"/>
  <c r="E117" i="26"/>
  <c r="C117" i="26" s="1"/>
  <c r="A119" i="34"/>
  <c r="A121" i="29"/>
  <c r="A119" i="33"/>
  <c r="E118" i="33"/>
  <c r="C118" i="33" s="1"/>
  <c r="F118" i="31"/>
  <c r="D119" i="31"/>
  <c r="E118" i="39"/>
  <c r="C118" i="39" s="1"/>
  <c r="K118" i="39"/>
  <c r="K118" i="38"/>
  <c r="A120" i="27"/>
  <c r="E117" i="35"/>
  <c r="C117" i="35" s="1"/>
  <c r="A121" i="28"/>
  <c r="G117" i="33"/>
  <c r="A123" i="39"/>
  <c r="P115" i="37"/>
  <c r="O114" i="37"/>
  <c r="N114" i="37"/>
  <c r="D114" i="37" s="1"/>
  <c r="F114" i="37" s="1"/>
  <c r="W13" i="38"/>
  <c r="W12" i="38"/>
  <c r="W14" i="38"/>
  <c r="W15" i="38"/>
  <c r="W12" i="28"/>
  <c r="W13" i="28"/>
  <c r="W14" i="28"/>
  <c r="W15" i="28"/>
  <c r="W12" i="39"/>
  <c r="W13" i="39"/>
  <c r="W14" i="39"/>
  <c r="W15" i="39"/>
  <c r="AI96" i="39" l="1"/>
  <c r="AH95" i="38"/>
  <c r="AI95" i="38"/>
  <c r="W16" i="39"/>
  <c r="W16" i="28"/>
  <c r="W16" i="38"/>
  <c r="W111" i="39"/>
  <c r="W112" i="39" s="1"/>
  <c r="W113" i="39" s="1"/>
  <c r="W114" i="39" s="1"/>
  <c r="W115" i="39" s="1"/>
  <c r="W116" i="39" s="1"/>
  <c r="W117" i="39" s="1"/>
  <c r="W118" i="39" s="1"/>
  <c r="W119" i="39" s="1"/>
  <c r="W120" i="39" s="1"/>
  <c r="W121" i="39" s="1"/>
  <c r="W122" i="39" s="1"/>
  <c r="W123" i="39" s="1"/>
  <c r="W124" i="39" s="1"/>
  <c r="W125" i="39" s="1"/>
  <c r="W126" i="39" s="1"/>
  <c r="W127" i="39" s="1"/>
  <c r="W128" i="39" s="1"/>
  <c r="W129" i="39" s="1"/>
  <c r="W130" i="39" s="1"/>
  <c r="W131" i="39" s="1"/>
  <c r="W132" i="39" s="1"/>
  <c r="AF95" i="38"/>
  <c r="AH96" i="39"/>
  <c r="W111" i="38"/>
  <c r="W112" i="38" s="1"/>
  <c r="W113" i="38" s="1"/>
  <c r="W114" i="38" s="1"/>
  <c r="W115" i="38" s="1"/>
  <c r="W116" i="38" s="1"/>
  <c r="W117" i="38" s="1"/>
  <c r="W118" i="38" s="1"/>
  <c r="W119" i="38" s="1"/>
  <c r="W120" i="38" s="1"/>
  <c r="W121" i="38" s="1"/>
  <c r="W122" i="38" s="1"/>
  <c r="W123" i="38" s="1"/>
  <c r="W124" i="38" s="1"/>
  <c r="W125" i="38" s="1"/>
  <c r="W126" i="38" s="1"/>
  <c r="W127" i="38" s="1"/>
  <c r="W128" i="38" s="1"/>
  <c r="W129" i="38" s="1"/>
  <c r="W130" i="38" s="1"/>
  <c r="W131" i="38" s="1"/>
  <c r="W132" i="38" s="1"/>
  <c r="AF96" i="39"/>
  <c r="AH96" i="28"/>
  <c r="F115" i="37"/>
  <c r="O119" i="34"/>
  <c r="P120" i="34"/>
  <c r="N119" i="34"/>
  <c r="D119" i="34" s="1"/>
  <c r="P121" i="33"/>
  <c r="O120" i="33"/>
  <c r="N120" i="33"/>
  <c r="D120" i="33" s="1"/>
  <c r="O119" i="39"/>
  <c r="N119" i="39"/>
  <c r="D119" i="39" s="1"/>
  <c r="F119" i="39" s="1"/>
  <c r="P120" i="39"/>
  <c r="Y96" i="38"/>
  <c r="Z96" i="38"/>
  <c r="AA96" i="38"/>
  <c r="X95" i="38" s="1"/>
  <c r="F118" i="29"/>
  <c r="AE95" i="38"/>
  <c r="B94" i="38"/>
  <c r="P121" i="31"/>
  <c r="N120" i="31"/>
  <c r="O120" i="31"/>
  <c r="G117" i="28"/>
  <c r="I117" i="28" s="1"/>
  <c r="J117" i="28" s="1"/>
  <c r="F118" i="34"/>
  <c r="E118" i="34" s="1"/>
  <c r="C118" i="34" s="1"/>
  <c r="N119" i="29"/>
  <c r="D119" i="29" s="1"/>
  <c r="P120" i="29"/>
  <c r="O119" i="29"/>
  <c r="O122" i="26"/>
  <c r="N122" i="26"/>
  <c r="P123" i="26"/>
  <c r="O119" i="28"/>
  <c r="N119" i="28"/>
  <c r="D119" i="28" s="1"/>
  <c r="P120" i="28"/>
  <c r="O119" i="35"/>
  <c r="N119" i="35"/>
  <c r="D119" i="35" s="1"/>
  <c r="F119" i="35" s="1"/>
  <c r="P120" i="35"/>
  <c r="Y97" i="39"/>
  <c r="Z97" i="39"/>
  <c r="AA97" i="39"/>
  <c r="X96" i="39" s="1"/>
  <c r="E117" i="29"/>
  <c r="C117" i="29" s="1"/>
  <c r="F118" i="28"/>
  <c r="AE96" i="39"/>
  <c r="B95" i="39"/>
  <c r="O120" i="38"/>
  <c r="N120" i="38"/>
  <c r="D120" i="38" s="1"/>
  <c r="P121" i="38"/>
  <c r="G116" i="29"/>
  <c r="AF96" i="28"/>
  <c r="F119" i="27"/>
  <c r="E119" i="27" s="1"/>
  <c r="C119" i="27" s="1"/>
  <c r="F119" i="36"/>
  <c r="E119" i="36" s="1"/>
  <c r="AE96" i="28"/>
  <c r="Y97" i="28"/>
  <c r="AA97" i="28"/>
  <c r="X96" i="28" s="1"/>
  <c r="Z97" i="28"/>
  <c r="P121" i="27"/>
  <c r="N120" i="27"/>
  <c r="D120" i="27" s="1"/>
  <c r="O120" i="27"/>
  <c r="O120" i="36"/>
  <c r="N120" i="36"/>
  <c r="D120" i="36" s="1"/>
  <c r="P121" i="36"/>
  <c r="AI96" i="28"/>
  <c r="K119" i="39"/>
  <c r="E119" i="39"/>
  <c r="C119" i="39" s="1"/>
  <c r="G118" i="39"/>
  <c r="I118" i="39" s="1"/>
  <c r="J118" i="39" s="1"/>
  <c r="G117" i="26"/>
  <c r="A122" i="28"/>
  <c r="D120" i="31"/>
  <c r="F119" i="31"/>
  <c r="A122" i="35"/>
  <c r="E118" i="35"/>
  <c r="C118" i="35" s="1"/>
  <c r="K119" i="38"/>
  <c r="A121" i="26"/>
  <c r="C118" i="36"/>
  <c r="G118" i="36"/>
  <c r="A121" i="27"/>
  <c r="A124" i="39"/>
  <c r="G117" i="35"/>
  <c r="E118" i="31"/>
  <c r="C118" i="31" s="1"/>
  <c r="G117" i="31"/>
  <c r="G118" i="38"/>
  <c r="I118" i="38" s="1"/>
  <c r="J118" i="38" s="1"/>
  <c r="E119" i="38"/>
  <c r="C119" i="38" s="1"/>
  <c r="G118" i="33"/>
  <c r="D120" i="26"/>
  <c r="F119" i="26"/>
  <c r="A120" i="33"/>
  <c r="E119" i="33"/>
  <c r="C119" i="33" s="1"/>
  <c r="A120" i="34"/>
  <c r="A122" i="38"/>
  <c r="E118" i="26"/>
  <c r="C118" i="26" s="1"/>
  <c r="A121" i="31"/>
  <c r="A122" i="29"/>
  <c r="A120" i="36"/>
  <c r="P116" i="37"/>
  <c r="O115" i="37"/>
  <c r="N115" i="37"/>
  <c r="D115" i="37" s="1"/>
  <c r="AH96" i="38" l="1"/>
  <c r="AI96" i="38"/>
  <c r="AF97" i="39"/>
  <c r="AH97" i="28"/>
  <c r="F120" i="33"/>
  <c r="AF96" i="38"/>
  <c r="F120" i="38"/>
  <c r="AI97" i="28"/>
  <c r="F119" i="28"/>
  <c r="G119" i="27"/>
  <c r="F120" i="27"/>
  <c r="Y98" i="39"/>
  <c r="Z98" i="39"/>
  <c r="AA98" i="39"/>
  <c r="X97" i="39" s="1"/>
  <c r="O121" i="33"/>
  <c r="N121" i="33"/>
  <c r="D121" i="33" s="1"/>
  <c r="P122" i="33"/>
  <c r="P122" i="27"/>
  <c r="N121" i="27"/>
  <c r="D121" i="27" s="1"/>
  <c r="O121" i="27"/>
  <c r="P124" i="26"/>
  <c r="O123" i="26"/>
  <c r="N123" i="26"/>
  <c r="Y97" i="38"/>
  <c r="Z97" i="38"/>
  <c r="AA97" i="38"/>
  <c r="X96" i="38" s="1"/>
  <c r="F119" i="34"/>
  <c r="E119" i="34" s="1"/>
  <c r="C119" i="34" s="1"/>
  <c r="AF97" i="28"/>
  <c r="AE97" i="39"/>
  <c r="B96" i="39"/>
  <c r="N120" i="35"/>
  <c r="D120" i="35" s="1"/>
  <c r="P121" i="35"/>
  <c r="O120" i="35"/>
  <c r="P121" i="39"/>
  <c r="O120" i="39"/>
  <c r="N120" i="39"/>
  <c r="D120" i="39" s="1"/>
  <c r="F120" i="39" s="1"/>
  <c r="N120" i="34"/>
  <c r="D120" i="34" s="1"/>
  <c r="P121" i="34"/>
  <c r="O120" i="34"/>
  <c r="E119" i="28"/>
  <c r="C119" i="28" s="1"/>
  <c r="K120" i="28" s="1"/>
  <c r="E118" i="28"/>
  <c r="C118" i="28" s="1"/>
  <c r="K119" i="28" s="1"/>
  <c r="N121" i="31"/>
  <c r="P122" i="31"/>
  <c r="O121" i="31"/>
  <c r="O121" i="36"/>
  <c r="P122" i="36"/>
  <c r="N121" i="36"/>
  <c r="D121" i="36" s="1"/>
  <c r="Y98" i="28"/>
  <c r="Z98" i="28"/>
  <c r="AA98" i="28"/>
  <c r="X97" i="28" s="1"/>
  <c r="AI97" i="39"/>
  <c r="G117" i="29"/>
  <c r="G118" i="26"/>
  <c r="G118" i="34"/>
  <c r="F120" i="36"/>
  <c r="O121" i="38"/>
  <c r="N121" i="38"/>
  <c r="D121" i="38" s="1"/>
  <c r="P122" i="38"/>
  <c r="O120" i="29"/>
  <c r="P121" i="29"/>
  <c r="N120" i="29"/>
  <c r="D120" i="29" s="1"/>
  <c r="AE96" i="38"/>
  <c r="B95" i="38"/>
  <c r="AH97" i="39"/>
  <c r="AE97" i="28"/>
  <c r="O120" i="28"/>
  <c r="N120" i="28"/>
  <c r="D120" i="28" s="1"/>
  <c r="F120" i="28" s="1"/>
  <c r="P121" i="28"/>
  <c r="F119" i="29"/>
  <c r="E118" i="29"/>
  <c r="C118" i="29" s="1"/>
  <c r="A123" i="29"/>
  <c r="A123" i="38"/>
  <c r="E120" i="33"/>
  <c r="C120" i="33" s="1"/>
  <c r="A121" i="33"/>
  <c r="D121" i="26"/>
  <c r="F120" i="26"/>
  <c r="A122" i="26"/>
  <c r="A123" i="28"/>
  <c r="E120" i="39"/>
  <c r="C120" i="39" s="1"/>
  <c r="G119" i="33"/>
  <c r="A122" i="31"/>
  <c r="K120" i="39"/>
  <c r="A121" i="34"/>
  <c r="A123" i="35"/>
  <c r="G119" i="39"/>
  <c r="I119" i="39" s="1"/>
  <c r="J119" i="39" s="1"/>
  <c r="F120" i="35"/>
  <c r="A125" i="39"/>
  <c r="A122" i="27"/>
  <c r="E119" i="26"/>
  <c r="C119" i="26" s="1"/>
  <c r="E120" i="38"/>
  <c r="C120" i="38" s="1"/>
  <c r="K120" i="38"/>
  <c r="G118" i="31"/>
  <c r="G118" i="35"/>
  <c r="E119" i="31"/>
  <c r="C119" i="31" s="1"/>
  <c r="A121" i="36"/>
  <c r="E120" i="36"/>
  <c r="C119" i="36"/>
  <c r="G119" i="36"/>
  <c r="F121" i="38"/>
  <c r="G119" i="38"/>
  <c r="I119" i="38" s="1"/>
  <c r="J119" i="38" s="1"/>
  <c r="E119" i="35"/>
  <c r="C119" i="35" s="1"/>
  <c r="D121" i="31"/>
  <c r="F120" i="31"/>
  <c r="P117" i="37"/>
  <c r="O116" i="37"/>
  <c r="N116" i="37"/>
  <c r="D116" i="37" s="1"/>
  <c r="F116" i="37" s="1"/>
  <c r="AH97" i="38" l="1"/>
  <c r="AF97" i="38"/>
  <c r="AH98" i="28"/>
  <c r="AI98" i="28"/>
  <c r="G119" i="34"/>
  <c r="F120" i="34"/>
  <c r="E120" i="34" s="1"/>
  <c r="F121" i="33"/>
  <c r="AH98" i="39"/>
  <c r="AF98" i="39"/>
  <c r="G118" i="29"/>
  <c r="G118" i="28"/>
  <c r="I118" i="28" s="1"/>
  <c r="J118" i="28" s="1"/>
  <c r="G119" i="28"/>
  <c r="I119" i="28" s="1"/>
  <c r="J119" i="28" s="1"/>
  <c r="AF98" i="28"/>
  <c r="AE98" i="39"/>
  <c r="B97" i="39"/>
  <c r="AE97" i="38"/>
  <c r="AH98" i="38" s="1"/>
  <c r="B96" i="38"/>
  <c r="Y99" i="28"/>
  <c r="Z99" i="28"/>
  <c r="AA99" i="28"/>
  <c r="X98" i="28" s="1"/>
  <c r="E119" i="29"/>
  <c r="C119" i="29" s="1"/>
  <c r="F120" i="29"/>
  <c r="F121" i="36"/>
  <c r="O121" i="39"/>
  <c r="N121" i="39"/>
  <c r="D121" i="39" s="1"/>
  <c r="F121" i="39" s="1"/>
  <c r="P122" i="39"/>
  <c r="Y99" i="39"/>
  <c r="Z99" i="39"/>
  <c r="AA99" i="39"/>
  <c r="X98" i="39" s="1"/>
  <c r="G120" i="33"/>
  <c r="O121" i="28"/>
  <c r="N121" i="28"/>
  <c r="D121" i="28" s="1"/>
  <c r="F121" i="28" s="1"/>
  <c r="P122" i="28"/>
  <c r="N121" i="29"/>
  <c r="D121" i="29" s="1"/>
  <c r="P122" i="29"/>
  <c r="O121" i="29"/>
  <c r="P123" i="36"/>
  <c r="O122" i="36"/>
  <c r="N122" i="36"/>
  <c r="D122" i="36" s="1"/>
  <c r="F122" i="36" s="1"/>
  <c r="F121" i="27"/>
  <c r="E121" i="27" s="1"/>
  <c r="C121" i="27" s="1"/>
  <c r="E120" i="27"/>
  <c r="C120" i="27" s="1"/>
  <c r="O122" i="38"/>
  <c r="N122" i="38"/>
  <c r="D122" i="38" s="1"/>
  <c r="F122" i="38" s="1"/>
  <c r="P123" i="38"/>
  <c r="E120" i="28"/>
  <c r="C120" i="28" s="1"/>
  <c r="K121" i="28" s="1"/>
  <c r="O121" i="35"/>
  <c r="N121" i="35"/>
  <c r="D121" i="35" s="1"/>
  <c r="P122" i="35"/>
  <c r="Y98" i="38"/>
  <c r="Z98" i="38"/>
  <c r="AA98" i="38"/>
  <c r="X97" i="38" s="1"/>
  <c r="P123" i="27"/>
  <c r="N122" i="27"/>
  <c r="D122" i="27" s="1"/>
  <c r="O122" i="27"/>
  <c r="O124" i="26"/>
  <c r="N124" i="26"/>
  <c r="P125" i="26"/>
  <c r="AI97" i="38"/>
  <c r="P123" i="33"/>
  <c r="O122" i="33"/>
  <c r="N122" i="33"/>
  <c r="D122" i="33" s="1"/>
  <c r="F122" i="33" s="1"/>
  <c r="AE98" i="28"/>
  <c r="AI98" i="39"/>
  <c r="P123" i="31"/>
  <c r="O122" i="31"/>
  <c r="N122" i="31"/>
  <c r="D122" i="31" s="1"/>
  <c r="O121" i="34"/>
  <c r="P122" i="34"/>
  <c r="N121" i="34"/>
  <c r="D121" i="34" s="1"/>
  <c r="F121" i="34" s="1"/>
  <c r="A124" i="35"/>
  <c r="E121" i="39"/>
  <c r="C121" i="39" s="1"/>
  <c r="A123" i="27"/>
  <c r="A123" i="26"/>
  <c r="E121" i="33"/>
  <c r="C121" i="33" s="1"/>
  <c r="A122" i="33"/>
  <c r="G119" i="35"/>
  <c r="A126" i="39"/>
  <c r="E120" i="35"/>
  <c r="C120" i="35" s="1"/>
  <c r="A124" i="38"/>
  <c r="E121" i="38"/>
  <c r="C121" i="38" s="1"/>
  <c r="K121" i="39"/>
  <c r="G120" i="39"/>
  <c r="I120" i="39" s="1"/>
  <c r="J120" i="39" s="1"/>
  <c r="E120" i="26"/>
  <c r="C120" i="26" s="1"/>
  <c r="E120" i="31"/>
  <c r="C120" i="31" s="1"/>
  <c r="K121" i="38"/>
  <c r="G119" i="26"/>
  <c r="A124" i="28"/>
  <c r="D122" i="26"/>
  <c r="F121" i="26"/>
  <c r="A124" i="29"/>
  <c r="F121" i="31"/>
  <c r="C120" i="36"/>
  <c r="G120" i="36"/>
  <c r="G119" i="31"/>
  <c r="G120" i="38"/>
  <c r="I120" i="38" s="1"/>
  <c r="J120" i="38" s="1"/>
  <c r="A122" i="34"/>
  <c r="E121" i="34"/>
  <c r="E121" i="36"/>
  <c r="A122" i="36"/>
  <c r="C120" i="34"/>
  <c r="G120" i="34"/>
  <c r="A123" i="31"/>
  <c r="P118" i="37"/>
  <c r="O117" i="37"/>
  <c r="N117" i="37"/>
  <c r="D117" i="37" s="1"/>
  <c r="F117" i="37" s="1"/>
  <c r="AI99" i="39" l="1"/>
  <c r="AF99" i="39"/>
  <c r="Y17" i="39"/>
  <c r="Y17" i="28"/>
  <c r="AE99" i="28"/>
  <c r="F121" i="35"/>
  <c r="G121" i="33"/>
  <c r="AF98" i="38"/>
  <c r="AI98" i="38"/>
  <c r="G119" i="29"/>
  <c r="G120" i="28"/>
  <c r="I120" i="28" s="1"/>
  <c r="J120" i="28" s="1"/>
  <c r="G120" i="27"/>
  <c r="G121" i="27"/>
  <c r="P126" i="26"/>
  <c r="N125" i="26"/>
  <c r="O125" i="26"/>
  <c r="Y99" i="38"/>
  <c r="Z99" i="38"/>
  <c r="AA99" i="38"/>
  <c r="X98" i="38" s="1"/>
  <c r="O122" i="29"/>
  <c r="P123" i="29"/>
  <c r="N122" i="29"/>
  <c r="D122" i="29" s="1"/>
  <c r="AE99" i="39"/>
  <c r="B98" i="39"/>
  <c r="N123" i="31"/>
  <c r="D123" i="31" s="1"/>
  <c r="P124" i="31"/>
  <c r="O123" i="31"/>
  <c r="N122" i="35"/>
  <c r="D122" i="35" s="1"/>
  <c r="F122" i="35" s="1"/>
  <c r="P123" i="35"/>
  <c r="O122" i="35"/>
  <c r="F121" i="29"/>
  <c r="Y100" i="39"/>
  <c r="AA100" i="39"/>
  <c r="X99" i="39" s="1"/>
  <c r="Z100" i="39"/>
  <c r="AF99" i="28"/>
  <c r="O122" i="28"/>
  <c r="N122" i="28"/>
  <c r="D122" i="28" s="1"/>
  <c r="F122" i="28" s="1"/>
  <c r="P123" i="28"/>
  <c r="P123" i="39"/>
  <c r="O122" i="39"/>
  <c r="N122" i="39"/>
  <c r="D122" i="39" s="1"/>
  <c r="E120" i="29"/>
  <c r="C120" i="29" s="1"/>
  <c r="E121" i="28"/>
  <c r="C121" i="28" s="1"/>
  <c r="K122" i="28" s="1"/>
  <c r="F122" i="27"/>
  <c r="Y100" i="28"/>
  <c r="Z100" i="28"/>
  <c r="AA100" i="28"/>
  <c r="X99" i="28" s="1"/>
  <c r="AH99" i="28"/>
  <c r="N122" i="34"/>
  <c r="D122" i="34" s="1"/>
  <c r="F122" i="34" s="1"/>
  <c r="E122" i="34" s="1"/>
  <c r="O122" i="34"/>
  <c r="P123" i="34"/>
  <c r="P124" i="27"/>
  <c r="N123" i="27"/>
  <c r="D123" i="27" s="1"/>
  <c r="F123" i="27" s="1"/>
  <c r="E123" i="27" s="1"/>
  <c r="C123" i="27" s="1"/>
  <c r="O123" i="27"/>
  <c r="AI99" i="28"/>
  <c r="O123" i="33"/>
  <c r="N123" i="33"/>
  <c r="D123" i="33" s="1"/>
  <c r="P124" i="33"/>
  <c r="O123" i="38"/>
  <c r="N123" i="38"/>
  <c r="D123" i="38" s="1"/>
  <c r="F123" i="38" s="1"/>
  <c r="P124" i="38"/>
  <c r="O123" i="36"/>
  <c r="P124" i="36"/>
  <c r="N123" i="36"/>
  <c r="D123" i="36" s="1"/>
  <c r="F123" i="36" s="1"/>
  <c r="AH99" i="39"/>
  <c r="AE98" i="38"/>
  <c r="B97" i="38"/>
  <c r="A123" i="34"/>
  <c r="G120" i="31"/>
  <c r="K122" i="38"/>
  <c r="A127" i="39"/>
  <c r="E122" i="33"/>
  <c r="C122" i="33" s="1"/>
  <c r="A123" i="33"/>
  <c r="A125" i="29"/>
  <c r="E121" i="35"/>
  <c r="C121" i="35" s="1"/>
  <c r="E122" i="36"/>
  <c r="A123" i="36"/>
  <c r="C121" i="36"/>
  <c r="G121" i="36"/>
  <c r="E121" i="26"/>
  <c r="C121" i="26" s="1"/>
  <c r="G122" i="33"/>
  <c r="K122" i="39"/>
  <c r="D123" i="26"/>
  <c r="F122" i="26"/>
  <c r="G120" i="26"/>
  <c r="G121" i="38"/>
  <c r="I121" i="38" s="1"/>
  <c r="J121" i="38" s="1"/>
  <c r="G121" i="39"/>
  <c r="I121" i="39" s="1"/>
  <c r="J121" i="39" s="1"/>
  <c r="A125" i="38"/>
  <c r="A124" i="26"/>
  <c r="A124" i="27"/>
  <c r="E121" i="31"/>
  <c r="C121" i="31" s="1"/>
  <c r="A125" i="28"/>
  <c r="E122" i="38"/>
  <c r="C122" i="38" s="1"/>
  <c r="A124" i="31"/>
  <c r="C121" i="34"/>
  <c r="G121" i="34"/>
  <c r="F122" i="31"/>
  <c r="A125" i="35"/>
  <c r="G120" i="35"/>
  <c r="P119" i="37"/>
  <c r="O118" i="37"/>
  <c r="N118" i="37"/>
  <c r="D118" i="37" s="1"/>
  <c r="F118" i="37" s="1"/>
  <c r="AI100" i="39" l="1"/>
  <c r="Y17" i="38"/>
  <c r="X17" i="28"/>
  <c r="X17" i="39"/>
  <c r="AH100" i="28"/>
  <c r="AI100" i="28"/>
  <c r="F123" i="33"/>
  <c r="AH100" i="39"/>
  <c r="AI99" i="38"/>
  <c r="AF99" i="38"/>
  <c r="Y100" i="38"/>
  <c r="Z100" i="38"/>
  <c r="AA100" i="38"/>
  <c r="X99" i="38" s="1"/>
  <c r="G121" i="35"/>
  <c r="P125" i="36"/>
  <c r="O124" i="36"/>
  <c r="N124" i="36"/>
  <c r="D124" i="36" s="1"/>
  <c r="F124" i="36" s="1"/>
  <c r="AE100" i="28"/>
  <c r="Y101" i="39"/>
  <c r="Z101" i="39"/>
  <c r="AA101" i="39"/>
  <c r="X100" i="39" s="1"/>
  <c r="G122" i="38"/>
  <c r="I122" i="38" s="1"/>
  <c r="J122" i="38" s="1"/>
  <c r="G120" i="29"/>
  <c r="E121" i="29"/>
  <c r="C121" i="29" s="1"/>
  <c r="AE100" i="39"/>
  <c r="B99" i="39"/>
  <c r="E122" i="28"/>
  <c r="C122" i="28" s="1"/>
  <c r="K123" i="28" s="1"/>
  <c r="O124" i="38"/>
  <c r="N124" i="38"/>
  <c r="D124" i="38" s="1"/>
  <c r="F124" i="38" s="1"/>
  <c r="P125" i="38"/>
  <c r="F122" i="29"/>
  <c r="O126" i="26"/>
  <c r="N126" i="26"/>
  <c r="P127" i="26"/>
  <c r="P125" i="27"/>
  <c r="O124" i="27"/>
  <c r="N124" i="27"/>
  <c r="D124" i="27" s="1"/>
  <c r="Y101" i="28"/>
  <c r="Z101" i="28"/>
  <c r="AA101" i="28"/>
  <c r="X100" i="28" s="1"/>
  <c r="F122" i="39"/>
  <c r="AF100" i="28"/>
  <c r="O123" i="35"/>
  <c r="N123" i="35"/>
  <c r="D123" i="35" s="1"/>
  <c r="F123" i="35" s="1"/>
  <c r="P124" i="35"/>
  <c r="N123" i="29"/>
  <c r="D123" i="29" s="1"/>
  <c r="P124" i="29"/>
  <c r="O123" i="29"/>
  <c r="G121" i="31"/>
  <c r="O123" i="34"/>
  <c r="P124" i="34"/>
  <c r="N123" i="34"/>
  <c r="D123" i="34" s="1"/>
  <c r="F123" i="34" s="1"/>
  <c r="E123" i="34" s="1"/>
  <c r="E122" i="27"/>
  <c r="C122" i="27" s="1"/>
  <c r="AE99" i="38"/>
  <c r="B98" i="38"/>
  <c r="P125" i="33"/>
  <c r="O124" i="33"/>
  <c r="N124" i="33"/>
  <c r="D124" i="33" s="1"/>
  <c r="AH99" i="38"/>
  <c r="O123" i="39"/>
  <c r="N123" i="39"/>
  <c r="D123" i="39" s="1"/>
  <c r="P124" i="39"/>
  <c r="AF100" i="39"/>
  <c r="G121" i="28"/>
  <c r="I121" i="28" s="1"/>
  <c r="J121" i="28" s="1"/>
  <c r="O123" i="28"/>
  <c r="N123" i="28"/>
  <c r="D123" i="28" s="1"/>
  <c r="P124" i="28"/>
  <c r="P125" i="31"/>
  <c r="N124" i="31"/>
  <c r="D124" i="31" s="1"/>
  <c r="O124" i="31"/>
  <c r="F123" i="31"/>
  <c r="K123" i="38"/>
  <c r="A126" i="38"/>
  <c r="F124" i="33"/>
  <c r="E122" i="26"/>
  <c r="C122" i="26" s="1"/>
  <c r="G121" i="26"/>
  <c r="A126" i="35"/>
  <c r="A125" i="31"/>
  <c r="F123" i="26"/>
  <c r="D124" i="26"/>
  <c r="E122" i="35"/>
  <c r="C122" i="35" s="1"/>
  <c r="C122" i="34"/>
  <c r="G122" i="34"/>
  <c r="A126" i="28"/>
  <c r="A125" i="27"/>
  <c r="G123" i="27"/>
  <c r="A124" i="34"/>
  <c r="A124" i="33"/>
  <c r="E123" i="33"/>
  <c r="C123" i="33" s="1"/>
  <c r="E123" i="36"/>
  <c r="A124" i="36"/>
  <c r="A126" i="29"/>
  <c r="A128" i="39"/>
  <c r="E123" i="38"/>
  <c r="C123" i="38" s="1"/>
  <c r="E122" i="31"/>
  <c r="C122" i="31" s="1"/>
  <c r="A125" i="26"/>
  <c r="C122" i="36"/>
  <c r="G122" i="36"/>
  <c r="P120" i="37"/>
  <c r="O119" i="37"/>
  <c r="N119" i="37"/>
  <c r="D119" i="37" s="1"/>
  <c r="F119" i="37" s="1"/>
  <c r="X17" i="38" l="1"/>
  <c r="AH100" i="38"/>
  <c r="AI101" i="39"/>
  <c r="B17" i="39"/>
  <c r="AI101" i="28"/>
  <c r="AH101" i="28"/>
  <c r="G122" i="35"/>
  <c r="G122" i="31"/>
  <c r="G122" i="27"/>
  <c r="O125" i="36"/>
  <c r="P126" i="36"/>
  <c r="N125" i="36"/>
  <c r="D125" i="36" s="1"/>
  <c r="F125" i="36" s="1"/>
  <c r="G123" i="38"/>
  <c r="I123" i="38" s="1"/>
  <c r="J123" i="38" s="1"/>
  <c r="P125" i="39"/>
  <c r="O124" i="39"/>
  <c r="N124" i="39"/>
  <c r="D124" i="39" s="1"/>
  <c r="AE100" i="38"/>
  <c r="B99" i="38"/>
  <c r="G122" i="28"/>
  <c r="I122" i="28" s="1"/>
  <c r="J122" i="28" s="1"/>
  <c r="N125" i="31"/>
  <c r="P126" i="31"/>
  <c r="O125" i="31"/>
  <c r="F123" i="39"/>
  <c r="E123" i="39" s="1"/>
  <c r="C123" i="39" s="1"/>
  <c r="K124" i="39" s="1"/>
  <c r="O124" i="29"/>
  <c r="P125" i="29"/>
  <c r="N124" i="29"/>
  <c r="D124" i="29" s="1"/>
  <c r="E122" i="29"/>
  <c r="C122" i="29" s="1"/>
  <c r="Y102" i="39"/>
  <c r="Z102" i="39"/>
  <c r="AA102" i="39"/>
  <c r="X101" i="39" s="1"/>
  <c r="O124" i="28"/>
  <c r="N124" i="28"/>
  <c r="D124" i="28" s="1"/>
  <c r="P125" i="28"/>
  <c r="F123" i="29"/>
  <c r="Y102" i="28"/>
  <c r="Z102" i="28"/>
  <c r="AA102" i="28"/>
  <c r="X101" i="28" s="1"/>
  <c r="AE101" i="39"/>
  <c r="B100" i="39"/>
  <c r="AE101" i="28"/>
  <c r="AF101" i="39"/>
  <c r="F123" i="28"/>
  <c r="N124" i="35"/>
  <c r="D124" i="35" s="1"/>
  <c r="F124" i="35" s="1"/>
  <c r="P125" i="35"/>
  <c r="O124" i="35"/>
  <c r="F124" i="27"/>
  <c r="G121" i="29"/>
  <c r="O125" i="38"/>
  <c r="N125" i="38"/>
  <c r="D125" i="38" s="1"/>
  <c r="P126" i="38"/>
  <c r="Y101" i="38"/>
  <c r="Z101" i="38"/>
  <c r="AA101" i="38"/>
  <c r="X100" i="38" s="1"/>
  <c r="E122" i="39"/>
  <c r="C122" i="39" s="1"/>
  <c r="K123" i="39" s="1"/>
  <c r="N124" i="34"/>
  <c r="D124" i="34" s="1"/>
  <c r="F124" i="34" s="1"/>
  <c r="P125" i="34"/>
  <c r="O124" i="34"/>
  <c r="O125" i="27"/>
  <c r="P126" i="27"/>
  <c r="N125" i="27"/>
  <c r="D125" i="27" s="1"/>
  <c r="AF100" i="38"/>
  <c r="AH101" i="38" s="1"/>
  <c r="AH101" i="39"/>
  <c r="O125" i="33"/>
  <c r="N125" i="33"/>
  <c r="D125" i="33" s="1"/>
  <c r="F125" i="33" s="1"/>
  <c r="P126" i="33"/>
  <c r="AF101" i="28"/>
  <c r="P128" i="26"/>
  <c r="O127" i="26"/>
  <c r="N127" i="26"/>
  <c r="AI100" i="38"/>
  <c r="D125" i="26"/>
  <c r="F124" i="26"/>
  <c r="A126" i="31"/>
  <c r="A125" i="36"/>
  <c r="E124" i="36"/>
  <c r="A127" i="38"/>
  <c r="A127" i="29"/>
  <c r="A126" i="27"/>
  <c r="C123" i="36"/>
  <c r="G123" i="36"/>
  <c r="E123" i="26"/>
  <c r="C123" i="26" s="1"/>
  <c r="A127" i="35"/>
  <c r="A125" i="34"/>
  <c r="E124" i="34"/>
  <c r="E124" i="38"/>
  <c r="C124" i="38" s="1"/>
  <c r="G123" i="33"/>
  <c r="E123" i="31"/>
  <c r="C123" i="31" s="1"/>
  <c r="A127" i="28"/>
  <c r="C123" i="34"/>
  <c r="G123" i="34"/>
  <c r="F125" i="38"/>
  <c r="E123" i="35"/>
  <c r="C123" i="35" s="1"/>
  <c r="D125" i="31"/>
  <c r="F124" i="31"/>
  <c r="A129" i="39"/>
  <c r="A125" i="33"/>
  <c r="E124" i="33"/>
  <c r="C124" i="33" s="1"/>
  <c r="G122" i="26"/>
  <c r="A126" i="26"/>
  <c r="K124" i="38"/>
  <c r="P121" i="37"/>
  <c r="N120" i="37"/>
  <c r="D120" i="37" s="1"/>
  <c r="F120" i="37" s="1"/>
  <c r="O120" i="37"/>
  <c r="B17" i="38" l="1"/>
  <c r="AH102" i="28"/>
  <c r="G123" i="39"/>
  <c r="I123" i="39" s="1"/>
  <c r="J123" i="39" s="1"/>
  <c r="AF102" i="39"/>
  <c r="F124" i="39"/>
  <c r="E124" i="39" s="1"/>
  <c r="C124" i="39" s="1"/>
  <c r="AI101" i="38"/>
  <c r="F125" i="27"/>
  <c r="E125" i="27" s="1"/>
  <c r="C125" i="27" s="1"/>
  <c r="O126" i="38"/>
  <c r="N126" i="38"/>
  <c r="D126" i="38" s="1"/>
  <c r="P127" i="38"/>
  <c r="G123" i="31"/>
  <c r="AH102" i="39"/>
  <c r="Y103" i="28"/>
  <c r="Z103" i="28"/>
  <c r="AA103" i="28"/>
  <c r="X102" i="28" s="1"/>
  <c r="Y103" i="39"/>
  <c r="Z103" i="39"/>
  <c r="AA103" i="39"/>
  <c r="X102" i="39" s="1"/>
  <c r="O125" i="39"/>
  <c r="N125" i="39"/>
  <c r="D125" i="39" s="1"/>
  <c r="P126" i="39"/>
  <c r="O125" i="34"/>
  <c r="P126" i="34"/>
  <c r="N125" i="34"/>
  <c r="D125" i="34" s="1"/>
  <c r="F125" i="34" s="1"/>
  <c r="E125" i="34" s="1"/>
  <c r="AF101" i="38"/>
  <c r="G122" i="39"/>
  <c r="I122" i="39" s="1"/>
  <c r="J122" i="39" s="1"/>
  <c r="E123" i="28"/>
  <c r="C123" i="28" s="1"/>
  <c r="K124" i="28" s="1"/>
  <c r="G122" i="29"/>
  <c r="P127" i="31"/>
  <c r="O126" i="31"/>
  <c r="N126" i="31"/>
  <c r="O128" i="26"/>
  <c r="N128" i="26"/>
  <c r="P129" i="26"/>
  <c r="P127" i="27"/>
  <c r="O126" i="27"/>
  <c r="N126" i="27"/>
  <c r="D126" i="27" s="1"/>
  <c r="F126" i="27" s="1"/>
  <c r="E126" i="27" s="1"/>
  <c r="E124" i="27"/>
  <c r="C124" i="27" s="1"/>
  <c r="AE102" i="28"/>
  <c r="O125" i="28"/>
  <c r="N125" i="28"/>
  <c r="D125" i="28" s="1"/>
  <c r="P126" i="28"/>
  <c r="F124" i="29"/>
  <c r="P127" i="36"/>
  <c r="O126" i="36"/>
  <c r="N126" i="36"/>
  <c r="D126" i="36" s="1"/>
  <c r="E123" i="29"/>
  <c r="C123" i="29" s="1"/>
  <c r="AF102" i="28"/>
  <c r="Y102" i="38"/>
  <c r="Z102" i="38"/>
  <c r="AA102" i="38"/>
  <c r="X101" i="38" s="1"/>
  <c r="F124" i="28"/>
  <c r="N125" i="29"/>
  <c r="D125" i="29" s="1"/>
  <c r="F125" i="29" s="1"/>
  <c r="P126" i="29"/>
  <c r="O125" i="29"/>
  <c r="G123" i="35"/>
  <c r="G124" i="38"/>
  <c r="I124" i="38" s="1"/>
  <c r="J124" i="38" s="1"/>
  <c r="G123" i="26"/>
  <c r="P127" i="33"/>
  <c r="O126" i="33"/>
  <c r="N126" i="33"/>
  <c r="D126" i="33" s="1"/>
  <c r="F126" i="33" s="1"/>
  <c r="AI102" i="28"/>
  <c r="O125" i="35"/>
  <c r="N125" i="35"/>
  <c r="D125" i="35" s="1"/>
  <c r="F125" i="35" s="1"/>
  <c r="P126" i="35"/>
  <c r="AE102" i="39"/>
  <c r="B101" i="39"/>
  <c r="AE101" i="38"/>
  <c r="B100" i="38"/>
  <c r="AI102" i="39"/>
  <c r="E124" i="26"/>
  <c r="C124" i="26" s="1"/>
  <c r="E124" i="35"/>
  <c r="C124" i="35" s="1"/>
  <c r="K125" i="38"/>
  <c r="D126" i="26"/>
  <c r="F125" i="26"/>
  <c r="A127" i="27"/>
  <c r="G124" i="33"/>
  <c r="D126" i="31"/>
  <c r="F125" i="31"/>
  <c r="F126" i="38"/>
  <c r="A128" i="35"/>
  <c r="C124" i="36"/>
  <c r="G124" i="36"/>
  <c r="A128" i="38"/>
  <c r="E124" i="31"/>
  <c r="C124" i="31" s="1"/>
  <c r="E125" i="38"/>
  <c r="C125" i="38" s="1"/>
  <c r="K125" i="39"/>
  <c r="E125" i="33"/>
  <c r="C125" i="33" s="1"/>
  <c r="A126" i="33"/>
  <c r="A128" i="28"/>
  <c r="C124" i="34"/>
  <c r="G124" i="34"/>
  <c r="A128" i="29"/>
  <c r="E125" i="36"/>
  <c r="A126" i="36"/>
  <c r="G124" i="39"/>
  <c r="I124" i="39" s="1"/>
  <c r="J124" i="39" s="1"/>
  <c r="A130" i="39"/>
  <c r="A126" i="34"/>
  <c r="G125" i="27"/>
  <c r="A127" i="31"/>
  <c r="A127" i="26"/>
  <c r="P122" i="37"/>
  <c r="N121" i="37"/>
  <c r="D121" i="37" s="1"/>
  <c r="F121" i="37" s="1"/>
  <c r="O121" i="37"/>
  <c r="AI103" i="39" l="1"/>
  <c r="G124" i="26"/>
  <c r="AI102" i="38"/>
  <c r="AF103" i="39"/>
  <c r="AI103" i="28"/>
  <c r="AH103" i="39"/>
  <c r="AE103" i="28"/>
  <c r="C126" i="27"/>
  <c r="G126" i="27"/>
  <c r="E125" i="29"/>
  <c r="C125" i="29" s="1"/>
  <c r="G123" i="29"/>
  <c r="F125" i="28"/>
  <c r="P130" i="26"/>
  <c r="O129" i="26"/>
  <c r="N129" i="26"/>
  <c r="G123" i="28"/>
  <c r="I123" i="28" s="1"/>
  <c r="J123" i="28" s="1"/>
  <c r="P127" i="39"/>
  <c r="O126" i="39"/>
  <c r="N126" i="39"/>
  <c r="D126" i="39" s="1"/>
  <c r="Y104" i="28"/>
  <c r="Z104" i="28"/>
  <c r="AA104" i="28"/>
  <c r="X103" i="28" s="1"/>
  <c r="AE102" i="38"/>
  <c r="B101" i="38"/>
  <c r="E124" i="28"/>
  <c r="C124" i="28" s="1"/>
  <c r="K125" i="28" s="1"/>
  <c r="F126" i="36"/>
  <c r="E126" i="36" s="1"/>
  <c r="G124" i="27"/>
  <c r="AF102" i="38"/>
  <c r="O126" i="29"/>
  <c r="P127" i="29"/>
  <c r="N126" i="29"/>
  <c r="D126" i="29" s="1"/>
  <c r="F126" i="29" s="1"/>
  <c r="O127" i="33"/>
  <c r="N127" i="33"/>
  <c r="D127" i="33" s="1"/>
  <c r="F127" i="33" s="1"/>
  <c r="P128" i="33"/>
  <c r="AH103" i="28"/>
  <c r="O127" i="38"/>
  <c r="N127" i="38"/>
  <c r="D127" i="38" s="1"/>
  <c r="P128" i="38"/>
  <c r="O127" i="36"/>
  <c r="P128" i="36"/>
  <c r="N127" i="36"/>
  <c r="D127" i="36" s="1"/>
  <c r="Y104" i="39"/>
  <c r="Z104" i="39"/>
  <c r="AA104" i="39"/>
  <c r="X103" i="39" s="1"/>
  <c r="F125" i="39"/>
  <c r="E125" i="39" s="1"/>
  <c r="C125" i="39" s="1"/>
  <c r="K126" i="39" s="1"/>
  <c r="AE103" i="39"/>
  <c r="B102" i="39"/>
  <c r="N126" i="35"/>
  <c r="D126" i="35" s="1"/>
  <c r="P127" i="35"/>
  <c r="O126" i="35"/>
  <c r="Y103" i="38"/>
  <c r="AA103" i="38"/>
  <c r="X102" i="38" s="1"/>
  <c r="Z103" i="38"/>
  <c r="E124" i="29"/>
  <c r="C124" i="29" s="1"/>
  <c r="N127" i="31"/>
  <c r="P128" i="31"/>
  <c r="O127" i="31"/>
  <c r="N126" i="34"/>
  <c r="D126" i="34" s="1"/>
  <c r="O126" i="34"/>
  <c r="P127" i="34"/>
  <c r="AF103" i="28"/>
  <c r="O126" i="28"/>
  <c r="N126" i="28"/>
  <c r="D126" i="28" s="1"/>
  <c r="P127" i="28"/>
  <c r="O127" i="27"/>
  <c r="P128" i="27"/>
  <c r="N127" i="27"/>
  <c r="D127" i="27" s="1"/>
  <c r="F127" i="27" s="1"/>
  <c r="E127" i="27" s="1"/>
  <c r="C127" i="27" s="1"/>
  <c r="AH102" i="38"/>
  <c r="A131" i="39"/>
  <c r="A127" i="36"/>
  <c r="E125" i="31"/>
  <c r="C125" i="31" s="1"/>
  <c r="C125" i="36"/>
  <c r="G125" i="36"/>
  <c r="F126" i="31"/>
  <c r="D127" i="31"/>
  <c r="F126" i="26"/>
  <c r="D127" i="26"/>
  <c r="G125" i="38"/>
  <c r="I125" i="38" s="1"/>
  <c r="J125" i="38" s="1"/>
  <c r="A129" i="28"/>
  <c r="E126" i="38"/>
  <c r="C126" i="38" s="1"/>
  <c r="G125" i="33"/>
  <c r="F127" i="38"/>
  <c r="F126" i="35"/>
  <c r="A128" i="31"/>
  <c r="A127" i="34"/>
  <c r="E125" i="35"/>
  <c r="C125" i="35" s="1"/>
  <c r="E125" i="26"/>
  <c r="C125" i="26" s="1"/>
  <c r="A129" i="29"/>
  <c r="A128" i="26"/>
  <c r="C125" i="34"/>
  <c r="G125" i="34"/>
  <c r="A127" i="33"/>
  <c r="E126" i="33"/>
  <c r="C126" i="33" s="1"/>
  <c r="G124" i="31"/>
  <c r="A129" i="35"/>
  <c r="A128" i="27"/>
  <c r="G124" i="35"/>
  <c r="K126" i="38"/>
  <c r="A129" i="38"/>
  <c r="P123" i="37"/>
  <c r="O122" i="37"/>
  <c r="N122" i="37"/>
  <c r="D122" i="37" s="1"/>
  <c r="F122" i="37" s="1"/>
  <c r="AH104" i="39" l="1"/>
  <c r="AH103" i="38"/>
  <c r="AF104" i="39"/>
  <c r="G124" i="28"/>
  <c r="I124" i="28" s="1"/>
  <c r="J124" i="28" s="1"/>
  <c r="AF104" i="28"/>
  <c r="G126" i="33"/>
  <c r="F126" i="39"/>
  <c r="AI104" i="39"/>
  <c r="G125" i="29"/>
  <c r="AE104" i="28"/>
  <c r="O127" i="34"/>
  <c r="P128" i="34"/>
  <c r="N127" i="34"/>
  <c r="D127" i="34" s="1"/>
  <c r="F126" i="34"/>
  <c r="E126" i="34" s="1"/>
  <c r="O128" i="38"/>
  <c r="N128" i="38"/>
  <c r="D128" i="38" s="1"/>
  <c r="F128" i="38" s="1"/>
  <c r="P129" i="38"/>
  <c r="E126" i="29"/>
  <c r="C126" i="29" s="1"/>
  <c r="Y105" i="28"/>
  <c r="Z105" i="28"/>
  <c r="AA105" i="28"/>
  <c r="X104" i="28" s="1"/>
  <c r="Y104" i="38"/>
  <c r="Z104" i="38"/>
  <c r="AA104" i="38"/>
  <c r="X103" i="38" s="1"/>
  <c r="G125" i="39"/>
  <c r="I125" i="39" s="1"/>
  <c r="J125" i="39" s="1"/>
  <c r="N127" i="29"/>
  <c r="D127" i="29" s="1"/>
  <c r="P128" i="29"/>
  <c r="O127" i="29"/>
  <c r="AE103" i="38"/>
  <c r="B102" i="38"/>
  <c r="O127" i="39"/>
  <c r="N127" i="39"/>
  <c r="D127" i="39" s="1"/>
  <c r="F127" i="39" s="1"/>
  <c r="P128" i="39"/>
  <c r="E126" i="39"/>
  <c r="C126" i="39" s="1"/>
  <c r="O127" i="28"/>
  <c r="N127" i="28"/>
  <c r="D127" i="28" s="1"/>
  <c r="P128" i="28"/>
  <c r="P129" i="31"/>
  <c r="N128" i="31"/>
  <c r="O128" i="31"/>
  <c r="O127" i="35"/>
  <c r="N127" i="35"/>
  <c r="D127" i="35" s="1"/>
  <c r="P128" i="35"/>
  <c r="AI104" i="28"/>
  <c r="F126" i="28"/>
  <c r="Y105" i="39"/>
  <c r="Z105" i="39"/>
  <c r="AA105" i="39"/>
  <c r="X104" i="39" s="1"/>
  <c r="AH104" i="28"/>
  <c r="AF103" i="38"/>
  <c r="AI103" i="38"/>
  <c r="P129" i="27"/>
  <c r="O128" i="27"/>
  <c r="N128" i="27"/>
  <c r="D128" i="27" s="1"/>
  <c r="G124" i="29"/>
  <c r="F127" i="36"/>
  <c r="E125" i="28"/>
  <c r="C125" i="28" s="1"/>
  <c r="K126" i="28" s="1"/>
  <c r="AE104" i="39"/>
  <c r="B103" i="39"/>
  <c r="P129" i="36"/>
  <c r="O128" i="36"/>
  <c r="N128" i="36"/>
  <c r="D128" i="36" s="1"/>
  <c r="P129" i="33"/>
  <c r="O128" i="33"/>
  <c r="N128" i="33"/>
  <c r="D128" i="33" s="1"/>
  <c r="F128" i="33" s="1"/>
  <c r="O130" i="26"/>
  <c r="N130" i="26"/>
  <c r="P131" i="26"/>
  <c r="A130" i="38"/>
  <c r="C126" i="36"/>
  <c r="G126" i="36"/>
  <c r="A130" i="29"/>
  <c r="E127" i="33"/>
  <c r="C127" i="33" s="1"/>
  <c r="A128" i="33"/>
  <c r="E126" i="35"/>
  <c r="C126" i="35" s="1"/>
  <c r="K127" i="38"/>
  <c r="A130" i="28"/>
  <c r="G127" i="27"/>
  <c r="E127" i="36"/>
  <c r="A128" i="36"/>
  <c r="A129" i="27"/>
  <c r="G125" i="26"/>
  <c r="F127" i="35"/>
  <c r="G126" i="38"/>
  <c r="I126" i="38" s="1"/>
  <c r="J126" i="38" s="1"/>
  <c r="D128" i="26"/>
  <c r="F127" i="26"/>
  <c r="D128" i="31"/>
  <c r="F127" i="31"/>
  <c r="G125" i="31"/>
  <c r="A128" i="34"/>
  <c r="E127" i="38"/>
  <c r="C127" i="38" s="1"/>
  <c r="E126" i="26"/>
  <c r="C126" i="26" s="1"/>
  <c r="A132" i="39"/>
  <c r="A129" i="31"/>
  <c r="A130" i="35"/>
  <c r="G125" i="35"/>
  <c r="C126" i="34"/>
  <c r="G126" i="34"/>
  <c r="E126" i="31"/>
  <c r="C126" i="31" s="1"/>
  <c r="E127" i="39"/>
  <c r="C127" i="39" s="1"/>
  <c r="A129" i="26"/>
  <c r="K127" i="39"/>
  <c r="P124" i="37"/>
  <c r="O123" i="37"/>
  <c r="N123" i="37"/>
  <c r="D123" i="37" s="1"/>
  <c r="F123" i="37" s="1"/>
  <c r="AI105" i="39" l="1"/>
  <c r="AF105" i="39"/>
  <c r="AI104" i="38"/>
  <c r="AI105" i="28"/>
  <c r="AF105" i="28"/>
  <c r="AH105" i="28"/>
  <c r="AE105" i="28"/>
  <c r="AF104" i="38"/>
  <c r="G125" i="28"/>
  <c r="I125" i="28" s="1"/>
  <c r="J125" i="28" s="1"/>
  <c r="F128" i="36"/>
  <c r="F127" i="28"/>
  <c r="AE104" i="38"/>
  <c r="B103" i="38"/>
  <c r="O128" i="28"/>
  <c r="N128" i="28"/>
  <c r="D128" i="28" s="1"/>
  <c r="P129" i="28"/>
  <c r="N128" i="35"/>
  <c r="D128" i="35" s="1"/>
  <c r="P129" i="35"/>
  <c r="O128" i="35"/>
  <c r="O129" i="33"/>
  <c r="N129" i="33"/>
  <c r="D129" i="33" s="1"/>
  <c r="F129" i="33" s="1"/>
  <c r="P130" i="33"/>
  <c r="P132" i="26"/>
  <c r="O131" i="26"/>
  <c r="N131" i="26"/>
  <c r="O129" i="36"/>
  <c r="P130" i="36"/>
  <c r="N129" i="36"/>
  <c r="D129" i="36" s="1"/>
  <c r="F129" i="36" s="1"/>
  <c r="P129" i="29"/>
  <c r="O128" i="29"/>
  <c r="N128" i="29"/>
  <c r="D128" i="29" s="1"/>
  <c r="Y106" i="28"/>
  <c r="Z106" i="28"/>
  <c r="AA106" i="28"/>
  <c r="X105" i="28" s="1"/>
  <c r="F127" i="34"/>
  <c r="E127" i="34" s="1"/>
  <c r="C127" i="34" s="1"/>
  <c r="F128" i="27"/>
  <c r="E128" i="27" s="1"/>
  <c r="C128" i="27" s="1"/>
  <c r="F127" i="29"/>
  <c r="G126" i="29"/>
  <c r="N128" i="34"/>
  <c r="D128" i="34" s="1"/>
  <c r="P129" i="34"/>
  <c r="O128" i="34"/>
  <c r="AE105" i="39"/>
  <c r="B104" i="39"/>
  <c r="Y106" i="39"/>
  <c r="Z106" i="39"/>
  <c r="AA106" i="39"/>
  <c r="X105" i="39" s="1"/>
  <c r="P129" i="39"/>
  <c r="O128" i="39"/>
  <c r="N128" i="39"/>
  <c r="D128" i="39" s="1"/>
  <c r="F128" i="39" s="1"/>
  <c r="Y105" i="38"/>
  <c r="Z105" i="38"/>
  <c r="AA105" i="38"/>
  <c r="X104" i="38" s="1"/>
  <c r="O129" i="27"/>
  <c r="P130" i="27"/>
  <c r="N129" i="27"/>
  <c r="D129" i="27" s="1"/>
  <c r="E126" i="28"/>
  <c r="C126" i="28" s="1"/>
  <c r="K127" i="28" s="1"/>
  <c r="O129" i="38"/>
  <c r="N129" i="38"/>
  <c r="D129" i="38" s="1"/>
  <c r="P130" i="38"/>
  <c r="AH105" i="39"/>
  <c r="AH106" i="39" s="1"/>
  <c r="G127" i="33"/>
  <c r="AH104" i="38"/>
  <c r="N129" i="31"/>
  <c r="D129" i="31" s="1"/>
  <c r="P130" i="31"/>
  <c r="O129" i="31"/>
  <c r="G126" i="39"/>
  <c r="I126" i="39" s="1"/>
  <c r="J126" i="39" s="1"/>
  <c r="E128" i="33"/>
  <c r="C128" i="33" s="1"/>
  <c r="A129" i="33"/>
  <c r="K128" i="38"/>
  <c r="A129" i="36"/>
  <c r="E128" i="36"/>
  <c r="A131" i="29"/>
  <c r="A131" i="28"/>
  <c r="G127" i="39"/>
  <c r="I127" i="39" s="1"/>
  <c r="J127" i="39" s="1"/>
  <c r="A130" i="31"/>
  <c r="G127" i="38"/>
  <c r="I127" i="38" s="1"/>
  <c r="J127" i="38" s="1"/>
  <c r="E127" i="26"/>
  <c r="C127" i="26" s="1"/>
  <c r="C127" i="36"/>
  <c r="G127" i="36"/>
  <c r="G126" i="31"/>
  <c r="E128" i="39"/>
  <c r="C128" i="39" s="1"/>
  <c r="E128" i="38"/>
  <c r="C128" i="38" s="1"/>
  <c r="D129" i="26"/>
  <c r="F128" i="26"/>
  <c r="F128" i="31"/>
  <c r="G126" i="26"/>
  <c r="A129" i="34"/>
  <c r="K128" i="39"/>
  <c r="A130" i="26"/>
  <c r="G126" i="35"/>
  <c r="E127" i="35"/>
  <c r="C127" i="35" s="1"/>
  <c r="A131" i="35"/>
  <c r="A131" i="38"/>
  <c r="E127" i="31"/>
  <c r="C127" i="31" s="1"/>
  <c r="F128" i="35"/>
  <c r="A130" i="27"/>
  <c r="P125" i="37"/>
  <c r="N124" i="37"/>
  <c r="D124" i="37" s="1"/>
  <c r="F124" i="37" s="1"/>
  <c r="O124" i="37"/>
  <c r="AF106" i="39" l="1"/>
  <c r="AF105" i="38"/>
  <c r="AI105" i="38"/>
  <c r="AF106" i="28"/>
  <c r="AI106" i="28"/>
  <c r="AH106" i="28"/>
  <c r="AE106" i="28"/>
  <c r="F128" i="34"/>
  <c r="E128" i="34" s="1"/>
  <c r="C128" i="34" s="1"/>
  <c r="G127" i="34"/>
  <c r="F129" i="38"/>
  <c r="AH105" i="38"/>
  <c r="Y106" i="38"/>
  <c r="Z106" i="38"/>
  <c r="AA106" i="38"/>
  <c r="X105" i="38" s="1"/>
  <c r="G126" i="28"/>
  <c r="I126" i="28" s="1"/>
  <c r="J126" i="28" s="1"/>
  <c r="AE106" i="39"/>
  <c r="AH107" i="39" s="1"/>
  <c r="B105" i="39"/>
  <c r="P131" i="36"/>
  <c r="O130" i="36"/>
  <c r="N130" i="36"/>
  <c r="D130" i="36" s="1"/>
  <c r="AE105" i="38"/>
  <c r="B104" i="38"/>
  <c r="O129" i="35"/>
  <c r="N129" i="35"/>
  <c r="D129" i="35" s="1"/>
  <c r="P130" i="35"/>
  <c r="E127" i="28"/>
  <c r="C127" i="28" s="1"/>
  <c r="K128" i="28" s="1"/>
  <c r="F129" i="27"/>
  <c r="E129" i="27" s="1"/>
  <c r="C129" i="27" s="1"/>
  <c r="P131" i="27"/>
  <c r="N130" i="27"/>
  <c r="D130" i="27" s="1"/>
  <c r="O130" i="27"/>
  <c r="O129" i="39"/>
  <c r="N129" i="39"/>
  <c r="D129" i="39" s="1"/>
  <c r="F129" i="39" s="1"/>
  <c r="P130" i="39"/>
  <c r="O129" i="34"/>
  <c r="N129" i="34"/>
  <c r="D129" i="34" s="1"/>
  <c r="P130" i="34"/>
  <c r="Y107" i="28"/>
  <c r="Z107" i="28"/>
  <c r="AA107" i="28"/>
  <c r="X106" i="28" s="1"/>
  <c r="F128" i="29"/>
  <c r="O132" i="26"/>
  <c r="N132" i="26"/>
  <c r="O129" i="28"/>
  <c r="N129" i="28"/>
  <c r="D129" i="28" s="1"/>
  <c r="P130" i="28"/>
  <c r="O130" i="38"/>
  <c r="F130" i="38" s="1"/>
  <c r="N130" i="38"/>
  <c r="D130" i="38" s="1"/>
  <c r="P131" i="38"/>
  <c r="P131" i="33"/>
  <c r="O130" i="33"/>
  <c r="N130" i="33"/>
  <c r="D130" i="33" s="1"/>
  <c r="F130" i="33" s="1"/>
  <c r="F128" i="28"/>
  <c r="AI106" i="39"/>
  <c r="G128" i="27"/>
  <c r="P131" i="31"/>
  <c r="O130" i="31"/>
  <c r="N130" i="31"/>
  <c r="Y107" i="39"/>
  <c r="Z107" i="39"/>
  <c r="AA107" i="39"/>
  <c r="X106" i="39" s="1"/>
  <c r="E127" i="29"/>
  <c r="C127" i="29" s="1"/>
  <c r="O129" i="29"/>
  <c r="P130" i="29"/>
  <c r="N129" i="29"/>
  <c r="D129" i="29" s="1"/>
  <c r="F129" i="35"/>
  <c r="G128" i="38"/>
  <c r="I128" i="38" s="1"/>
  <c r="J128" i="38" s="1"/>
  <c r="K129" i="38"/>
  <c r="G128" i="33"/>
  <c r="A132" i="38"/>
  <c r="E129" i="38"/>
  <c r="C129" i="38" s="1"/>
  <c r="E128" i="31"/>
  <c r="C128" i="31" s="1"/>
  <c r="K129" i="39"/>
  <c r="A131" i="31"/>
  <c r="C128" i="36"/>
  <c r="G128" i="36"/>
  <c r="G127" i="31"/>
  <c r="F129" i="31"/>
  <c r="D130" i="31"/>
  <c r="G128" i="39"/>
  <c r="I128" i="39" s="1"/>
  <c r="J128" i="39" s="1"/>
  <c r="A130" i="36"/>
  <c r="E129" i="36"/>
  <c r="A131" i="26"/>
  <c r="E129" i="33"/>
  <c r="C129" i="33" s="1"/>
  <c r="A130" i="33"/>
  <c r="G127" i="35"/>
  <c r="A132" i="28"/>
  <c r="A130" i="34"/>
  <c r="E128" i="26"/>
  <c r="C128" i="26" s="1"/>
  <c r="D130" i="26"/>
  <c r="F129" i="26"/>
  <c r="E128" i="35"/>
  <c r="C128" i="35" s="1"/>
  <c r="A131" i="27"/>
  <c r="A132" i="35"/>
  <c r="G127" i="26"/>
  <c r="G129" i="27"/>
  <c r="A132" i="29"/>
  <c r="P126" i="37"/>
  <c r="O125" i="37"/>
  <c r="N125" i="37"/>
  <c r="D125" i="37" s="1"/>
  <c r="F125" i="37" s="1"/>
  <c r="AH106" i="38" l="1"/>
  <c r="AI107" i="39"/>
  <c r="AF107" i="39"/>
  <c r="AF106" i="38"/>
  <c r="G128" i="35"/>
  <c r="G128" i="34"/>
  <c r="AH107" i="28"/>
  <c r="AI107" i="28"/>
  <c r="AF107" i="28"/>
  <c r="G127" i="29"/>
  <c r="G127" i="28"/>
  <c r="I127" i="28" s="1"/>
  <c r="J127" i="28" s="1"/>
  <c r="N131" i="31"/>
  <c r="D131" i="31" s="1"/>
  <c r="P132" i="31"/>
  <c r="O131" i="31"/>
  <c r="P131" i="39"/>
  <c r="O130" i="39"/>
  <c r="N130" i="39"/>
  <c r="D130" i="39" s="1"/>
  <c r="E128" i="29"/>
  <c r="C128" i="29" s="1"/>
  <c r="AE106" i="38"/>
  <c r="B105" i="38"/>
  <c r="O130" i="28"/>
  <c r="N130" i="28"/>
  <c r="D130" i="28" s="1"/>
  <c r="P131" i="28"/>
  <c r="F130" i="36"/>
  <c r="O131" i="38"/>
  <c r="F131" i="38" s="1"/>
  <c r="N131" i="38"/>
  <c r="D131" i="38" s="1"/>
  <c r="P132" i="38"/>
  <c r="E128" i="28"/>
  <c r="C128" i="28" s="1"/>
  <c r="K129" i="28" s="1"/>
  <c r="F129" i="28"/>
  <c r="N130" i="35"/>
  <c r="D130" i="35" s="1"/>
  <c r="F130" i="35" s="1"/>
  <c r="P131" i="35"/>
  <c r="O130" i="35"/>
  <c r="Y107" i="38"/>
  <c r="Z107" i="38"/>
  <c r="AA107" i="38"/>
  <c r="X106" i="38" s="1"/>
  <c r="O130" i="29"/>
  <c r="N130" i="29"/>
  <c r="D130" i="29" s="1"/>
  <c r="P131" i="29"/>
  <c r="Y108" i="28"/>
  <c r="Z108" i="28"/>
  <c r="AA108" i="28"/>
  <c r="X107" i="28" s="1"/>
  <c r="F130" i="27"/>
  <c r="E130" i="27" s="1"/>
  <c r="C130" i="27" s="1"/>
  <c r="O131" i="36"/>
  <c r="P132" i="36"/>
  <c r="N131" i="36"/>
  <c r="D131" i="36" s="1"/>
  <c r="E129" i="39"/>
  <c r="C129" i="39" s="1"/>
  <c r="K130" i="39" s="1"/>
  <c r="Y108" i="39"/>
  <c r="Z108" i="39"/>
  <c r="AA108" i="39"/>
  <c r="X107" i="39" s="1"/>
  <c r="N130" i="34"/>
  <c r="D130" i="34" s="1"/>
  <c r="O130" i="34"/>
  <c r="P131" i="34"/>
  <c r="P132" i="27"/>
  <c r="N131" i="27"/>
  <c r="D131" i="27" s="1"/>
  <c r="O131" i="27"/>
  <c r="F129" i="29"/>
  <c r="O131" i="33"/>
  <c r="N131" i="33"/>
  <c r="D131" i="33" s="1"/>
  <c r="P132" i="33"/>
  <c r="F129" i="34"/>
  <c r="E129" i="34" s="1"/>
  <c r="C129" i="34" s="1"/>
  <c r="AI106" i="38"/>
  <c r="AE107" i="28"/>
  <c r="AE107" i="39"/>
  <c r="AI108" i="39" s="1"/>
  <c r="B106" i="39"/>
  <c r="E130" i="36"/>
  <c r="A131" i="36"/>
  <c r="E130" i="38"/>
  <c r="C130" i="38" s="1"/>
  <c r="K130" i="38"/>
  <c r="G129" i="33"/>
  <c r="G129" i="38"/>
  <c r="I129" i="38" s="1"/>
  <c r="J129" i="38" s="1"/>
  <c r="G128" i="26"/>
  <c r="F130" i="31"/>
  <c r="E130" i="33"/>
  <c r="C130" i="33" s="1"/>
  <c r="A131" i="33"/>
  <c r="A132" i="26"/>
  <c r="E129" i="31"/>
  <c r="C129" i="31" s="1"/>
  <c r="E129" i="26"/>
  <c r="C129" i="26" s="1"/>
  <c r="A131" i="34"/>
  <c r="A132" i="31"/>
  <c r="E129" i="35"/>
  <c r="C129" i="35" s="1"/>
  <c r="F131" i="33"/>
  <c r="A132" i="27"/>
  <c r="D131" i="26"/>
  <c r="F130" i="26"/>
  <c r="C129" i="36"/>
  <c r="G129" i="36"/>
  <c r="G128" i="31"/>
  <c r="P127" i="37"/>
  <c r="O126" i="37"/>
  <c r="N126" i="37"/>
  <c r="D126" i="37" s="1"/>
  <c r="F126" i="37" s="1"/>
  <c r="AI107" i="38" l="1"/>
  <c r="AF107" i="38"/>
  <c r="AF108" i="28"/>
  <c r="F131" i="36"/>
  <c r="AF108" i="39"/>
  <c r="F130" i="29"/>
  <c r="G128" i="29"/>
  <c r="AE108" i="28"/>
  <c r="AI108" i="28"/>
  <c r="G130" i="27"/>
  <c r="Y109" i="39"/>
  <c r="Z109" i="39"/>
  <c r="AA109" i="39"/>
  <c r="X108" i="39" s="1"/>
  <c r="G130" i="38"/>
  <c r="I130" i="38" s="1"/>
  <c r="J130" i="38" s="1"/>
  <c r="F131" i="27"/>
  <c r="E131" i="27" s="1"/>
  <c r="C131" i="27" s="1"/>
  <c r="Y109" i="28"/>
  <c r="Z109" i="28"/>
  <c r="AA109" i="28"/>
  <c r="X108" i="28" s="1"/>
  <c r="O131" i="35"/>
  <c r="N131" i="35"/>
  <c r="D131" i="35" s="1"/>
  <c r="F131" i="35" s="1"/>
  <c r="P132" i="35"/>
  <c r="AE107" i="38"/>
  <c r="AI108" i="38" s="1"/>
  <c r="B106" i="38"/>
  <c r="N132" i="31"/>
  <c r="O132" i="31"/>
  <c r="E130" i="29"/>
  <c r="C130" i="29" s="1"/>
  <c r="E129" i="28"/>
  <c r="C129" i="28" s="1"/>
  <c r="K130" i="28" s="1"/>
  <c r="F130" i="28"/>
  <c r="O131" i="34"/>
  <c r="N131" i="34"/>
  <c r="D131" i="34" s="1"/>
  <c r="P132" i="34"/>
  <c r="O132" i="33"/>
  <c r="N132" i="33"/>
  <c r="D132" i="33" s="1"/>
  <c r="F132" i="33" s="1"/>
  <c r="O132" i="36"/>
  <c r="N132" i="36"/>
  <c r="D132" i="36" s="1"/>
  <c r="G128" i="28"/>
  <c r="I128" i="28" s="1"/>
  <c r="J128" i="28" s="1"/>
  <c r="F130" i="39"/>
  <c r="G129" i="39"/>
  <c r="I129" i="39" s="1"/>
  <c r="J129" i="39" s="1"/>
  <c r="O131" i="28"/>
  <c r="N131" i="28"/>
  <c r="D131" i="28" s="1"/>
  <c r="P132" i="28"/>
  <c r="F130" i="34"/>
  <c r="E130" i="34" s="1"/>
  <c r="C130" i="34" s="1"/>
  <c r="AH107" i="38"/>
  <c r="G130" i="33"/>
  <c r="O132" i="38"/>
  <c r="F132" i="38" s="1"/>
  <c r="N132" i="38"/>
  <c r="D132" i="38" s="1"/>
  <c r="O131" i="39"/>
  <c r="N131" i="39"/>
  <c r="D131" i="39" s="1"/>
  <c r="F131" i="39" s="1"/>
  <c r="P132" i="39"/>
  <c r="AE108" i="39"/>
  <c r="B107" i="39"/>
  <c r="O132" i="27"/>
  <c r="N132" i="27"/>
  <c r="D132" i="27" s="1"/>
  <c r="F132" i="27" s="1"/>
  <c r="E132" i="27" s="1"/>
  <c r="C132" i="27" s="1"/>
  <c r="O131" i="29"/>
  <c r="P132" i="29"/>
  <c r="N131" i="29"/>
  <c r="D131" i="29" s="1"/>
  <c r="F131" i="29" s="1"/>
  <c r="G129" i="34"/>
  <c r="E129" i="29"/>
  <c r="C129" i="29" s="1"/>
  <c r="Y108" i="38"/>
  <c r="Z108" i="38"/>
  <c r="AA108" i="38"/>
  <c r="X107" i="38" s="1"/>
  <c r="AH108" i="28"/>
  <c r="AH108" i="39"/>
  <c r="E130" i="31"/>
  <c r="C130" i="31" s="1"/>
  <c r="G129" i="35"/>
  <c r="G129" i="31"/>
  <c r="K131" i="38"/>
  <c r="E131" i="38"/>
  <c r="C131" i="38" s="1"/>
  <c r="E130" i="35"/>
  <c r="C130" i="35" s="1"/>
  <c r="E130" i="26"/>
  <c r="C130" i="26" s="1"/>
  <c r="G129" i="26"/>
  <c r="A132" i="33"/>
  <c r="E131" i="33"/>
  <c r="C131" i="33" s="1"/>
  <c r="E131" i="36"/>
  <c r="A132" i="36"/>
  <c r="F131" i="26"/>
  <c r="D132" i="26"/>
  <c r="C130" i="36"/>
  <c r="G130" i="36"/>
  <c r="D132" i="31"/>
  <c r="F131" i="31"/>
  <c r="A132" i="34"/>
  <c r="P128" i="37"/>
  <c r="O127" i="37"/>
  <c r="N127" i="37"/>
  <c r="D127" i="37" s="1"/>
  <c r="F127" i="37" s="1"/>
  <c r="AH109" i="39" l="1"/>
  <c r="AF108" i="38"/>
  <c r="AH108" i="38"/>
  <c r="AI109" i="28"/>
  <c r="AH109" i="28"/>
  <c r="G130" i="34"/>
  <c r="F131" i="34"/>
  <c r="E131" i="34" s="1"/>
  <c r="C131" i="34" s="1"/>
  <c r="AF109" i="39"/>
  <c r="G129" i="28"/>
  <c r="I129" i="28" s="1"/>
  <c r="J129" i="28" s="1"/>
  <c r="G131" i="27"/>
  <c r="G131" i="38"/>
  <c r="I131" i="38" s="1"/>
  <c r="J131" i="38" s="1"/>
  <c r="O132" i="29"/>
  <c r="N132" i="29"/>
  <c r="D132" i="29" s="1"/>
  <c r="F132" i="29" s="1"/>
  <c r="F131" i="28"/>
  <c r="E131" i="29"/>
  <c r="C131" i="29" s="1"/>
  <c r="N132" i="35"/>
  <c r="D132" i="35" s="1"/>
  <c r="O132" i="35"/>
  <c r="E132" i="33"/>
  <c r="C132" i="33" s="1"/>
  <c r="G130" i="29"/>
  <c r="N132" i="34"/>
  <c r="D132" i="34" s="1"/>
  <c r="F132" i="34" s="1"/>
  <c r="O132" i="34"/>
  <c r="Y110" i="39"/>
  <c r="Z110" i="39"/>
  <c r="AA110" i="39"/>
  <c r="X109" i="39" s="1"/>
  <c r="Y109" i="38"/>
  <c r="Z109" i="38"/>
  <c r="AA109" i="38"/>
  <c r="X108" i="38" s="1"/>
  <c r="E131" i="39"/>
  <c r="C131" i="39" s="1"/>
  <c r="G129" i="29"/>
  <c r="E130" i="39"/>
  <c r="C130" i="39" s="1"/>
  <c r="K131" i="39" s="1"/>
  <c r="Y110" i="28"/>
  <c r="Z110" i="28"/>
  <c r="AA110" i="28"/>
  <c r="X109" i="28" s="1"/>
  <c r="AF109" i="28"/>
  <c r="O132" i="28"/>
  <c r="N132" i="28"/>
  <c r="D132" i="28" s="1"/>
  <c r="E132" i="34"/>
  <c r="C132" i="34" s="1"/>
  <c r="AE109" i="39"/>
  <c r="B108" i="39"/>
  <c r="G131" i="33"/>
  <c r="O132" i="39"/>
  <c r="N132" i="39"/>
  <c r="D132" i="39" s="1"/>
  <c r="F132" i="39" s="1"/>
  <c r="F132" i="36"/>
  <c r="E130" i="28"/>
  <c r="C130" i="28" s="1"/>
  <c r="K131" i="28" s="1"/>
  <c r="AE108" i="38"/>
  <c r="B107" i="38"/>
  <c r="AE109" i="28"/>
  <c r="AI109" i="39"/>
  <c r="E132" i="38"/>
  <c r="C132" i="38" s="1"/>
  <c r="F132" i="31"/>
  <c r="E131" i="35"/>
  <c r="C131" i="35" s="1"/>
  <c r="G130" i="26"/>
  <c r="F132" i="35"/>
  <c r="G130" i="31"/>
  <c r="F132" i="26"/>
  <c r="G130" i="35"/>
  <c r="E131" i="31"/>
  <c r="C131" i="31" s="1"/>
  <c r="C131" i="36"/>
  <c r="G131" i="36"/>
  <c r="E132" i="39"/>
  <c r="C132" i="39" s="1"/>
  <c r="G132" i="27"/>
  <c r="E131" i="26"/>
  <c r="C131" i="26" s="1"/>
  <c r="K132" i="39"/>
  <c r="K132" i="38"/>
  <c r="P129" i="37"/>
  <c r="N128" i="37"/>
  <c r="D128" i="37" s="1"/>
  <c r="F128" i="37" s="1"/>
  <c r="O128" i="37"/>
  <c r="Y14" i="28"/>
  <c r="Y15" i="28"/>
  <c r="Y13" i="28"/>
  <c r="Y12" i="28"/>
  <c r="Y13" i="39"/>
  <c r="Y12" i="39"/>
  <c r="Y14" i="39"/>
  <c r="Y15" i="39"/>
  <c r="M19" i="39" l="1"/>
  <c r="Y16" i="39"/>
  <c r="M19" i="28"/>
  <c r="Y16" i="28"/>
  <c r="AE110" i="28"/>
  <c r="G131" i="34"/>
  <c r="G132" i="33"/>
  <c r="G132" i="39"/>
  <c r="I132" i="39" s="1"/>
  <c r="J132" i="39" s="1"/>
  <c r="AF110" i="39"/>
  <c r="AF109" i="38"/>
  <c r="AI110" i="28"/>
  <c r="E132" i="29"/>
  <c r="C132" i="29" s="1"/>
  <c r="G130" i="39"/>
  <c r="I130" i="39" s="1"/>
  <c r="J130" i="39" s="1"/>
  <c r="Y110" i="38"/>
  <c r="Z110" i="38"/>
  <c r="AA110" i="38"/>
  <c r="X109" i="38" s="1"/>
  <c r="G131" i="26"/>
  <c r="AI110" i="39"/>
  <c r="F132" i="28"/>
  <c r="Y111" i="39"/>
  <c r="Y112" i="39" s="1"/>
  <c r="Y113" i="39" s="1"/>
  <c r="Y114" i="39" s="1"/>
  <c r="Y115" i="39" s="1"/>
  <c r="Y116" i="39" s="1"/>
  <c r="Y117" i="39" s="1"/>
  <c r="Y118" i="39" s="1"/>
  <c r="Y119" i="39" s="1"/>
  <c r="Y120" i="39" s="1"/>
  <c r="Y121" i="39" s="1"/>
  <c r="Y122" i="39" s="1"/>
  <c r="Y123" i="39" s="1"/>
  <c r="Y124" i="39" s="1"/>
  <c r="Y125" i="39" s="1"/>
  <c r="Y126" i="39" s="1"/>
  <c r="Y127" i="39" s="1"/>
  <c r="Y128" i="39" s="1"/>
  <c r="Y129" i="39" s="1"/>
  <c r="Y130" i="39" s="1"/>
  <c r="Y131" i="39" s="1"/>
  <c r="Y132" i="39" s="1"/>
  <c r="Z111" i="39"/>
  <c r="Z112" i="39" s="1"/>
  <c r="Z113" i="39" s="1"/>
  <c r="Z114" i="39" s="1"/>
  <c r="Z115" i="39" s="1"/>
  <c r="Z116" i="39" s="1"/>
  <c r="Z117" i="39" s="1"/>
  <c r="Z118" i="39" s="1"/>
  <c r="Z119" i="39" s="1"/>
  <c r="Z120" i="39" s="1"/>
  <c r="Z121" i="39" s="1"/>
  <c r="Z122" i="39" s="1"/>
  <c r="Z123" i="39" s="1"/>
  <c r="Z124" i="39" s="1"/>
  <c r="Z125" i="39" s="1"/>
  <c r="Z126" i="39" s="1"/>
  <c r="Z127" i="39" s="1"/>
  <c r="Z128" i="39" s="1"/>
  <c r="Z129" i="39" s="1"/>
  <c r="Z130" i="39" s="1"/>
  <c r="Z131" i="39" s="1"/>
  <c r="Z132" i="39" s="1"/>
  <c r="AA111" i="39"/>
  <c r="AH110" i="28"/>
  <c r="AE110" i="39"/>
  <c r="B109" i="39"/>
  <c r="E132" i="36"/>
  <c r="C132" i="36" s="1"/>
  <c r="AF110" i="28"/>
  <c r="G131" i="29"/>
  <c r="G131" i="39"/>
  <c r="I131" i="39" s="1"/>
  <c r="J131" i="39" s="1"/>
  <c r="Y111" i="28"/>
  <c r="Y112" i="28" s="1"/>
  <c r="Y113" i="28" s="1"/>
  <c r="Y114" i="28" s="1"/>
  <c r="Y115" i="28" s="1"/>
  <c r="Y116" i="28" s="1"/>
  <c r="Y117" i="28" s="1"/>
  <c r="Y118" i="28" s="1"/>
  <c r="Y119" i="28" s="1"/>
  <c r="Y120" i="28" s="1"/>
  <c r="Y121" i="28" s="1"/>
  <c r="Y122" i="28" s="1"/>
  <c r="Y123" i="28" s="1"/>
  <c r="Y124" i="28" s="1"/>
  <c r="Y125" i="28" s="1"/>
  <c r="Y126" i="28" s="1"/>
  <c r="Y127" i="28" s="1"/>
  <c r="Y128" i="28" s="1"/>
  <c r="Y129" i="28" s="1"/>
  <c r="Y130" i="28" s="1"/>
  <c r="Y131" i="28" s="1"/>
  <c r="Y132" i="28" s="1"/>
  <c r="Z111" i="28"/>
  <c r="Z112" i="28" s="1"/>
  <c r="Z113" i="28" s="1"/>
  <c r="Z114" i="28" s="1"/>
  <c r="Z115" i="28" s="1"/>
  <c r="Z116" i="28" s="1"/>
  <c r="Z117" i="28" s="1"/>
  <c r="Z118" i="28" s="1"/>
  <c r="Z119" i="28" s="1"/>
  <c r="Z120" i="28" s="1"/>
  <c r="Z121" i="28" s="1"/>
  <c r="Z122" i="28" s="1"/>
  <c r="Z123" i="28" s="1"/>
  <c r="Z124" i="28" s="1"/>
  <c r="Z125" i="28" s="1"/>
  <c r="Z126" i="28" s="1"/>
  <c r="Z127" i="28" s="1"/>
  <c r="Z128" i="28" s="1"/>
  <c r="Z129" i="28" s="1"/>
  <c r="Z130" i="28" s="1"/>
  <c r="Z131" i="28" s="1"/>
  <c r="Z132" i="28" s="1"/>
  <c r="AA111" i="28"/>
  <c r="G132" i="34"/>
  <c r="AH110" i="39"/>
  <c r="AE109" i="38"/>
  <c r="B108" i="38"/>
  <c r="AH109" i="38"/>
  <c r="G130" i="28"/>
  <c r="I130" i="28" s="1"/>
  <c r="J130" i="28" s="1"/>
  <c r="AI109" i="38"/>
  <c r="E131" i="28"/>
  <c r="C131" i="28" s="1"/>
  <c r="K132" i="28" s="1"/>
  <c r="G132" i="38"/>
  <c r="I132" i="38" s="1"/>
  <c r="J132" i="38" s="1"/>
  <c r="E132" i="31"/>
  <c r="C132" i="31" s="1"/>
  <c r="G131" i="31"/>
  <c r="E132" i="26"/>
  <c r="C132" i="26" s="1"/>
  <c r="E132" i="35"/>
  <c r="C132" i="35" s="1"/>
  <c r="G131" i="35"/>
  <c r="P130" i="37"/>
  <c r="N129" i="37"/>
  <c r="D129" i="37" s="1"/>
  <c r="F129" i="37" s="1"/>
  <c r="O129" i="37"/>
  <c r="Y13" i="38"/>
  <c r="Y14" i="38"/>
  <c r="Y15" i="38"/>
  <c r="Y12" i="38"/>
  <c r="M19" i="38" l="1"/>
  <c r="Y16" i="38"/>
  <c r="AF110" i="38"/>
  <c r="AH111" i="39"/>
  <c r="G132" i="35"/>
  <c r="G131" i="28"/>
  <c r="I131" i="28" s="1"/>
  <c r="J131" i="28" s="1"/>
  <c r="AE110" i="38"/>
  <c r="B109" i="38"/>
  <c r="E132" i="28"/>
  <c r="C132" i="28" s="1"/>
  <c r="G132" i="29"/>
  <c r="AI111" i="39"/>
  <c r="AI110" i="38"/>
  <c r="AA112" i="28"/>
  <c r="AA113" i="28" s="1"/>
  <c r="AA114" i="28" s="1"/>
  <c r="AA115" i="28" s="1"/>
  <c r="AA116" i="28" s="1"/>
  <c r="AA117" i="28" s="1"/>
  <c r="AA118" i="28" s="1"/>
  <c r="AA119" i="28" s="1"/>
  <c r="AA120" i="28" s="1"/>
  <c r="AA121" i="28" s="1"/>
  <c r="AA122" i="28" s="1"/>
  <c r="AA123" i="28" s="1"/>
  <c r="AA124" i="28" s="1"/>
  <c r="AA125" i="28" s="1"/>
  <c r="AA126" i="28" s="1"/>
  <c r="AA127" i="28" s="1"/>
  <c r="AA128" i="28" s="1"/>
  <c r="AA129" i="28" s="1"/>
  <c r="AA130" i="28" s="1"/>
  <c r="AA131" i="28" s="1"/>
  <c r="AA132" i="28" s="1"/>
  <c r="X110" i="28"/>
  <c r="G132" i="36"/>
  <c r="B110" i="39"/>
  <c r="AH110" i="38"/>
  <c r="AH111" i="28"/>
  <c r="AI111" i="28"/>
  <c r="AA112" i="39"/>
  <c r="AA113" i="39" s="1"/>
  <c r="AA114" i="39" s="1"/>
  <c r="AA115" i="39" s="1"/>
  <c r="AA116" i="39" s="1"/>
  <c r="AA117" i="39" s="1"/>
  <c r="AA118" i="39" s="1"/>
  <c r="AA119" i="39" s="1"/>
  <c r="AA120" i="39" s="1"/>
  <c r="AA121" i="39" s="1"/>
  <c r="AA122" i="39" s="1"/>
  <c r="AA123" i="39" s="1"/>
  <c r="AA124" i="39" s="1"/>
  <c r="AA125" i="39" s="1"/>
  <c r="AA126" i="39" s="1"/>
  <c r="AA127" i="39" s="1"/>
  <c r="AA128" i="39" s="1"/>
  <c r="AA129" i="39" s="1"/>
  <c r="AA130" i="39" s="1"/>
  <c r="AA131" i="39" s="1"/>
  <c r="AA132" i="39" s="1"/>
  <c r="X110" i="39"/>
  <c r="Y111" i="38"/>
  <c r="Y112" i="38" s="1"/>
  <c r="Y113" i="38" s="1"/>
  <c r="Y114" i="38" s="1"/>
  <c r="Y115" i="38" s="1"/>
  <c r="Y116" i="38" s="1"/>
  <c r="Y117" i="38" s="1"/>
  <c r="Y118" i="38" s="1"/>
  <c r="Y119" i="38" s="1"/>
  <c r="Y120" i="38" s="1"/>
  <c r="Y121" i="38" s="1"/>
  <c r="Y122" i="38" s="1"/>
  <c r="Y123" i="38" s="1"/>
  <c r="Y124" i="38" s="1"/>
  <c r="Y125" i="38" s="1"/>
  <c r="Y126" i="38" s="1"/>
  <c r="Y127" i="38" s="1"/>
  <c r="Y128" i="38" s="1"/>
  <c r="Y129" i="38" s="1"/>
  <c r="Y130" i="38" s="1"/>
  <c r="Y131" i="38" s="1"/>
  <c r="Y132" i="38" s="1"/>
  <c r="Z111" i="38"/>
  <c r="Z112" i="38" s="1"/>
  <c r="Z113" i="38" s="1"/>
  <c r="Z114" i="38" s="1"/>
  <c r="Z115" i="38" s="1"/>
  <c r="Z116" i="38" s="1"/>
  <c r="Z117" i="38" s="1"/>
  <c r="Z118" i="38" s="1"/>
  <c r="Z119" i="38" s="1"/>
  <c r="Z120" i="38" s="1"/>
  <c r="Z121" i="38" s="1"/>
  <c r="Z122" i="38" s="1"/>
  <c r="Z123" i="38" s="1"/>
  <c r="Z124" i="38" s="1"/>
  <c r="Z125" i="38" s="1"/>
  <c r="Z126" i="38" s="1"/>
  <c r="Z127" i="38" s="1"/>
  <c r="Z128" i="38" s="1"/>
  <c r="Z129" i="38" s="1"/>
  <c r="Z130" i="38" s="1"/>
  <c r="Z131" i="38" s="1"/>
  <c r="Z132" i="38" s="1"/>
  <c r="AA111" i="38"/>
  <c r="G132" i="26"/>
  <c r="G132" i="31"/>
  <c r="P131" i="37"/>
  <c r="N130" i="37"/>
  <c r="D130" i="37" s="1"/>
  <c r="F130" i="37" s="1"/>
  <c r="O130" i="37"/>
  <c r="X14" i="39"/>
  <c r="X13" i="39"/>
  <c r="X12" i="39"/>
  <c r="X15" i="39"/>
  <c r="X15" i="28"/>
  <c r="X12" i="28"/>
  <c r="X14" i="28"/>
  <c r="X13" i="28"/>
  <c r="B15" i="39"/>
  <c r="B14" i="39"/>
  <c r="B12" i="39"/>
  <c r="B13" i="39"/>
  <c r="B16" i="39" l="1"/>
  <c r="X16" i="28"/>
  <c r="M17" i="28"/>
  <c r="M18" i="28"/>
  <c r="M18" i="39"/>
  <c r="M17" i="39"/>
  <c r="X16" i="39"/>
  <c r="I20" i="39" s="1"/>
  <c r="AF111" i="28"/>
  <c r="AI111" i="38"/>
  <c r="AE111" i="39"/>
  <c r="B111" i="39" s="1"/>
  <c r="AH111" i="38"/>
  <c r="G132" i="28"/>
  <c r="I132" i="28" s="1"/>
  <c r="J132" i="28" s="1"/>
  <c r="X111" i="28"/>
  <c r="X112" i="28" s="1"/>
  <c r="X113" i="28" s="1"/>
  <c r="X114" i="28" s="1"/>
  <c r="X115" i="28" s="1"/>
  <c r="X116" i="28" s="1"/>
  <c r="X117" i="28" s="1"/>
  <c r="X118" i="28" s="1"/>
  <c r="X119" i="28" s="1"/>
  <c r="X120" i="28" s="1"/>
  <c r="X121" i="28" s="1"/>
  <c r="X122" i="28" s="1"/>
  <c r="X123" i="28" s="1"/>
  <c r="X124" i="28" s="1"/>
  <c r="X125" i="28" s="1"/>
  <c r="X126" i="28" s="1"/>
  <c r="X127" i="28" s="1"/>
  <c r="X128" i="28" s="1"/>
  <c r="X129" i="28" s="1"/>
  <c r="X130" i="28" s="1"/>
  <c r="X131" i="28" s="1"/>
  <c r="X132" i="28" s="1"/>
  <c r="AE111" i="28"/>
  <c r="B110" i="38"/>
  <c r="AA112" i="38"/>
  <c r="AA113" i="38" s="1"/>
  <c r="AA114" i="38" s="1"/>
  <c r="AA115" i="38" s="1"/>
  <c r="AA116" i="38" s="1"/>
  <c r="AA117" i="38" s="1"/>
  <c r="AA118" i="38" s="1"/>
  <c r="AA119" i="38" s="1"/>
  <c r="AA120" i="38" s="1"/>
  <c r="AA121" i="38" s="1"/>
  <c r="AA122" i="38" s="1"/>
  <c r="AA123" i="38" s="1"/>
  <c r="AA124" i="38" s="1"/>
  <c r="AA125" i="38" s="1"/>
  <c r="AA126" i="38" s="1"/>
  <c r="AA127" i="38" s="1"/>
  <c r="AA128" i="38" s="1"/>
  <c r="AA129" i="38" s="1"/>
  <c r="AA130" i="38" s="1"/>
  <c r="AA131" i="38" s="1"/>
  <c r="AA132" i="38" s="1"/>
  <c r="X110" i="38"/>
  <c r="X111" i="39"/>
  <c r="X112" i="39" s="1"/>
  <c r="X113" i="39" s="1"/>
  <c r="X114" i="39" s="1"/>
  <c r="X115" i="39" s="1"/>
  <c r="X116" i="39" s="1"/>
  <c r="X117" i="39" s="1"/>
  <c r="X118" i="39" s="1"/>
  <c r="X119" i="39" s="1"/>
  <c r="X120" i="39" s="1"/>
  <c r="X121" i="39" s="1"/>
  <c r="X122" i="39" s="1"/>
  <c r="X123" i="39" s="1"/>
  <c r="X124" i="39" s="1"/>
  <c r="X125" i="39" s="1"/>
  <c r="X126" i="39" s="1"/>
  <c r="X127" i="39" s="1"/>
  <c r="X128" i="39" s="1"/>
  <c r="X129" i="39" s="1"/>
  <c r="X130" i="39" s="1"/>
  <c r="X131" i="39" s="1"/>
  <c r="X132" i="39" s="1"/>
  <c r="AF111" i="39"/>
  <c r="P132" i="37"/>
  <c r="N131" i="37"/>
  <c r="D131" i="37" s="1"/>
  <c r="F131" i="37" s="1"/>
  <c r="O131" i="37"/>
  <c r="B15" i="38"/>
  <c r="B14" i="38"/>
  <c r="B13" i="38"/>
  <c r="B12" i="38"/>
  <c r="X12" i="38"/>
  <c r="X13" i="38"/>
  <c r="X15" i="38"/>
  <c r="X14" i="38"/>
  <c r="AF112" i="39" l="1"/>
  <c r="M17" i="38"/>
  <c r="X16" i="38"/>
  <c r="I20" i="38" s="1"/>
  <c r="M18" i="38"/>
  <c r="B16" i="38"/>
  <c r="AE112" i="28"/>
  <c r="AF112" i="28"/>
  <c r="AF113" i="28" s="1"/>
  <c r="AH112" i="39"/>
  <c r="X111" i="38"/>
  <c r="X112" i="38" s="1"/>
  <c r="X113" i="38" s="1"/>
  <c r="X114" i="38" s="1"/>
  <c r="X115" i="38" s="1"/>
  <c r="X116" i="38" s="1"/>
  <c r="X117" i="38" s="1"/>
  <c r="X118" i="38" s="1"/>
  <c r="X119" i="38" s="1"/>
  <c r="X120" i="38" s="1"/>
  <c r="X121" i="38" s="1"/>
  <c r="X122" i="38" s="1"/>
  <c r="X123" i="38" s="1"/>
  <c r="X124" i="38" s="1"/>
  <c r="X125" i="38" s="1"/>
  <c r="X126" i="38" s="1"/>
  <c r="X127" i="38" s="1"/>
  <c r="X128" i="38" s="1"/>
  <c r="X129" i="38" s="1"/>
  <c r="X130" i="38" s="1"/>
  <c r="X131" i="38" s="1"/>
  <c r="X132" i="38" s="1"/>
  <c r="AF111" i="38"/>
  <c r="AE111" i="38"/>
  <c r="AI112" i="39"/>
  <c r="AE112" i="39"/>
  <c r="AF113" i="39" s="1"/>
  <c r="AH112" i="28"/>
  <c r="AI112" i="28"/>
  <c r="N132" i="37"/>
  <c r="D132" i="37" s="1"/>
  <c r="F132" i="37" s="1"/>
  <c r="O132" i="37"/>
  <c r="AI113" i="28" l="1"/>
  <c r="AH113" i="28"/>
  <c r="AI113" i="39"/>
  <c r="AE112" i="38"/>
  <c r="B111" i="38"/>
  <c r="AH112" i="38"/>
  <c r="AF112" i="38"/>
  <c r="AF113" i="38" s="1"/>
  <c r="AI112" i="38"/>
  <c r="AH113" i="39"/>
  <c r="AE113" i="28"/>
  <c r="AE114" i="28" s="1"/>
  <c r="AE113" i="39"/>
  <c r="AF114" i="39" s="1"/>
  <c r="B112" i="39"/>
  <c r="AI113" i="38" l="1"/>
  <c r="AH114" i="39"/>
  <c r="AF114" i="28"/>
  <c r="AF115" i="28" s="1"/>
  <c r="AI114" i="28"/>
  <c r="AH113" i="38"/>
  <c r="AE114" i="39"/>
  <c r="B113" i="39"/>
  <c r="AE113" i="38"/>
  <c r="B112" i="38"/>
  <c r="AH114" i="28"/>
  <c r="AI114" i="39"/>
  <c r="AI114" i="38" l="1"/>
  <c r="AH115" i="28"/>
  <c r="AE115" i="28"/>
  <c r="AE116" i="28" s="1"/>
  <c r="AI115" i="28"/>
  <c r="AF114" i="38"/>
  <c r="AF115" i="38" s="1"/>
  <c r="AH114" i="38"/>
  <c r="AI115" i="39"/>
  <c r="AE115" i="39"/>
  <c r="B114" i="39"/>
  <c r="AH115" i="39"/>
  <c r="AE114" i="38"/>
  <c r="B113" i="38"/>
  <c r="AF115" i="39"/>
  <c r="AF116" i="39" l="1"/>
  <c r="AH115" i="38"/>
  <c r="AF116" i="28"/>
  <c r="AE117" i="28" s="1"/>
  <c r="AI116" i="28"/>
  <c r="AH116" i="28"/>
  <c r="AH116" i="39"/>
  <c r="AE116" i="39"/>
  <c r="B115" i="39"/>
  <c r="AE115" i="38"/>
  <c r="B114" i="38"/>
  <c r="AI116" i="39"/>
  <c r="AI115" i="38"/>
  <c r="AH117" i="39" l="1"/>
  <c r="AF117" i="39"/>
  <c r="AH117" i="28"/>
  <c r="AI117" i="28"/>
  <c r="AF117" i="28"/>
  <c r="AF118" i="28" s="1"/>
  <c r="AE116" i="38"/>
  <c r="B115" i="38"/>
  <c r="AE117" i="39"/>
  <c r="B116" i="39"/>
  <c r="AF116" i="38"/>
  <c r="AI116" i="38"/>
  <c r="AI117" i="39"/>
  <c r="AH116" i="38"/>
  <c r="AF118" i="39" l="1"/>
  <c r="AH118" i="39"/>
  <c r="AF117" i="38"/>
  <c r="AI118" i="28"/>
  <c r="AH118" i="28"/>
  <c r="AE118" i="28"/>
  <c r="AI118" i="39"/>
  <c r="AE118" i="39"/>
  <c r="AH119" i="39" s="1"/>
  <c r="B117" i="39"/>
  <c r="AI117" i="38"/>
  <c r="AH117" i="38"/>
  <c r="AE117" i="38"/>
  <c r="B116" i="38"/>
  <c r="AI119" i="39" l="1"/>
  <c r="AF118" i="38"/>
  <c r="AE119" i="28"/>
  <c r="AF119" i="28"/>
  <c r="AH119" i="28"/>
  <c r="AI119" i="28"/>
  <c r="AH118" i="38"/>
  <c r="AI118" i="38"/>
  <c r="AE119" i="39"/>
  <c r="B118" i="39"/>
  <c r="AE118" i="38"/>
  <c r="B117" i="38"/>
  <c r="AF119" i="39"/>
  <c r="AH120" i="39" l="1"/>
  <c r="AF120" i="28"/>
  <c r="AH120" i="28"/>
  <c r="AI120" i="28"/>
  <c r="AE120" i="28"/>
  <c r="AE119" i="38"/>
  <c r="B118" i="38"/>
  <c r="AH119" i="38"/>
  <c r="AI119" i="38"/>
  <c r="AF120" i="39"/>
  <c r="AE120" i="39"/>
  <c r="B119" i="39"/>
  <c r="AI120" i="39"/>
  <c r="AF119" i="38"/>
  <c r="AF120" i="38" s="1"/>
  <c r="AH121" i="28" l="1"/>
  <c r="AI121" i="28"/>
  <c r="AF121" i="28"/>
  <c r="AE121" i="28"/>
  <c r="AE121" i="39"/>
  <c r="B120" i="39"/>
  <c r="AH120" i="38"/>
  <c r="AF121" i="39"/>
  <c r="AF122" i="39" s="1"/>
  <c r="AI120" i="38"/>
  <c r="AE120" i="38"/>
  <c r="B119" i="38"/>
  <c r="AF121" i="38"/>
  <c r="AI121" i="39"/>
  <c r="AH121" i="39"/>
  <c r="BD142" i="36"/>
  <c r="M112" i="36"/>
  <c r="M113" i="36" s="1"/>
  <c r="M114" i="36" s="1"/>
  <c r="L112" i="36"/>
  <c r="BD142" i="35"/>
  <c r="M112" i="35"/>
  <c r="M113" i="35" s="1"/>
  <c r="M114" i="35" s="1"/>
  <c r="M115" i="35" s="1"/>
  <c r="L112" i="35"/>
  <c r="BD142" i="34"/>
  <c r="M112" i="34"/>
  <c r="L112" i="34"/>
  <c r="L113" i="34" s="1"/>
  <c r="BD142" i="33"/>
  <c r="BD142" i="31"/>
  <c r="BD142" i="29"/>
  <c r="BD142" i="28"/>
  <c r="M112" i="28"/>
  <c r="M113" i="28" s="1"/>
  <c r="L112" i="28"/>
  <c r="BD142" i="27"/>
  <c r="BD5" i="27"/>
  <c r="AE122" i="28" l="1"/>
  <c r="AF122" i="28"/>
  <c r="AI122" i="28"/>
  <c r="AH122" i="28"/>
  <c r="AE121" i="38"/>
  <c r="B120" i="38"/>
  <c r="AI121" i="38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K128" i="36"/>
  <c r="K129" i="36"/>
  <c r="K130" i="36"/>
  <c r="K131" i="36"/>
  <c r="K132" i="36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6" i="27"/>
  <c r="K115" i="27"/>
  <c r="K117" i="27"/>
  <c r="K119" i="27"/>
  <c r="K118" i="27"/>
  <c r="K120" i="27"/>
  <c r="K122" i="27"/>
  <c r="K121" i="27"/>
  <c r="K124" i="27"/>
  <c r="K123" i="27"/>
  <c r="K126" i="27"/>
  <c r="K125" i="27"/>
  <c r="K127" i="27"/>
  <c r="K128" i="27"/>
  <c r="K129" i="27"/>
  <c r="K130" i="27"/>
  <c r="K131" i="27"/>
  <c r="K132" i="27"/>
  <c r="AH121" i="38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2" i="29"/>
  <c r="K110" i="29"/>
  <c r="K111" i="29"/>
  <c r="K113" i="29"/>
  <c r="K114" i="29"/>
  <c r="K116" i="29"/>
  <c r="K115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1" i="29"/>
  <c r="K130" i="29"/>
  <c r="K132" i="29"/>
  <c r="K24" i="31"/>
  <c r="K25" i="31"/>
  <c r="K27" i="31"/>
  <c r="K28" i="31"/>
  <c r="K26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2" i="31"/>
  <c r="K41" i="31"/>
  <c r="K43" i="31"/>
  <c r="K44" i="31"/>
  <c r="K45" i="31"/>
  <c r="K46" i="31"/>
  <c r="K47" i="31"/>
  <c r="K48" i="31"/>
  <c r="K49" i="31"/>
  <c r="K50" i="31"/>
  <c r="K52" i="31"/>
  <c r="K51" i="31"/>
  <c r="K53" i="31"/>
  <c r="K54" i="31"/>
  <c r="K55" i="31"/>
  <c r="K57" i="31"/>
  <c r="K56" i="31"/>
  <c r="K59" i="31"/>
  <c r="K58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5" i="31"/>
  <c r="K74" i="31"/>
  <c r="K76" i="31"/>
  <c r="K77" i="31"/>
  <c r="K78" i="31"/>
  <c r="K80" i="31"/>
  <c r="K79" i="31"/>
  <c r="K81" i="31"/>
  <c r="K82" i="31"/>
  <c r="K83" i="31"/>
  <c r="K84" i="31"/>
  <c r="K85" i="31"/>
  <c r="K86" i="31"/>
  <c r="K87" i="31"/>
  <c r="K88" i="31"/>
  <c r="K89" i="31"/>
  <c r="K91" i="31"/>
  <c r="K90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9" i="31"/>
  <c r="K108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40" i="33"/>
  <c r="K39" i="33"/>
  <c r="K41" i="33"/>
  <c r="K42" i="33"/>
  <c r="K44" i="33"/>
  <c r="K43" i="33"/>
  <c r="K45" i="33"/>
  <c r="K46" i="33"/>
  <c r="K47" i="33"/>
  <c r="K48" i="33"/>
  <c r="K49" i="33"/>
  <c r="K50" i="33"/>
  <c r="K51" i="33"/>
  <c r="K52" i="33"/>
  <c r="K53" i="33"/>
  <c r="K55" i="33"/>
  <c r="K54" i="33"/>
  <c r="K56" i="33"/>
  <c r="K57" i="33"/>
  <c r="K59" i="33"/>
  <c r="K58" i="33"/>
  <c r="K60" i="33"/>
  <c r="K62" i="33"/>
  <c r="K61" i="33"/>
  <c r="K63" i="33"/>
  <c r="K64" i="33"/>
  <c r="K65" i="33"/>
  <c r="K66" i="33"/>
  <c r="K67" i="33"/>
  <c r="K68" i="33"/>
  <c r="K70" i="33"/>
  <c r="K69" i="33"/>
  <c r="K71" i="33"/>
  <c r="K72" i="33"/>
  <c r="K73" i="33"/>
  <c r="K74" i="33"/>
  <c r="K76" i="33"/>
  <c r="K75" i="33"/>
  <c r="K77" i="33"/>
  <c r="K78" i="33"/>
  <c r="K79" i="33"/>
  <c r="K80" i="33"/>
  <c r="K82" i="33"/>
  <c r="K81" i="33"/>
  <c r="K83" i="33"/>
  <c r="K85" i="33"/>
  <c r="K84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3" i="33"/>
  <c r="K102" i="33"/>
  <c r="K104" i="33"/>
  <c r="K105" i="33"/>
  <c r="K106" i="33"/>
  <c r="K107" i="33"/>
  <c r="K108" i="33"/>
  <c r="K109" i="33"/>
  <c r="K112" i="33"/>
  <c r="K110" i="33"/>
  <c r="K113" i="33"/>
  <c r="K111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AH122" i="39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75" i="34"/>
  <c r="K76" i="34"/>
  <c r="K77" i="34"/>
  <c r="K78" i="34"/>
  <c r="K79" i="34"/>
  <c r="K80" i="34"/>
  <c r="K81" i="34"/>
  <c r="K82" i="34"/>
  <c r="K83" i="34"/>
  <c r="K84" i="34"/>
  <c r="K85" i="34"/>
  <c r="K86" i="34"/>
  <c r="K87" i="34"/>
  <c r="K88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12" i="34"/>
  <c r="K109" i="34"/>
  <c r="K113" i="34"/>
  <c r="K110" i="34"/>
  <c r="K114" i="34"/>
  <c r="K111" i="34"/>
  <c r="K115" i="34"/>
  <c r="K116" i="34"/>
  <c r="K117" i="34"/>
  <c r="K118" i="34"/>
  <c r="K119" i="34"/>
  <c r="K120" i="34"/>
  <c r="K121" i="34"/>
  <c r="K122" i="34"/>
  <c r="K123" i="34"/>
  <c r="K124" i="34"/>
  <c r="K125" i="34"/>
  <c r="K126" i="34"/>
  <c r="K127" i="34"/>
  <c r="K128" i="34"/>
  <c r="K129" i="34"/>
  <c r="K130" i="34"/>
  <c r="K131" i="34"/>
  <c r="K132" i="34"/>
  <c r="K24" i="35"/>
  <c r="K25" i="35"/>
  <c r="K27" i="35"/>
  <c r="K26" i="35"/>
  <c r="K28" i="35"/>
  <c r="K29" i="35"/>
  <c r="K31" i="35"/>
  <c r="K30" i="35"/>
  <c r="K32" i="35"/>
  <c r="K33" i="35"/>
  <c r="K34" i="35"/>
  <c r="K36" i="35"/>
  <c r="K35" i="35"/>
  <c r="K38" i="35"/>
  <c r="K37" i="35"/>
  <c r="K39" i="35"/>
  <c r="K40" i="35"/>
  <c r="K41" i="35"/>
  <c r="K42" i="35"/>
  <c r="K43" i="35"/>
  <c r="K45" i="35"/>
  <c r="K44" i="35"/>
  <c r="K46" i="35"/>
  <c r="K47" i="35"/>
  <c r="K49" i="35"/>
  <c r="K48" i="35"/>
  <c r="K50" i="35"/>
  <c r="K51" i="35"/>
  <c r="K52" i="35"/>
  <c r="K53" i="35"/>
  <c r="K55" i="35"/>
  <c r="K54" i="35"/>
  <c r="K56" i="35"/>
  <c r="K58" i="35"/>
  <c r="K57" i="35"/>
  <c r="K59" i="35"/>
  <c r="K61" i="35"/>
  <c r="K60" i="35"/>
  <c r="K62" i="35"/>
  <c r="K63" i="35"/>
  <c r="K65" i="35"/>
  <c r="K64" i="35"/>
  <c r="K66" i="35"/>
  <c r="K68" i="35"/>
  <c r="K67" i="35"/>
  <c r="K69" i="35"/>
  <c r="K70" i="35"/>
  <c r="K71" i="35"/>
  <c r="K72" i="35"/>
  <c r="K73" i="35"/>
  <c r="K75" i="35"/>
  <c r="K74" i="35"/>
  <c r="K76" i="35"/>
  <c r="K78" i="35"/>
  <c r="K77" i="35"/>
  <c r="K79" i="35"/>
  <c r="K80" i="35"/>
  <c r="K81" i="35"/>
  <c r="K82" i="35"/>
  <c r="K83" i="35"/>
  <c r="K84" i="35"/>
  <c r="K85" i="35"/>
  <c r="K87" i="35"/>
  <c r="K86" i="35"/>
  <c r="K88" i="35"/>
  <c r="K89" i="35"/>
  <c r="K90" i="35"/>
  <c r="K92" i="35"/>
  <c r="K91" i="35"/>
  <c r="K93" i="35"/>
  <c r="K94" i="35"/>
  <c r="K95" i="35"/>
  <c r="K96" i="35"/>
  <c r="K97" i="35"/>
  <c r="K98" i="35"/>
  <c r="K99" i="35"/>
  <c r="K101" i="35"/>
  <c r="K100" i="35"/>
  <c r="K102" i="35"/>
  <c r="K103" i="35"/>
  <c r="K104" i="35"/>
  <c r="K105" i="35"/>
  <c r="K107" i="35"/>
  <c r="K106" i="35"/>
  <c r="K108" i="35"/>
  <c r="K109" i="35"/>
  <c r="K112" i="35"/>
  <c r="K110" i="35"/>
  <c r="K111" i="35"/>
  <c r="K113" i="35"/>
  <c r="K114" i="35"/>
  <c r="K115" i="35"/>
  <c r="K116" i="35"/>
  <c r="K117" i="35"/>
  <c r="K118" i="35"/>
  <c r="K119" i="35"/>
  <c r="K120" i="35"/>
  <c r="K121" i="35"/>
  <c r="K122" i="35"/>
  <c r="K123" i="35"/>
  <c r="K124" i="35"/>
  <c r="K125" i="35"/>
  <c r="K126" i="35"/>
  <c r="K127" i="35"/>
  <c r="K128" i="35"/>
  <c r="K129" i="35"/>
  <c r="K130" i="35"/>
  <c r="K131" i="35"/>
  <c r="K132" i="35"/>
  <c r="AI122" i="39"/>
  <c r="AE122" i="39"/>
  <c r="AF123" i="39" s="1"/>
  <c r="B121" i="39"/>
  <c r="BD5" i="33"/>
  <c r="BD5" i="31"/>
  <c r="BD5" i="36"/>
  <c r="M115" i="36"/>
  <c r="L113" i="36"/>
  <c r="BD5" i="35"/>
  <c r="M116" i="35"/>
  <c r="L113" i="35"/>
  <c r="BD5" i="34"/>
  <c r="L114" i="34"/>
  <c r="M113" i="34"/>
  <c r="BD96" i="33"/>
  <c r="BD96" i="31"/>
  <c r="BD5" i="29"/>
  <c r="BD96" i="28"/>
  <c r="M114" i="28"/>
  <c r="L113" i="28"/>
  <c r="BD96" i="27"/>
  <c r="BD142" i="26"/>
  <c r="M112" i="26"/>
  <c r="L112" i="26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AI122" i="38" l="1"/>
  <c r="AH122" i="38"/>
  <c r="AH123" i="28"/>
  <c r="AF123" i="28"/>
  <c r="AI123" i="28"/>
  <c r="AE123" i="28"/>
  <c r="AH123" i="39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9" i="26"/>
  <c r="K38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8" i="26"/>
  <c r="K57" i="26"/>
  <c r="K60" i="26"/>
  <c r="K59" i="26"/>
  <c r="K61" i="26"/>
  <c r="K63" i="26"/>
  <c r="K62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9" i="26"/>
  <c r="K88" i="26"/>
  <c r="K90" i="26"/>
  <c r="K91" i="26"/>
  <c r="K92" i="26"/>
  <c r="K93" i="26"/>
  <c r="K94" i="26"/>
  <c r="K95" i="26"/>
  <c r="K96" i="26"/>
  <c r="K97" i="26"/>
  <c r="K98" i="26"/>
  <c r="K99" i="26"/>
  <c r="K101" i="26"/>
  <c r="K100" i="26"/>
  <c r="K102" i="26"/>
  <c r="K103" i="26"/>
  <c r="K104" i="26"/>
  <c r="K105" i="26"/>
  <c r="K106" i="26"/>
  <c r="K107" i="26"/>
  <c r="K108" i="26"/>
  <c r="K109" i="26"/>
  <c r="K110" i="26"/>
  <c r="K112" i="26"/>
  <c r="K111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AI123" i="39"/>
  <c r="AE122" i="38"/>
  <c r="B121" i="38"/>
  <c r="AE123" i="39"/>
  <c r="AH124" i="39" s="1"/>
  <c r="B122" i="39"/>
  <c r="AF122" i="38"/>
  <c r="L114" i="36"/>
  <c r="BD96" i="36"/>
  <c r="M116" i="36"/>
  <c r="BD96" i="35"/>
  <c r="L114" i="35"/>
  <c r="M117" i="35"/>
  <c r="L115" i="34"/>
  <c r="M114" i="34"/>
  <c r="BD96" i="34"/>
  <c r="BD96" i="29"/>
  <c r="M115" i="28"/>
  <c r="L114" i="28"/>
  <c r="M113" i="26"/>
  <c r="M114" i="26" s="1"/>
  <c r="M115" i="26" s="1"/>
  <c r="M116" i="26" s="1"/>
  <c r="M117" i="26" s="1"/>
  <c r="M118" i="26" s="1"/>
  <c r="M119" i="26" s="1"/>
  <c r="M120" i="26" s="1"/>
  <c r="M121" i="26" s="1"/>
  <c r="M122" i="26" s="1"/>
  <c r="M123" i="26" s="1"/>
  <c r="M124" i="26" s="1"/>
  <c r="M125" i="26" s="1"/>
  <c r="M126" i="26" s="1"/>
  <c r="M127" i="26" s="1"/>
  <c r="M128" i="26" s="1"/>
  <c r="M129" i="26" s="1"/>
  <c r="M130" i="26" s="1"/>
  <c r="M131" i="26" s="1"/>
  <c r="M132" i="26" s="1"/>
  <c r="BD5" i="26"/>
  <c r="AF124" i="28" l="1"/>
  <c r="AH124" i="28"/>
  <c r="AI124" i="28"/>
  <c r="AE124" i="28"/>
  <c r="AF123" i="38"/>
  <c r="AF124" i="38" s="1"/>
  <c r="AI123" i="38"/>
  <c r="AE124" i="39"/>
  <c r="B123" i="39"/>
  <c r="AE123" i="38"/>
  <c r="B122" i="38"/>
  <c r="AI124" i="39"/>
  <c r="AH123" i="38"/>
  <c r="AF124" i="39"/>
  <c r="M117" i="36"/>
  <c r="L115" i="36"/>
  <c r="M118" i="35"/>
  <c r="L115" i="35"/>
  <c r="M115" i="34"/>
  <c r="L116" i="34"/>
  <c r="B23" i="33"/>
  <c r="L115" i="28"/>
  <c r="M116" i="28"/>
  <c r="B23" i="27"/>
  <c r="BD96" i="26"/>
  <c r="AF125" i="39" l="1"/>
  <c r="AI125" i="39"/>
  <c r="AE125" i="28"/>
  <c r="AF125" i="28"/>
  <c r="AI125" i="28"/>
  <c r="AH125" i="28"/>
  <c r="AE124" i="38"/>
  <c r="AF125" i="38" s="1"/>
  <c r="B123" i="38"/>
  <c r="AE125" i="39"/>
  <c r="AF126" i="39" s="1"/>
  <c r="B124" i="39"/>
  <c r="AI124" i="38"/>
  <c r="AH124" i="38"/>
  <c r="AH125" i="39"/>
  <c r="D13" i="33"/>
  <c r="E13" i="33" s="1"/>
  <c r="H24" i="33"/>
  <c r="D14" i="33"/>
  <c r="E14" i="33" s="1"/>
  <c r="H44" i="33"/>
  <c r="D14" i="27"/>
  <c r="E14" i="27" s="1"/>
  <c r="D13" i="27"/>
  <c r="E13" i="27" s="1"/>
  <c r="D5" i="27"/>
  <c r="H44" i="27"/>
  <c r="H24" i="27"/>
  <c r="B23" i="36"/>
  <c r="L116" i="36"/>
  <c r="M118" i="36"/>
  <c r="B23" i="35"/>
  <c r="L116" i="35"/>
  <c r="M119" i="35"/>
  <c r="L117" i="34"/>
  <c r="M116" i="34"/>
  <c r="B23" i="34"/>
  <c r="B23" i="31"/>
  <c r="B23" i="29"/>
  <c r="B23" i="28"/>
  <c r="M117" i="28"/>
  <c r="L116" i="28"/>
  <c r="AH125" i="38" l="1"/>
  <c r="AI126" i="39"/>
  <c r="AI125" i="38"/>
  <c r="AF126" i="28"/>
  <c r="AH126" i="28"/>
  <c r="AI126" i="28"/>
  <c r="AE126" i="28"/>
  <c r="Q24" i="33"/>
  <c r="T24" i="33" s="1"/>
  <c r="E5" i="27"/>
  <c r="Q23" i="27"/>
  <c r="AC24" i="27"/>
  <c r="AC25" i="27" s="1"/>
  <c r="AC26" i="27" s="1"/>
  <c r="AC27" i="27" s="1"/>
  <c r="AC28" i="27" s="1"/>
  <c r="AC29" i="27" s="1"/>
  <c r="AC30" i="27" s="1"/>
  <c r="AC31" i="27" s="1"/>
  <c r="AC32" i="27" s="1"/>
  <c r="AC33" i="27" s="1"/>
  <c r="AC34" i="27" s="1"/>
  <c r="AC35" i="27" s="1"/>
  <c r="AC36" i="27" s="1"/>
  <c r="AC37" i="27" s="1"/>
  <c r="AC38" i="27" s="1"/>
  <c r="AC39" i="27" s="1"/>
  <c r="AC40" i="27" s="1"/>
  <c r="AC41" i="27" s="1"/>
  <c r="AC42" i="27" s="1"/>
  <c r="AC43" i="27" s="1"/>
  <c r="AC44" i="27" s="1"/>
  <c r="AC45" i="27" s="1"/>
  <c r="AC46" i="27" s="1"/>
  <c r="AC47" i="27" s="1"/>
  <c r="AC48" i="27" s="1"/>
  <c r="AC49" i="27" s="1"/>
  <c r="AC50" i="27" s="1"/>
  <c r="AC51" i="27" s="1"/>
  <c r="AC52" i="27" s="1"/>
  <c r="AC53" i="27" s="1"/>
  <c r="AC54" i="27" s="1"/>
  <c r="AC55" i="27" s="1"/>
  <c r="AC56" i="27" s="1"/>
  <c r="AC57" i="27" s="1"/>
  <c r="AC58" i="27" s="1"/>
  <c r="AC59" i="27" s="1"/>
  <c r="AC60" i="27" s="1"/>
  <c r="AC61" i="27" s="1"/>
  <c r="AC62" i="27" s="1"/>
  <c r="AC63" i="27" s="1"/>
  <c r="AC64" i="27" s="1"/>
  <c r="AC65" i="27" s="1"/>
  <c r="AC66" i="27" s="1"/>
  <c r="AC67" i="27" s="1"/>
  <c r="AC68" i="27" s="1"/>
  <c r="AC69" i="27" s="1"/>
  <c r="AC70" i="27" s="1"/>
  <c r="AC71" i="27" s="1"/>
  <c r="AC72" i="27" s="1"/>
  <c r="AC73" i="27" s="1"/>
  <c r="AC74" i="27" s="1"/>
  <c r="AC75" i="27" s="1"/>
  <c r="AC76" i="27" s="1"/>
  <c r="AC77" i="27" s="1"/>
  <c r="AC78" i="27" s="1"/>
  <c r="AC79" i="27" s="1"/>
  <c r="AC80" i="27" s="1"/>
  <c r="AC81" i="27" s="1"/>
  <c r="AC82" i="27" s="1"/>
  <c r="AC83" i="27" s="1"/>
  <c r="AC84" i="27" s="1"/>
  <c r="AC85" i="27" s="1"/>
  <c r="AC86" i="27" s="1"/>
  <c r="AC87" i="27" s="1"/>
  <c r="AC88" i="27" s="1"/>
  <c r="AC89" i="27" s="1"/>
  <c r="AC90" i="27" s="1"/>
  <c r="AC91" i="27" s="1"/>
  <c r="AC92" i="27" s="1"/>
  <c r="AC93" i="27" s="1"/>
  <c r="AC94" i="27" s="1"/>
  <c r="AC95" i="27" s="1"/>
  <c r="AC96" i="27" s="1"/>
  <c r="AC97" i="27" s="1"/>
  <c r="AC98" i="27" s="1"/>
  <c r="AC99" i="27" s="1"/>
  <c r="AC100" i="27" s="1"/>
  <c r="AC101" i="27" s="1"/>
  <c r="AC102" i="27" s="1"/>
  <c r="AC103" i="27" s="1"/>
  <c r="AC104" i="27" s="1"/>
  <c r="AC105" i="27" s="1"/>
  <c r="AC106" i="27" s="1"/>
  <c r="AC107" i="27" s="1"/>
  <c r="AC108" i="27" s="1"/>
  <c r="AC109" i="27" s="1"/>
  <c r="AC110" i="27" s="1"/>
  <c r="AC111" i="27" s="1"/>
  <c r="AC112" i="27" s="1"/>
  <c r="AC113" i="27" s="1"/>
  <c r="AC114" i="27" s="1"/>
  <c r="AC115" i="27" s="1"/>
  <c r="AC116" i="27" s="1"/>
  <c r="AC117" i="27" s="1"/>
  <c r="AC118" i="27" s="1"/>
  <c r="AC119" i="27" s="1"/>
  <c r="AC120" i="27" s="1"/>
  <c r="AC121" i="27" s="1"/>
  <c r="AC122" i="27" s="1"/>
  <c r="AC123" i="27" s="1"/>
  <c r="AC124" i="27" s="1"/>
  <c r="AC125" i="27" s="1"/>
  <c r="AC126" i="27" s="1"/>
  <c r="AC127" i="27" s="1"/>
  <c r="AC128" i="27" s="1"/>
  <c r="AC129" i="27" s="1"/>
  <c r="AC130" i="27" s="1"/>
  <c r="AC131" i="27" s="1"/>
  <c r="AC132" i="27" s="1"/>
  <c r="AG24" i="27"/>
  <c r="AG25" i="27" s="1"/>
  <c r="AG26" i="27" s="1"/>
  <c r="AG27" i="27" s="1"/>
  <c r="AG28" i="27" s="1"/>
  <c r="AG29" i="27" s="1"/>
  <c r="AG30" i="27" s="1"/>
  <c r="AG31" i="27" s="1"/>
  <c r="AG32" i="27" s="1"/>
  <c r="AG33" i="27" s="1"/>
  <c r="AG34" i="27" s="1"/>
  <c r="AG35" i="27" s="1"/>
  <c r="AG36" i="27" s="1"/>
  <c r="AG37" i="27" s="1"/>
  <c r="AG38" i="27" s="1"/>
  <c r="AG39" i="27" s="1"/>
  <c r="AG40" i="27" s="1"/>
  <c r="AG41" i="27" s="1"/>
  <c r="AG42" i="27" s="1"/>
  <c r="AG43" i="27" s="1"/>
  <c r="AG44" i="27" s="1"/>
  <c r="AG45" i="27" s="1"/>
  <c r="AG46" i="27" s="1"/>
  <c r="AG47" i="27" s="1"/>
  <c r="AG48" i="27" s="1"/>
  <c r="AG49" i="27" s="1"/>
  <c r="AG50" i="27" s="1"/>
  <c r="AG51" i="27" s="1"/>
  <c r="AG52" i="27" s="1"/>
  <c r="AG53" i="27" s="1"/>
  <c r="AG54" i="27" s="1"/>
  <c r="AG55" i="27" s="1"/>
  <c r="AG56" i="27" s="1"/>
  <c r="AG57" i="27" s="1"/>
  <c r="AG58" i="27" s="1"/>
  <c r="AG59" i="27" s="1"/>
  <c r="AG60" i="27" s="1"/>
  <c r="AG61" i="27" s="1"/>
  <c r="AG62" i="27" s="1"/>
  <c r="AG63" i="27" s="1"/>
  <c r="AG64" i="27" s="1"/>
  <c r="AG65" i="27" s="1"/>
  <c r="AG66" i="27" s="1"/>
  <c r="AG67" i="27" s="1"/>
  <c r="AG68" i="27" s="1"/>
  <c r="AG69" i="27" s="1"/>
  <c r="AG70" i="27" s="1"/>
  <c r="AG71" i="27" s="1"/>
  <c r="AG72" i="27" s="1"/>
  <c r="AG73" i="27" s="1"/>
  <c r="AG74" i="27" s="1"/>
  <c r="AG75" i="27" s="1"/>
  <c r="AG76" i="27" s="1"/>
  <c r="AG77" i="27" s="1"/>
  <c r="AG78" i="27" s="1"/>
  <c r="AG79" i="27" s="1"/>
  <c r="AG80" i="27" s="1"/>
  <c r="AG81" i="27" s="1"/>
  <c r="AG82" i="27" s="1"/>
  <c r="AG83" i="27" s="1"/>
  <c r="AG84" i="27" s="1"/>
  <c r="AG85" i="27" s="1"/>
  <c r="AG86" i="27" s="1"/>
  <c r="AG87" i="27" s="1"/>
  <c r="AG88" i="27" s="1"/>
  <c r="AG89" i="27" s="1"/>
  <c r="AG90" i="27" s="1"/>
  <c r="AG91" i="27" s="1"/>
  <c r="AG92" i="27" s="1"/>
  <c r="AG93" i="27" s="1"/>
  <c r="AG94" i="27" s="1"/>
  <c r="AG95" i="27" s="1"/>
  <c r="AG96" i="27" s="1"/>
  <c r="AG97" i="27" s="1"/>
  <c r="AG98" i="27" s="1"/>
  <c r="AG99" i="27" s="1"/>
  <c r="AG100" i="27" s="1"/>
  <c r="AG101" i="27" s="1"/>
  <c r="AG102" i="27" s="1"/>
  <c r="AG103" i="27" s="1"/>
  <c r="AG104" i="27" s="1"/>
  <c r="AG105" i="27" s="1"/>
  <c r="AG106" i="27" s="1"/>
  <c r="AG107" i="27" s="1"/>
  <c r="AG108" i="27" s="1"/>
  <c r="AG109" i="27" s="1"/>
  <c r="AG110" i="27" s="1"/>
  <c r="AG111" i="27" s="1"/>
  <c r="AG112" i="27" s="1"/>
  <c r="AG113" i="27" s="1"/>
  <c r="AG114" i="27" s="1"/>
  <c r="AG115" i="27" s="1"/>
  <c r="AG116" i="27" s="1"/>
  <c r="AG117" i="27" s="1"/>
  <c r="AG118" i="27" s="1"/>
  <c r="AG119" i="27" s="1"/>
  <c r="AG120" i="27" s="1"/>
  <c r="AG121" i="27" s="1"/>
  <c r="AG122" i="27" s="1"/>
  <c r="AG123" i="27" s="1"/>
  <c r="AG124" i="27" s="1"/>
  <c r="AG125" i="27" s="1"/>
  <c r="AG126" i="27" s="1"/>
  <c r="AG127" i="27" s="1"/>
  <c r="AG128" i="27" s="1"/>
  <c r="AG129" i="27" s="1"/>
  <c r="AG130" i="27" s="1"/>
  <c r="AG131" i="27" s="1"/>
  <c r="AG132" i="27" s="1"/>
  <c r="Q43" i="27"/>
  <c r="T43" i="27" s="1"/>
  <c r="Q24" i="27"/>
  <c r="T24" i="27" s="1"/>
  <c r="AE126" i="39"/>
  <c r="AF127" i="39" s="1"/>
  <c r="B125" i="39"/>
  <c r="Q23" i="33"/>
  <c r="AC24" i="33"/>
  <c r="AC25" i="33" s="1"/>
  <c r="AC26" i="33" s="1"/>
  <c r="AC27" i="33" s="1"/>
  <c r="AC28" i="33" s="1"/>
  <c r="AC29" i="33" s="1"/>
  <c r="AC30" i="33" s="1"/>
  <c r="AC31" i="33" s="1"/>
  <c r="AC32" i="33" s="1"/>
  <c r="AC33" i="33" s="1"/>
  <c r="AC34" i="33" s="1"/>
  <c r="AC35" i="33" s="1"/>
  <c r="AC36" i="33" s="1"/>
  <c r="AC37" i="33" s="1"/>
  <c r="AC38" i="33" s="1"/>
  <c r="AC39" i="33" s="1"/>
  <c r="AC40" i="33" s="1"/>
  <c r="AC41" i="33" s="1"/>
  <c r="AC42" i="33" s="1"/>
  <c r="AC43" i="33" s="1"/>
  <c r="AC44" i="33" s="1"/>
  <c r="AC45" i="33" s="1"/>
  <c r="AC46" i="33" s="1"/>
  <c r="AC47" i="33" s="1"/>
  <c r="AC48" i="33" s="1"/>
  <c r="AC49" i="33" s="1"/>
  <c r="AC50" i="33" s="1"/>
  <c r="AC51" i="33" s="1"/>
  <c r="AC52" i="33" s="1"/>
  <c r="AC53" i="33" s="1"/>
  <c r="AC54" i="33" s="1"/>
  <c r="AC55" i="33" s="1"/>
  <c r="AC56" i="33" s="1"/>
  <c r="AC57" i="33" s="1"/>
  <c r="AC58" i="33" s="1"/>
  <c r="AC59" i="33" s="1"/>
  <c r="AC60" i="33" s="1"/>
  <c r="AC61" i="33" s="1"/>
  <c r="AC62" i="33" s="1"/>
  <c r="AC63" i="33" s="1"/>
  <c r="AC64" i="33" s="1"/>
  <c r="AC65" i="33" s="1"/>
  <c r="AC66" i="33" s="1"/>
  <c r="AC67" i="33" s="1"/>
  <c r="AC68" i="33" s="1"/>
  <c r="AC69" i="33" s="1"/>
  <c r="AC70" i="33" s="1"/>
  <c r="AC71" i="33" s="1"/>
  <c r="AC72" i="33" s="1"/>
  <c r="AC73" i="33" s="1"/>
  <c r="AC74" i="33" s="1"/>
  <c r="AC75" i="33" s="1"/>
  <c r="AC76" i="33" s="1"/>
  <c r="AC77" i="33" s="1"/>
  <c r="AC78" i="33" s="1"/>
  <c r="AC79" i="33" s="1"/>
  <c r="AC80" i="33" s="1"/>
  <c r="AC81" i="33" s="1"/>
  <c r="AC82" i="33" s="1"/>
  <c r="AC83" i="33" s="1"/>
  <c r="AC84" i="33" s="1"/>
  <c r="AC85" i="33" s="1"/>
  <c r="AC86" i="33" s="1"/>
  <c r="AC87" i="33" s="1"/>
  <c r="AC88" i="33" s="1"/>
  <c r="AC89" i="33" s="1"/>
  <c r="AC90" i="33" s="1"/>
  <c r="AC91" i="33" s="1"/>
  <c r="AC92" i="33" s="1"/>
  <c r="AC93" i="33" s="1"/>
  <c r="AC94" i="33" s="1"/>
  <c r="AC95" i="33" s="1"/>
  <c r="AC96" i="33" s="1"/>
  <c r="AC97" i="33" s="1"/>
  <c r="AC98" i="33" s="1"/>
  <c r="AC99" i="33" s="1"/>
  <c r="AC100" i="33" s="1"/>
  <c r="AC101" i="33" s="1"/>
  <c r="AC102" i="33" s="1"/>
  <c r="AC103" i="33" s="1"/>
  <c r="AC104" i="33" s="1"/>
  <c r="AC105" i="33" s="1"/>
  <c r="AC106" i="33" s="1"/>
  <c r="AC107" i="33" s="1"/>
  <c r="AC108" i="33" s="1"/>
  <c r="AC109" i="33" s="1"/>
  <c r="AC110" i="33" s="1"/>
  <c r="AC111" i="33" s="1"/>
  <c r="AC112" i="33" s="1"/>
  <c r="AC113" i="33" s="1"/>
  <c r="AC114" i="33" s="1"/>
  <c r="AC115" i="33" s="1"/>
  <c r="AC116" i="33" s="1"/>
  <c r="AC117" i="33" s="1"/>
  <c r="AC118" i="33" s="1"/>
  <c r="AC119" i="33" s="1"/>
  <c r="AC120" i="33" s="1"/>
  <c r="AC121" i="33" s="1"/>
  <c r="AC122" i="33" s="1"/>
  <c r="AC123" i="33" s="1"/>
  <c r="AC124" i="33" s="1"/>
  <c r="AC125" i="33" s="1"/>
  <c r="AC126" i="33" s="1"/>
  <c r="AC127" i="33" s="1"/>
  <c r="AC128" i="33" s="1"/>
  <c r="AC129" i="33" s="1"/>
  <c r="AC130" i="33" s="1"/>
  <c r="AC131" i="33" s="1"/>
  <c r="AC132" i="33" s="1"/>
  <c r="AG24" i="33"/>
  <c r="AG25" i="33" s="1"/>
  <c r="AG26" i="33" s="1"/>
  <c r="AG27" i="33" s="1"/>
  <c r="AG28" i="33" s="1"/>
  <c r="AG29" i="33" s="1"/>
  <c r="AG30" i="33" s="1"/>
  <c r="AG31" i="33" s="1"/>
  <c r="AG32" i="33" s="1"/>
  <c r="AG33" i="33" s="1"/>
  <c r="AG34" i="33" s="1"/>
  <c r="AG35" i="33" s="1"/>
  <c r="AG36" i="33" s="1"/>
  <c r="AG37" i="33" s="1"/>
  <c r="AG38" i="33" s="1"/>
  <c r="AG39" i="33" s="1"/>
  <c r="AG40" i="33" s="1"/>
  <c r="AG41" i="33" s="1"/>
  <c r="AG42" i="33" s="1"/>
  <c r="AG43" i="33" s="1"/>
  <c r="AG44" i="33" s="1"/>
  <c r="AG45" i="33" s="1"/>
  <c r="AG46" i="33" s="1"/>
  <c r="AG47" i="33" s="1"/>
  <c r="AG48" i="33" s="1"/>
  <c r="AG49" i="33" s="1"/>
  <c r="AG50" i="33" s="1"/>
  <c r="AG51" i="33" s="1"/>
  <c r="AG52" i="33" s="1"/>
  <c r="AG53" i="33" s="1"/>
  <c r="AG54" i="33" s="1"/>
  <c r="AG55" i="33" s="1"/>
  <c r="AG56" i="33" s="1"/>
  <c r="AG57" i="33" s="1"/>
  <c r="AG58" i="33" s="1"/>
  <c r="AG59" i="33" s="1"/>
  <c r="AG60" i="33" s="1"/>
  <c r="AG61" i="33" s="1"/>
  <c r="AG62" i="33" s="1"/>
  <c r="AG63" i="33" s="1"/>
  <c r="AG64" i="33" s="1"/>
  <c r="AG65" i="33" s="1"/>
  <c r="AG66" i="33" s="1"/>
  <c r="AG67" i="33" s="1"/>
  <c r="AG68" i="33" s="1"/>
  <c r="AG69" i="33" s="1"/>
  <c r="AG70" i="33" s="1"/>
  <c r="AG71" i="33" s="1"/>
  <c r="AG72" i="33" s="1"/>
  <c r="AG73" i="33" s="1"/>
  <c r="AG74" i="33" s="1"/>
  <c r="AG75" i="33" s="1"/>
  <c r="AG76" i="33" s="1"/>
  <c r="AG77" i="33" s="1"/>
  <c r="AG78" i="33" s="1"/>
  <c r="AG79" i="33" s="1"/>
  <c r="AG80" i="33" s="1"/>
  <c r="AG81" i="33" s="1"/>
  <c r="AG82" i="33" s="1"/>
  <c r="AG83" i="33" s="1"/>
  <c r="AG84" i="33" s="1"/>
  <c r="AG85" i="33" s="1"/>
  <c r="AG86" i="33" s="1"/>
  <c r="AG87" i="33" s="1"/>
  <c r="AG88" i="33" s="1"/>
  <c r="AG89" i="33" s="1"/>
  <c r="AG90" i="33" s="1"/>
  <c r="AG91" i="33" s="1"/>
  <c r="AG92" i="33" s="1"/>
  <c r="AG93" i="33" s="1"/>
  <c r="AG94" i="33" s="1"/>
  <c r="AG95" i="33" s="1"/>
  <c r="AG96" i="33" s="1"/>
  <c r="AG97" i="33" s="1"/>
  <c r="AG98" i="33" s="1"/>
  <c r="AG99" i="33" s="1"/>
  <c r="AG100" i="33" s="1"/>
  <c r="AG101" i="33" s="1"/>
  <c r="AG102" i="33" s="1"/>
  <c r="AG103" i="33" s="1"/>
  <c r="AG104" i="33" s="1"/>
  <c r="AG105" i="33" s="1"/>
  <c r="AG106" i="33" s="1"/>
  <c r="AG107" i="33" s="1"/>
  <c r="AG108" i="33" s="1"/>
  <c r="AG109" i="33" s="1"/>
  <c r="AG110" i="33" s="1"/>
  <c r="AG111" i="33" s="1"/>
  <c r="AG112" i="33" s="1"/>
  <c r="AG113" i="33" s="1"/>
  <c r="AG114" i="33" s="1"/>
  <c r="AG115" i="33" s="1"/>
  <c r="AG116" i="33" s="1"/>
  <c r="AG117" i="33" s="1"/>
  <c r="AG118" i="33" s="1"/>
  <c r="AG119" i="33" s="1"/>
  <c r="AG120" i="33" s="1"/>
  <c r="AG121" i="33" s="1"/>
  <c r="AG122" i="33" s="1"/>
  <c r="AG123" i="33" s="1"/>
  <c r="AG124" i="33" s="1"/>
  <c r="AG125" i="33" s="1"/>
  <c r="AG126" i="33" s="1"/>
  <c r="AG127" i="33" s="1"/>
  <c r="AG128" i="33" s="1"/>
  <c r="AG129" i="33" s="1"/>
  <c r="AG130" i="33" s="1"/>
  <c r="AG131" i="33" s="1"/>
  <c r="AG132" i="33" s="1"/>
  <c r="Q43" i="33"/>
  <c r="T43" i="33" s="1"/>
  <c r="Q44" i="27"/>
  <c r="T44" i="27" s="1"/>
  <c r="Q44" i="33"/>
  <c r="T44" i="33" s="1"/>
  <c r="AH126" i="39"/>
  <c r="AE125" i="38"/>
  <c r="AH126" i="38" s="1"/>
  <c r="B124" i="38"/>
  <c r="D14" i="31"/>
  <c r="E14" i="31" s="1"/>
  <c r="H44" i="31"/>
  <c r="D5" i="31"/>
  <c r="D13" i="31"/>
  <c r="E13" i="31" s="1"/>
  <c r="H24" i="31"/>
  <c r="H44" i="34"/>
  <c r="D5" i="34"/>
  <c r="D14" i="34"/>
  <c r="E14" i="34" s="1"/>
  <c r="D13" i="34"/>
  <c r="E13" i="34" s="1"/>
  <c r="H24" i="34"/>
  <c r="H25" i="27"/>
  <c r="Q25" i="27" s="1"/>
  <c r="T25" i="27" s="1"/>
  <c r="I24" i="27"/>
  <c r="J24" i="27" s="1"/>
  <c r="D14" i="35"/>
  <c r="E14" i="35" s="1"/>
  <c r="D13" i="35"/>
  <c r="E13" i="35" s="1"/>
  <c r="H44" i="35"/>
  <c r="D5" i="35"/>
  <c r="H24" i="35"/>
  <c r="D13" i="36"/>
  <c r="E13" i="36" s="1"/>
  <c r="D5" i="36"/>
  <c r="D14" i="36"/>
  <c r="E14" i="36" s="1"/>
  <c r="H44" i="36"/>
  <c r="H24" i="36"/>
  <c r="H45" i="27"/>
  <c r="Q45" i="27" s="1"/>
  <c r="T45" i="27" s="1"/>
  <c r="I44" i="27"/>
  <c r="J44" i="27" s="1"/>
  <c r="H45" i="33"/>
  <c r="Q45" i="33" s="1"/>
  <c r="T45" i="33" s="1"/>
  <c r="I44" i="33"/>
  <c r="J44" i="33" s="1"/>
  <c r="D13" i="29"/>
  <c r="E13" i="29" s="1"/>
  <c r="D5" i="29"/>
  <c r="D14" i="29"/>
  <c r="E14" i="29" s="1"/>
  <c r="H44" i="29"/>
  <c r="H24" i="29"/>
  <c r="H25" i="33"/>
  <c r="Q25" i="33" s="1"/>
  <c r="T25" i="33" s="1"/>
  <c r="I24" i="33"/>
  <c r="J24" i="33" s="1"/>
  <c r="L117" i="36"/>
  <c r="M119" i="36"/>
  <c r="L117" i="35"/>
  <c r="M120" i="35"/>
  <c r="L118" i="34"/>
  <c r="M117" i="34"/>
  <c r="M118" i="28"/>
  <c r="L117" i="28"/>
  <c r="B23" i="26"/>
  <c r="AH127" i="39" l="1"/>
  <c r="AE127" i="28"/>
  <c r="AI127" i="28"/>
  <c r="AF127" i="28"/>
  <c r="AH127" i="28"/>
  <c r="Q24" i="35"/>
  <c r="T24" i="35" s="1"/>
  <c r="V24" i="35" s="1"/>
  <c r="Q44" i="34"/>
  <c r="T44" i="34" s="1"/>
  <c r="V44" i="34" s="1"/>
  <c r="Q24" i="34"/>
  <c r="T24" i="34" s="1"/>
  <c r="V24" i="34" s="1"/>
  <c r="Q44" i="31"/>
  <c r="T44" i="31" s="1"/>
  <c r="Q24" i="29"/>
  <c r="T24" i="29" s="1"/>
  <c r="U45" i="27"/>
  <c r="V45" i="27"/>
  <c r="Q44" i="35"/>
  <c r="T44" i="35" s="1"/>
  <c r="T23" i="27"/>
  <c r="E5" i="31"/>
  <c r="Q23" i="31"/>
  <c r="AC24" i="31"/>
  <c r="AC25" i="31" s="1"/>
  <c r="AC26" i="31" s="1"/>
  <c r="AC27" i="31" s="1"/>
  <c r="AC28" i="31" s="1"/>
  <c r="AC29" i="31" s="1"/>
  <c r="AC30" i="31" s="1"/>
  <c r="AC31" i="31" s="1"/>
  <c r="AC32" i="31" s="1"/>
  <c r="AC33" i="31" s="1"/>
  <c r="AC34" i="31" s="1"/>
  <c r="AC35" i="31" s="1"/>
  <c r="AC36" i="31" s="1"/>
  <c r="AC37" i="31" s="1"/>
  <c r="AC38" i="31" s="1"/>
  <c r="AC39" i="31" s="1"/>
  <c r="AC40" i="31" s="1"/>
  <c r="AC41" i="31" s="1"/>
  <c r="AC42" i="31" s="1"/>
  <c r="AC43" i="31" s="1"/>
  <c r="AC44" i="31" s="1"/>
  <c r="AC45" i="31" s="1"/>
  <c r="AC46" i="31" s="1"/>
  <c r="AC47" i="31" s="1"/>
  <c r="AC48" i="31" s="1"/>
  <c r="AC49" i="31" s="1"/>
  <c r="AC50" i="31" s="1"/>
  <c r="AC51" i="31" s="1"/>
  <c r="AC52" i="31" s="1"/>
  <c r="AC53" i="31" s="1"/>
  <c r="AC54" i="31" s="1"/>
  <c r="AC55" i="31" s="1"/>
  <c r="AC56" i="31" s="1"/>
  <c r="AC57" i="31" s="1"/>
  <c r="AC58" i="31" s="1"/>
  <c r="AC59" i="31" s="1"/>
  <c r="AC60" i="31" s="1"/>
  <c r="AC61" i="31" s="1"/>
  <c r="AC62" i="31" s="1"/>
  <c r="AC63" i="31" s="1"/>
  <c r="AC64" i="31" s="1"/>
  <c r="AC65" i="31" s="1"/>
  <c r="AC66" i="31" s="1"/>
  <c r="AC67" i="31" s="1"/>
  <c r="AC68" i="31" s="1"/>
  <c r="AC69" i="31" s="1"/>
  <c r="AC70" i="31" s="1"/>
  <c r="AC71" i="31" s="1"/>
  <c r="AC72" i="31" s="1"/>
  <c r="AC73" i="31" s="1"/>
  <c r="AC74" i="31" s="1"/>
  <c r="AC75" i="31" s="1"/>
  <c r="AC76" i="31" s="1"/>
  <c r="AC77" i="31" s="1"/>
  <c r="AC78" i="31" s="1"/>
  <c r="AC79" i="31" s="1"/>
  <c r="AC80" i="31" s="1"/>
  <c r="AC81" i="31" s="1"/>
  <c r="AC82" i="31" s="1"/>
  <c r="AC83" i="31" s="1"/>
  <c r="AC84" i="31" s="1"/>
  <c r="AC85" i="31" s="1"/>
  <c r="AC86" i="31" s="1"/>
  <c r="AC87" i="31" s="1"/>
  <c r="AC88" i="31" s="1"/>
  <c r="AC89" i="31" s="1"/>
  <c r="AC90" i="31" s="1"/>
  <c r="AC91" i="31" s="1"/>
  <c r="AC92" i="31" s="1"/>
  <c r="AC93" i="31" s="1"/>
  <c r="AC94" i="31" s="1"/>
  <c r="AC95" i="31" s="1"/>
  <c r="AC96" i="31" s="1"/>
  <c r="AC97" i="31" s="1"/>
  <c r="AC98" i="31" s="1"/>
  <c r="AC99" i="31" s="1"/>
  <c r="AC100" i="31" s="1"/>
  <c r="AC101" i="31" s="1"/>
  <c r="AC102" i="31" s="1"/>
  <c r="AC103" i="31" s="1"/>
  <c r="AC104" i="31" s="1"/>
  <c r="AC105" i="31" s="1"/>
  <c r="AC106" i="31" s="1"/>
  <c r="AC107" i="31" s="1"/>
  <c r="AC108" i="31" s="1"/>
  <c r="AC109" i="31" s="1"/>
  <c r="AC110" i="31" s="1"/>
  <c r="AC111" i="31" s="1"/>
  <c r="AC112" i="31" s="1"/>
  <c r="AC113" i="31" s="1"/>
  <c r="AC114" i="31" s="1"/>
  <c r="AC115" i="31" s="1"/>
  <c r="AC116" i="31" s="1"/>
  <c r="AC117" i="31" s="1"/>
  <c r="AC118" i="31" s="1"/>
  <c r="AC119" i="31" s="1"/>
  <c r="AC120" i="31" s="1"/>
  <c r="AC121" i="31" s="1"/>
  <c r="AC122" i="31" s="1"/>
  <c r="AC123" i="31" s="1"/>
  <c r="AC124" i="31" s="1"/>
  <c r="AC125" i="31" s="1"/>
  <c r="AC126" i="31" s="1"/>
  <c r="AC127" i="31" s="1"/>
  <c r="AC128" i="31" s="1"/>
  <c r="AC129" i="31" s="1"/>
  <c r="AC130" i="31" s="1"/>
  <c r="AC131" i="31" s="1"/>
  <c r="AC132" i="31" s="1"/>
  <c r="AG24" i="31"/>
  <c r="AG25" i="31" s="1"/>
  <c r="AG26" i="31" s="1"/>
  <c r="AG27" i="31" s="1"/>
  <c r="AG28" i="31" s="1"/>
  <c r="AG29" i="31" s="1"/>
  <c r="AG30" i="31" s="1"/>
  <c r="AG31" i="31" s="1"/>
  <c r="AG32" i="31" s="1"/>
  <c r="AG33" i="31" s="1"/>
  <c r="AG34" i="31" s="1"/>
  <c r="AG35" i="31" s="1"/>
  <c r="AG36" i="31" s="1"/>
  <c r="AG37" i="31" s="1"/>
  <c r="AG38" i="31" s="1"/>
  <c r="AG39" i="31" s="1"/>
  <c r="AG40" i="31" s="1"/>
  <c r="AG41" i="31" s="1"/>
  <c r="AG42" i="31" s="1"/>
  <c r="AG43" i="31" s="1"/>
  <c r="AG44" i="31" s="1"/>
  <c r="AG45" i="31" s="1"/>
  <c r="AG46" i="31" s="1"/>
  <c r="AG47" i="31" s="1"/>
  <c r="AG48" i="31" s="1"/>
  <c r="AG49" i="31" s="1"/>
  <c r="AG50" i="31" s="1"/>
  <c r="AG51" i="31" s="1"/>
  <c r="AG52" i="31" s="1"/>
  <c r="AG53" i="31" s="1"/>
  <c r="AG54" i="31" s="1"/>
  <c r="AG55" i="31" s="1"/>
  <c r="AG56" i="31" s="1"/>
  <c r="AG57" i="31" s="1"/>
  <c r="AG58" i="31" s="1"/>
  <c r="AG59" i="31" s="1"/>
  <c r="AG60" i="31" s="1"/>
  <c r="AG61" i="31" s="1"/>
  <c r="AG62" i="31" s="1"/>
  <c r="AG63" i="31" s="1"/>
  <c r="AG64" i="31" s="1"/>
  <c r="AG65" i="31" s="1"/>
  <c r="AG66" i="31" s="1"/>
  <c r="AG67" i="31" s="1"/>
  <c r="AG68" i="31" s="1"/>
  <c r="AG69" i="31" s="1"/>
  <c r="AG70" i="31" s="1"/>
  <c r="AG71" i="31" s="1"/>
  <c r="AG72" i="31" s="1"/>
  <c r="AG73" i="31" s="1"/>
  <c r="AG74" i="31" s="1"/>
  <c r="AG75" i="31" s="1"/>
  <c r="AG76" i="31" s="1"/>
  <c r="AG77" i="31" s="1"/>
  <c r="AG78" i="31" s="1"/>
  <c r="AG79" i="31" s="1"/>
  <c r="AG80" i="31" s="1"/>
  <c r="AG81" i="31" s="1"/>
  <c r="AG82" i="31" s="1"/>
  <c r="AG83" i="31" s="1"/>
  <c r="AG84" i="31" s="1"/>
  <c r="AG85" i="31" s="1"/>
  <c r="AG86" i="31" s="1"/>
  <c r="AG87" i="31" s="1"/>
  <c r="AG88" i="31" s="1"/>
  <c r="AG89" i="31" s="1"/>
  <c r="AG90" i="31" s="1"/>
  <c r="AG91" i="31" s="1"/>
  <c r="AG92" i="31" s="1"/>
  <c r="AG93" i="31" s="1"/>
  <c r="AG94" i="31" s="1"/>
  <c r="AG95" i="31" s="1"/>
  <c r="AG96" i="31" s="1"/>
  <c r="AG97" i="31" s="1"/>
  <c r="AG98" i="31" s="1"/>
  <c r="AG99" i="31" s="1"/>
  <c r="AG100" i="31" s="1"/>
  <c r="AG101" i="31" s="1"/>
  <c r="AG102" i="31" s="1"/>
  <c r="AG103" i="31" s="1"/>
  <c r="AG104" i="31" s="1"/>
  <c r="AG105" i="31" s="1"/>
  <c r="AG106" i="31" s="1"/>
  <c r="AG107" i="31" s="1"/>
  <c r="AG108" i="31" s="1"/>
  <c r="AG109" i="31" s="1"/>
  <c r="AG110" i="31" s="1"/>
  <c r="AG111" i="31" s="1"/>
  <c r="AG112" i="31" s="1"/>
  <c r="AG113" i="31" s="1"/>
  <c r="AG114" i="31" s="1"/>
  <c r="AG115" i="31" s="1"/>
  <c r="AG116" i="31" s="1"/>
  <c r="AG117" i="31" s="1"/>
  <c r="AG118" i="31" s="1"/>
  <c r="AG119" i="31" s="1"/>
  <c r="AG120" i="31" s="1"/>
  <c r="AG121" i="31" s="1"/>
  <c r="AG122" i="31" s="1"/>
  <c r="AG123" i="31" s="1"/>
  <c r="AG124" i="31" s="1"/>
  <c r="AG125" i="31" s="1"/>
  <c r="AG126" i="31" s="1"/>
  <c r="AG127" i="31" s="1"/>
  <c r="AG128" i="31" s="1"/>
  <c r="AG129" i="31" s="1"/>
  <c r="AG130" i="31" s="1"/>
  <c r="AG131" i="31" s="1"/>
  <c r="AG132" i="31" s="1"/>
  <c r="Q43" i="31"/>
  <c r="T43" i="31" s="1"/>
  <c r="T23" i="33"/>
  <c r="Q44" i="29"/>
  <c r="T44" i="29" s="1"/>
  <c r="Q24" i="36"/>
  <c r="T24" i="36" s="1"/>
  <c r="E5" i="34"/>
  <c r="Q23" i="34"/>
  <c r="AC24" i="34"/>
  <c r="AC25" i="34" s="1"/>
  <c r="AC26" i="34" s="1"/>
  <c r="AC27" i="34" s="1"/>
  <c r="AC28" i="34" s="1"/>
  <c r="AC29" i="34" s="1"/>
  <c r="AC30" i="34" s="1"/>
  <c r="AC31" i="34" s="1"/>
  <c r="AC32" i="34" s="1"/>
  <c r="AC33" i="34" s="1"/>
  <c r="AC34" i="34" s="1"/>
  <c r="AC35" i="34" s="1"/>
  <c r="AC36" i="34" s="1"/>
  <c r="AC37" i="34" s="1"/>
  <c r="AC38" i="34" s="1"/>
  <c r="AC39" i="34" s="1"/>
  <c r="AC40" i="34" s="1"/>
  <c r="AC41" i="34" s="1"/>
  <c r="AC42" i="34" s="1"/>
  <c r="AC43" i="34" s="1"/>
  <c r="AC44" i="34" s="1"/>
  <c r="AC45" i="34" s="1"/>
  <c r="AC46" i="34" s="1"/>
  <c r="AC47" i="34" s="1"/>
  <c r="AC48" i="34" s="1"/>
  <c r="AC49" i="34" s="1"/>
  <c r="AC50" i="34" s="1"/>
  <c r="AC51" i="34" s="1"/>
  <c r="AC52" i="34" s="1"/>
  <c r="AC53" i="34" s="1"/>
  <c r="AC54" i="34" s="1"/>
  <c r="AC55" i="34" s="1"/>
  <c r="AC56" i="34" s="1"/>
  <c r="AC57" i="34" s="1"/>
  <c r="AC58" i="34" s="1"/>
  <c r="AC59" i="34" s="1"/>
  <c r="AC60" i="34" s="1"/>
  <c r="AC61" i="34" s="1"/>
  <c r="AC62" i="34" s="1"/>
  <c r="AC63" i="34" s="1"/>
  <c r="AC64" i="34" s="1"/>
  <c r="AC65" i="34" s="1"/>
  <c r="AC66" i="34" s="1"/>
  <c r="AC67" i="34" s="1"/>
  <c r="AC68" i="34" s="1"/>
  <c r="AC69" i="34" s="1"/>
  <c r="AC70" i="34" s="1"/>
  <c r="AC71" i="34" s="1"/>
  <c r="AC72" i="34" s="1"/>
  <c r="AC73" i="34" s="1"/>
  <c r="AC74" i="34" s="1"/>
  <c r="AC75" i="34" s="1"/>
  <c r="AC76" i="34" s="1"/>
  <c r="AC77" i="34" s="1"/>
  <c r="AC78" i="34" s="1"/>
  <c r="AC79" i="34" s="1"/>
  <c r="AC80" i="34" s="1"/>
  <c r="AC81" i="34" s="1"/>
  <c r="AC82" i="34" s="1"/>
  <c r="AC83" i="34" s="1"/>
  <c r="AC84" i="34" s="1"/>
  <c r="AC85" i="34" s="1"/>
  <c r="AC86" i="34" s="1"/>
  <c r="AC87" i="34" s="1"/>
  <c r="AC88" i="34" s="1"/>
  <c r="AC89" i="34" s="1"/>
  <c r="AC90" i="34" s="1"/>
  <c r="AC91" i="34" s="1"/>
  <c r="AC92" i="34" s="1"/>
  <c r="AC93" i="34" s="1"/>
  <c r="AC94" i="34" s="1"/>
  <c r="AC95" i="34" s="1"/>
  <c r="AC96" i="34" s="1"/>
  <c r="AC97" i="34" s="1"/>
  <c r="AC98" i="34" s="1"/>
  <c r="AC99" i="34" s="1"/>
  <c r="AC100" i="34" s="1"/>
  <c r="AC101" i="34" s="1"/>
  <c r="AC102" i="34" s="1"/>
  <c r="AC103" i="34" s="1"/>
  <c r="AC104" i="34" s="1"/>
  <c r="AC105" i="34" s="1"/>
  <c r="AC106" i="34" s="1"/>
  <c r="AC107" i="34" s="1"/>
  <c r="AC108" i="34" s="1"/>
  <c r="AC109" i="34" s="1"/>
  <c r="AC110" i="34" s="1"/>
  <c r="AC111" i="34" s="1"/>
  <c r="AC112" i="34" s="1"/>
  <c r="AC113" i="34" s="1"/>
  <c r="AC114" i="34" s="1"/>
  <c r="AC115" i="34" s="1"/>
  <c r="AC116" i="34" s="1"/>
  <c r="AC117" i="34" s="1"/>
  <c r="AC118" i="34" s="1"/>
  <c r="AC119" i="34" s="1"/>
  <c r="AC120" i="34" s="1"/>
  <c r="AC121" i="34" s="1"/>
  <c r="AC122" i="34" s="1"/>
  <c r="AC123" i="34" s="1"/>
  <c r="AC124" i="34" s="1"/>
  <c r="AC125" i="34" s="1"/>
  <c r="AC126" i="34" s="1"/>
  <c r="AC127" i="34" s="1"/>
  <c r="AC128" i="34" s="1"/>
  <c r="AC129" i="34" s="1"/>
  <c r="AC130" i="34" s="1"/>
  <c r="AC131" i="34" s="1"/>
  <c r="AC132" i="34" s="1"/>
  <c r="AG24" i="34"/>
  <c r="AG25" i="34" s="1"/>
  <c r="AG26" i="34" s="1"/>
  <c r="AG27" i="34" s="1"/>
  <c r="AG28" i="34" s="1"/>
  <c r="AG29" i="34" s="1"/>
  <c r="AG30" i="34" s="1"/>
  <c r="AG31" i="34" s="1"/>
  <c r="AG32" i="34" s="1"/>
  <c r="AG33" i="34" s="1"/>
  <c r="AG34" i="34" s="1"/>
  <c r="AG35" i="34" s="1"/>
  <c r="AG36" i="34" s="1"/>
  <c r="AG37" i="34" s="1"/>
  <c r="AG38" i="34" s="1"/>
  <c r="AG39" i="34" s="1"/>
  <c r="AG40" i="34" s="1"/>
  <c r="AG41" i="34" s="1"/>
  <c r="AG42" i="34" s="1"/>
  <c r="AG43" i="34" s="1"/>
  <c r="AG44" i="34" s="1"/>
  <c r="AG45" i="34" s="1"/>
  <c r="AG46" i="34" s="1"/>
  <c r="AG47" i="34" s="1"/>
  <c r="AG48" i="34" s="1"/>
  <c r="AG49" i="34" s="1"/>
  <c r="AG50" i="34" s="1"/>
  <c r="AG51" i="34" s="1"/>
  <c r="AG52" i="34" s="1"/>
  <c r="AG53" i="34" s="1"/>
  <c r="AG54" i="34" s="1"/>
  <c r="AG55" i="34" s="1"/>
  <c r="AG56" i="34" s="1"/>
  <c r="AG57" i="34" s="1"/>
  <c r="AG58" i="34" s="1"/>
  <c r="AG59" i="34" s="1"/>
  <c r="AG60" i="34" s="1"/>
  <c r="AG61" i="34" s="1"/>
  <c r="AG62" i="34" s="1"/>
  <c r="AG63" i="34" s="1"/>
  <c r="AG64" i="34" s="1"/>
  <c r="AG65" i="34" s="1"/>
  <c r="AG66" i="34" s="1"/>
  <c r="AG67" i="34" s="1"/>
  <c r="AG68" i="34" s="1"/>
  <c r="AG69" i="34" s="1"/>
  <c r="AG70" i="34" s="1"/>
  <c r="AG71" i="34" s="1"/>
  <c r="AG72" i="34" s="1"/>
  <c r="AG73" i="34" s="1"/>
  <c r="AG74" i="34" s="1"/>
  <c r="AG75" i="34" s="1"/>
  <c r="AG76" i="34" s="1"/>
  <c r="AG77" i="34" s="1"/>
  <c r="AG78" i="34" s="1"/>
  <c r="AG79" i="34" s="1"/>
  <c r="AG80" i="34" s="1"/>
  <c r="AG81" i="34" s="1"/>
  <c r="AG82" i="34" s="1"/>
  <c r="AG83" i="34" s="1"/>
  <c r="AG84" i="34" s="1"/>
  <c r="AG85" i="34" s="1"/>
  <c r="AG86" i="34" s="1"/>
  <c r="AG87" i="34" s="1"/>
  <c r="AG88" i="34" s="1"/>
  <c r="AG89" i="34" s="1"/>
  <c r="AG90" i="34" s="1"/>
  <c r="AG91" i="34" s="1"/>
  <c r="AG92" i="34" s="1"/>
  <c r="AG93" i="34" s="1"/>
  <c r="AG94" i="34" s="1"/>
  <c r="AG95" i="34" s="1"/>
  <c r="AG96" i="34" s="1"/>
  <c r="AG97" i="34" s="1"/>
  <c r="AG98" i="34" s="1"/>
  <c r="AG99" i="34" s="1"/>
  <c r="AG100" i="34" s="1"/>
  <c r="AG101" i="34" s="1"/>
  <c r="AG102" i="34" s="1"/>
  <c r="AG103" i="34" s="1"/>
  <c r="AG104" i="34" s="1"/>
  <c r="AG105" i="34" s="1"/>
  <c r="AG106" i="34" s="1"/>
  <c r="AG107" i="34" s="1"/>
  <c r="AG108" i="34" s="1"/>
  <c r="AG109" i="34" s="1"/>
  <c r="AG110" i="34" s="1"/>
  <c r="AG111" i="34" s="1"/>
  <c r="AG112" i="34" s="1"/>
  <c r="AG113" i="34" s="1"/>
  <c r="AG114" i="34" s="1"/>
  <c r="AG115" i="34" s="1"/>
  <c r="AG116" i="34" s="1"/>
  <c r="AG117" i="34" s="1"/>
  <c r="AG118" i="34" s="1"/>
  <c r="AG119" i="34" s="1"/>
  <c r="AG120" i="34" s="1"/>
  <c r="AG121" i="34" s="1"/>
  <c r="AG122" i="34" s="1"/>
  <c r="AG123" i="34" s="1"/>
  <c r="AG124" i="34" s="1"/>
  <c r="AG125" i="34" s="1"/>
  <c r="AG126" i="34" s="1"/>
  <c r="AG127" i="34" s="1"/>
  <c r="AG128" i="34" s="1"/>
  <c r="AG129" i="34" s="1"/>
  <c r="AG130" i="34" s="1"/>
  <c r="AG131" i="34" s="1"/>
  <c r="AG132" i="34" s="1"/>
  <c r="Q43" i="34"/>
  <c r="T43" i="34" s="1"/>
  <c r="V25" i="27"/>
  <c r="U25" i="27"/>
  <c r="U45" i="33"/>
  <c r="V45" i="33"/>
  <c r="U25" i="33"/>
  <c r="V25" i="33"/>
  <c r="AE126" i="38"/>
  <c r="B125" i="38"/>
  <c r="Q44" i="36"/>
  <c r="T44" i="36" s="1"/>
  <c r="V44" i="33"/>
  <c r="U44" i="33"/>
  <c r="AE127" i="39"/>
  <c r="AF128" i="39" s="1"/>
  <c r="B126" i="39"/>
  <c r="AI126" i="38"/>
  <c r="E5" i="35"/>
  <c r="Q23" i="35"/>
  <c r="AG24" i="35"/>
  <c r="AG25" i="35" s="1"/>
  <c r="AG26" i="35" s="1"/>
  <c r="AG27" i="35" s="1"/>
  <c r="AG28" i="35" s="1"/>
  <c r="AG29" i="35" s="1"/>
  <c r="AG30" i="35" s="1"/>
  <c r="AG31" i="35" s="1"/>
  <c r="AG32" i="35" s="1"/>
  <c r="AG33" i="35" s="1"/>
  <c r="AG34" i="35" s="1"/>
  <c r="AG35" i="35" s="1"/>
  <c r="AG36" i="35" s="1"/>
  <c r="AG37" i="35" s="1"/>
  <c r="AG38" i="35" s="1"/>
  <c r="AG39" i="35" s="1"/>
  <c r="AG40" i="35" s="1"/>
  <c r="AG41" i="35" s="1"/>
  <c r="AG42" i="35" s="1"/>
  <c r="AG43" i="35" s="1"/>
  <c r="AG44" i="35" s="1"/>
  <c r="AG45" i="35" s="1"/>
  <c r="AG46" i="35" s="1"/>
  <c r="AG47" i="35" s="1"/>
  <c r="AG48" i="35" s="1"/>
  <c r="AG49" i="35" s="1"/>
  <c r="AG50" i="35" s="1"/>
  <c r="AG51" i="35" s="1"/>
  <c r="AG52" i="35" s="1"/>
  <c r="AG53" i="35" s="1"/>
  <c r="AG54" i="35" s="1"/>
  <c r="AG55" i="35" s="1"/>
  <c r="AG56" i="35" s="1"/>
  <c r="AG57" i="35" s="1"/>
  <c r="AG58" i="35" s="1"/>
  <c r="AG59" i="35" s="1"/>
  <c r="AG60" i="35" s="1"/>
  <c r="AG61" i="35" s="1"/>
  <c r="AG62" i="35" s="1"/>
  <c r="AG63" i="35" s="1"/>
  <c r="AG64" i="35" s="1"/>
  <c r="AG65" i="35" s="1"/>
  <c r="AG66" i="35" s="1"/>
  <c r="AG67" i="35" s="1"/>
  <c r="AG68" i="35" s="1"/>
  <c r="AG69" i="35" s="1"/>
  <c r="AG70" i="35" s="1"/>
  <c r="AG71" i="35" s="1"/>
  <c r="AG72" i="35" s="1"/>
  <c r="AG73" i="35" s="1"/>
  <c r="AG74" i="35" s="1"/>
  <c r="AG75" i="35" s="1"/>
  <c r="AG76" i="35" s="1"/>
  <c r="AG77" i="35" s="1"/>
  <c r="AG78" i="35" s="1"/>
  <c r="AG79" i="35" s="1"/>
  <c r="AG80" i="35" s="1"/>
  <c r="AG81" i="35" s="1"/>
  <c r="AG82" i="35" s="1"/>
  <c r="AG83" i="35" s="1"/>
  <c r="AG84" i="35" s="1"/>
  <c r="AG85" i="35" s="1"/>
  <c r="AG86" i="35" s="1"/>
  <c r="AG87" i="35" s="1"/>
  <c r="AG88" i="35" s="1"/>
  <c r="AG89" i="35" s="1"/>
  <c r="AG90" i="35" s="1"/>
  <c r="AG91" i="35" s="1"/>
  <c r="AG92" i="35" s="1"/>
  <c r="AG93" i="35" s="1"/>
  <c r="AG94" i="35" s="1"/>
  <c r="AG95" i="35" s="1"/>
  <c r="AG96" i="35" s="1"/>
  <c r="AG97" i="35" s="1"/>
  <c r="AG98" i="35" s="1"/>
  <c r="AG99" i="35" s="1"/>
  <c r="AG100" i="35" s="1"/>
  <c r="AG101" i="35" s="1"/>
  <c r="AG102" i="35" s="1"/>
  <c r="AG103" i="35" s="1"/>
  <c r="AG104" i="35" s="1"/>
  <c r="AG105" i="35" s="1"/>
  <c r="AG106" i="35" s="1"/>
  <c r="AG107" i="35" s="1"/>
  <c r="AG108" i="35" s="1"/>
  <c r="AG109" i="35" s="1"/>
  <c r="AG110" i="35" s="1"/>
  <c r="AG111" i="35" s="1"/>
  <c r="AG112" i="35" s="1"/>
  <c r="AG113" i="35" s="1"/>
  <c r="AG114" i="35" s="1"/>
  <c r="AG115" i="35" s="1"/>
  <c r="AG116" i="35" s="1"/>
  <c r="AG117" i="35" s="1"/>
  <c r="AG118" i="35" s="1"/>
  <c r="AG119" i="35" s="1"/>
  <c r="AG120" i="35" s="1"/>
  <c r="AG121" i="35" s="1"/>
  <c r="AG122" i="35" s="1"/>
  <c r="AG123" i="35" s="1"/>
  <c r="AG124" i="35" s="1"/>
  <c r="AG125" i="35" s="1"/>
  <c r="AG126" i="35" s="1"/>
  <c r="AG127" i="35" s="1"/>
  <c r="AG128" i="35" s="1"/>
  <c r="AG129" i="35" s="1"/>
  <c r="AG130" i="35" s="1"/>
  <c r="AG131" i="35" s="1"/>
  <c r="AG132" i="35" s="1"/>
  <c r="AC24" i="35"/>
  <c r="AC25" i="35" s="1"/>
  <c r="AC26" i="35" s="1"/>
  <c r="AC27" i="35" s="1"/>
  <c r="AC28" i="35" s="1"/>
  <c r="AC29" i="35" s="1"/>
  <c r="AC30" i="35" s="1"/>
  <c r="AC31" i="35" s="1"/>
  <c r="AC32" i="35" s="1"/>
  <c r="AC33" i="35" s="1"/>
  <c r="AC34" i="35" s="1"/>
  <c r="AC35" i="35" s="1"/>
  <c r="AC36" i="35" s="1"/>
  <c r="AC37" i="35" s="1"/>
  <c r="AC38" i="35" s="1"/>
  <c r="AC39" i="35" s="1"/>
  <c r="AC40" i="35" s="1"/>
  <c r="AC41" i="35" s="1"/>
  <c r="AC42" i="35" s="1"/>
  <c r="AC43" i="35" s="1"/>
  <c r="AC44" i="35" s="1"/>
  <c r="AC45" i="35" s="1"/>
  <c r="AC46" i="35" s="1"/>
  <c r="AC47" i="35" s="1"/>
  <c r="AC48" i="35" s="1"/>
  <c r="AC49" i="35" s="1"/>
  <c r="AC50" i="35" s="1"/>
  <c r="AC51" i="35" s="1"/>
  <c r="AC52" i="35" s="1"/>
  <c r="AC53" i="35" s="1"/>
  <c r="AC54" i="35" s="1"/>
  <c r="AC55" i="35" s="1"/>
  <c r="AC56" i="35" s="1"/>
  <c r="AC57" i="35" s="1"/>
  <c r="AC58" i="35" s="1"/>
  <c r="AC59" i="35" s="1"/>
  <c r="AC60" i="35" s="1"/>
  <c r="AC61" i="35" s="1"/>
  <c r="AC62" i="35" s="1"/>
  <c r="AC63" i="35" s="1"/>
  <c r="AC64" i="35" s="1"/>
  <c r="AC65" i="35" s="1"/>
  <c r="AC66" i="35" s="1"/>
  <c r="AC67" i="35" s="1"/>
  <c r="AC68" i="35" s="1"/>
  <c r="AC69" i="35" s="1"/>
  <c r="AC70" i="35" s="1"/>
  <c r="AC71" i="35" s="1"/>
  <c r="AC72" i="35" s="1"/>
  <c r="AC73" i="35" s="1"/>
  <c r="AC74" i="35" s="1"/>
  <c r="AC75" i="35" s="1"/>
  <c r="AC76" i="35" s="1"/>
  <c r="AC77" i="35" s="1"/>
  <c r="AC78" i="35" s="1"/>
  <c r="AC79" i="35" s="1"/>
  <c r="AC80" i="35" s="1"/>
  <c r="AC81" i="35" s="1"/>
  <c r="AC82" i="35" s="1"/>
  <c r="AC83" i="35" s="1"/>
  <c r="AC84" i="35" s="1"/>
  <c r="AC85" i="35" s="1"/>
  <c r="AC86" i="35" s="1"/>
  <c r="AC87" i="35" s="1"/>
  <c r="AC88" i="35" s="1"/>
  <c r="AC89" i="35" s="1"/>
  <c r="AC90" i="35" s="1"/>
  <c r="AC91" i="35" s="1"/>
  <c r="AC92" i="35" s="1"/>
  <c r="AC93" i="35" s="1"/>
  <c r="AC94" i="35" s="1"/>
  <c r="AC95" i="35" s="1"/>
  <c r="AC96" i="35" s="1"/>
  <c r="AC97" i="35" s="1"/>
  <c r="AC98" i="35" s="1"/>
  <c r="AC99" i="35" s="1"/>
  <c r="AC100" i="35" s="1"/>
  <c r="AC101" i="35" s="1"/>
  <c r="AC102" i="35" s="1"/>
  <c r="AC103" i="35" s="1"/>
  <c r="AC104" i="35" s="1"/>
  <c r="AC105" i="35" s="1"/>
  <c r="AC106" i="35" s="1"/>
  <c r="AC107" i="35" s="1"/>
  <c r="AC108" i="35" s="1"/>
  <c r="AC109" i="35" s="1"/>
  <c r="AC110" i="35" s="1"/>
  <c r="AC111" i="35" s="1"/>
  <c r="AC112" i="35" s="1"/>
  <c r="AC113" i="35" s="1"/>
  <c r="AC114" i="35" s="1"/>
  <c r="AC115" i="35" s="1"/>
  <c r="AC116" i="35" s="1"/>
  <c r="AC117" i="35" s="1"/>
  <c r="AC118" i="35" s="1"/>
  <c r="AC119" i="35" s="1"/>
  <c r="AC120" i="35" s="1"/>
  <c r="AC121" i="35" s="1"/>
  <c r="AC122" i="35" s="1"/>
  <c r="AC123" i="35" s="1"/>
  <c r="AC124" i="35" s="1"/>
  <c r="AC125" i="35" s="1"/>
  <c r="AC126" i="35" s="1"/>
  <c r="AC127" i="35" s="1"/>
  <c r="AC128" i="35" s="1"/>
  <c r="AC129" i="35" s="1"/>
  <c r="AC130" i="35" s="1"/>
  <c r="AC131" i="35" s="1"/>
  <c r="AC132" i="35" s="1"/>
  <c r="Q43" i="35"/>
  <c r="T43" i="35" s="1"/>
  <c r="E5" i="29"/>
  <c r="Q23" i="29"/>
  <c r="AC24" i="29"/>
  <c r="AC25" i="29" s="1"/>
  <c r="AC26" i="29" s="1"/>
  <c r="AC27" i="29" s="1"/>
  <c r="AC28" i="29" s="1"/>
  <c r="AC29" i="29" s="1"/>
  <c r="AC30" i="29" s="1"/>
  <c r="AC31" i="29" s="1"/>
  <c r="AC32" i="29" s="1"/>
  <c r="AC33" i="29" s="1"/>
  <c r="AC34" i="29" s="1"/>
  <c r="AC35" i="29" s="1"/>
  <c r="AC36" i="29" s="1"/>
  <c r="AC37" i="29" s="1"/>
  <c r="AC38" i="29" s="1"/>
  <c r="AC39" i="29" s="1"/>
  <c r="AC40" i="29" s="1"/>
  <c r="AC41" i="29" s="1"/>
  <c r="AC42" i="29" s="1"/>
  <c r="AC43" i="29" s="1"/>
  <c r="AC44" i="29" s="1"/>
  <c r="AC45" i="29" s="1"/>
  <c r="AC46" i="29" s="1"/>
  <c r="AC47" i="29" s="1"/>
  <c r="AC48" i="29" s="1"/>
  <c r="AC49" i="29" s="1"/>
  <c r="AC50" i="29" s="1"/>
  <c r="AC51" i="29" s="1"/>
  <c r="AC52" i="29" s="1"/>
  <c r="AC53" i="29" s="1"/>
  <c r="AC54" i="29" s="1"/>
  <c r="AC55" i="29" s="1"/>
  <c r="AC56" i="29" s="1"/>
  <c r="AC57" i="29" s="1"/>
  <c r="AC58" i="29" s="1"/>
  <c r="AC59" i="29" s="1"/>
  <c r="AC60" i="29" s="1"/>
  <c r="AC61" i="29" s="1"/>
  <c r="AC62" i="29" s="1"/>
  <c r="AC63" i="29" s="1"/>
  <c r="AC64" i="29" s="1"/>
  <c r="AC65" i="29" s="1"/>
  <c r="AC66" i="29" s="1"/>
  <c r="AC67" i="29" s="1"/>
  <c r="AC68" i="29" s="1"/>
  <c r="AC69" i="29" s="1"/>
  <c r="AC70" i="29" s="1"/>
  <c r="AC71" i="29" s="1"/>
  <c r="AC72" i="29" s="1"/>
  <c r="AC73" i="29" s="1"/>
  <c r="AC74" i="29" s="1"/>
  <c r="AC75" i="29" s="1"/>
  <c r="AC76" i="29" s="1"/>
  <c r="AC77" i="29" s="1"/>
  <c r="AC78" i="29" s="1"/>
  <c r="AC79" i="29" s="1"/>
  <c r="AC80" i="29" s="1"/>
  <c r="AC81" i="29" s="1"/>
  <c r="AC82" i="29" s="1"/>
  <c r="AC83" i="29" s="1"/>
  <c r="AC84" i="29" s="1"/>
  <c r="AC85" i="29" s="1"/>
  <c r="AC86" i="29" s="1"/>
  <c r="AC87" i="29" s="1"/>
  <c r="AC88" i="29" s="1"/>
  <c r="AC89" i="29" s="1"/>
  <c r="AC90" i="29" s="1"/>
  <c r="AC91" i="29" s="1"/>
  <c r="AC92" i="29" s="1"/>
  <c r="AC93" i="29" s="1"/>
  <c r="AC94" i="29" s="1"/>
  <c r="AC95" i="29" s="1"/>
  <c r="AC96" i="29" s="1"/>
  <c r="AC97" i="29" s="1"/>
  <c r="AC98" i="29" s="1"/>
  <c r="AC99" i="29" s="1"/>
  <c r="AC100" i="29" s="1"/>
  <c r="AC101" i="29" s="1"/>
  <c r="AC102" i="29" s="1"/>
  <c r="AC103" i="29" s="1"/>
  <c r="AC104" i="29" s="1"/>
  <c r="AC105" i="29" s="1"/>
  <c r="AC106" i="29" s="1"/>
  <c r="AC107" i="29" s="1"/>
  <c r="AC108" i="29" s="1"/>
  <c r="AC109" i="29" s="1"/>
  <c r="AC110" i="29" s="1"/>
  <c r="AC111" i="29" s="1"/>
  <c r="AC112" i="29" s="1"/>
  <c r="AC113" i="29" s="1"/>
  <c r="AC114" i="29" s="1"/>
  <c r="AC115" i="29" s="1"/>
  <c r="AC116" i="29" s="1"/>
  <c r="AC117" i="29" s="1"/>
  <c r="AC118" i="29" s="1"/>
  <c r="AC119" i="29" s="1"/>
  <c r="AC120" i="29" s="1"/>
  <c r="AC121" i="29" s="1"/>
  <c r="AC122" i="29" s="1"/>
  <c r="AC123" i="29" s="1"/>
  <c r="AC124" i="29" s="1"/>
  <c r="AC125" i="29" s="1"/>
  <c r="AC126" i="29" s="1"/>
  <c r="AC127" i="29" s="1"/>
  <c r="AC128" i="29" s="1"/>
  <c r="AC129" i="29" s="1"/>
  <c r="AC130" i="29" s="1"/>
  <c r="AC131" i="29" s="1"/>
  <c r="AC132" i="29" s="1"/>
  <c r="AG24" i="29"/>
  <c r="AG25" i="29" s="1"/>
  <c r="AG26" i="29" s="1"/>
  <c r="AG27" i="29" s="1"/>
  <c r="AG28" i="29" s="1"/>
  <c r="AG29" i="29" s="1"/>
  <c r="AG30" i="29" s="1"/>
  <c r="AG31" i="29" s="1"/>
  <c r="AG32" i="29" s="1"/>
  <c r="AG33" i="29" s="1"/>
  <c r="AG34" i="29" s="1"/>
  <c r="AG35" i="29" s="1"/>
  <c r="AG36" i="29" s="1"/>
  <c r="AG37" i="29" s="1"/>
  <c r="AG38" i="29" s="1"/>
  <c r="AG39" i="29" s="1"/>
  <c r="AG40" i="29" s="1"/>
  <c r="AG41" i="29" s="1"/>
  <c r="AG42" i="29" s="1"/>
  <c r="AG43" i="29" s="1"/>
  <c r="AG44" i="29" s="1"/>
  <c r="AG45" i="29" s="1"/>
  <c r="AG46" i="29" s="1"/>
  <c r="AG47" i="29" s="1"/>
  <c r="AG48" i="29" s="1"/>
  <c r="AG49" i="29" s="1"/>
  <c r="AG50" i="29" s="1"/>
  <c r="AG51" i="29" s="1"/>
  <c r="AG52" i="29" s="1"/>
  <c r="AG53" i="29" s="1"/>
  <c r="AG54" i="29" s="1"/>
  <c r="AG55" i="29" s="1"/>
  <c r="AG56" i="29" s="1"/>
  <c r="AG57" i="29" s="1"/>
  <c r="AG58" i="29" s="1"/>
  <c r="AG59" i="29" s="1"/>
  <c r="AG60" i="29" s="1"/>
  <c r="AG61" i="29" s="1"/>
  <c r="AG62" i="29" s="1"/>
  <c r="AG63" i="29" s="1"/>
  <c r="AG64" i="29" s="1"/>
  <c r="AG65" i="29" s="1"/>
  <c r="AG66" i="29" s="1"/>
  <c r="AG67" i="29" s="1"/>
  <c r="AG68" i="29" s="1"/>
  <c r="AG69" i="29" s="1"/>
  <c r="AG70" i="29" s="1"/>
  <c r="AG71" i="29" s="1"/>
  <c r="AG72" i="29" s="1"/>
  <c r="AG73" i="29" s="1"/>
  <c r="AG74" i="29" s="1"/>
  <c r="AG75" i="29" s="1"/>
  <c r="AG76" i="29" s="1"/>
  <c r="AG77" i="29" s="1"/>
  <c r="AG78" i="29" s="1"/>
  <c r="AG79" i="29" s="1"/>
  <c r="AG80" i="29" s="1"/>
  <c r="AG81" i="29" s="1"/>
  <c r="AG82" i="29" s="1"/>
  <c r="AG83" i="29" s="1"/>
  <c r="AG84" i="29" s="1"/>
  <c r="AG85" i="29" s="1"/>
  <c r="AG86" i="29" s="1"/>
  <c r="AG87" i="29" s="1"/>
  <c r="AG88" i="29" s="1"/>
  <c r="AG89" i="29" s="1"/>
  <c r="AG90" i="29" s="1"/>
  <c r="AG91" i="29" s="1"/>
  <c r="AG92" i="29" s="1"/>
  <c r="AG93" i="29" s="1"/>
  <c r="AG94" i="29" s="1"/>
  <c r="AG95" i="29" s="1"/>
  <c r="AG96" i="29" s="1"/>
  <c r="AG97" i="29" s="1"/>
  <c r="AG98" i="29" s="1"/>
  <c r="AG99" i="29" s="1"/>
  <c r="AG100" i="29" s="1"/>
  <c r="AG101" i="29" s="1"/>
  <c r="AG102" i="29" s="1"/>
  <c r="AG103" i="29" s="1"/>
  <c r="AG104" i="29" s="1"/>
  <c r="AG105" i="29" s="1"/>
  <c r="AG106" i="29" s="1"/>
  <c r="AG107" i="29" s="1"/>
  <c r="AG108" i="29" s="1"/>
  <c r="AG109" i="29" s="1"/>
  <c r="AG110" i="29" s="1"/>
  <c r="AG111" i="29" s="1"/>
  <c r="AG112" i="29" s="1"/>
  <c r="AG113" i="29" s="1"/>
  <c r="AG114" i="29" s="1"/>
  <c r="AG115" i="29" s="1"/>
  <c r="AG116" i="29" s="1"/>
  <c r="AG117" i="29" s="1"/>
  <c r="AG118" i="29" s="1"/>
  <c r="AG119" i="29" s="1"/>
  <c r="AG120" i="29" s="1"/>
  <c r="AG121" i="29" s="1"/>
  <c r="AG122" i="29" s="1"/>
  <c r="AG123" i="29" s="1"/>
  <c r="AG124" i="29" s="1"/>
  <c r="AG125" i="29" s="1"/>
  <c r="AG126" i="29" s="1"/>
  <c r="AG127" i="29" s="1"/>
  <c r="AG128" i="29" s="1"/>
  <c r="AG129" i="29" s="1"/>
  <c r="AG130" i="29" s="1"/>
  <c r="AG131" i="29" s="1"/>
  <c r="AG132" i="29" s="1"/>
  <c r="Q43" i="29"/>
  <c r="T43" i="29" s="1"/>
  <c r="V44" i="27"/>
  <c r="U44" i="27"/>
  <c r="V24" i="27"/>
  <c r="U24" i="27"/>
  <c r="AI127" i="39"/>
  <c r="E5" i="36"/>
  <c r="Q23" i="36"/>
  <c r="AG24" i="36"/>
  <c r="AG25" i="36" s="1"/>
  <c r="AG26" i="36" s="1"/>
  <c r="AG27" i="36" s="1"/>
  <c r="AG28" i="36" s="1"/>
  <c r="AG29" i="36" s="1"/>
  <c r="AG30" i="36" s="1"/>
  <c r="AG31" i="36" s="1"/>
  <c r="AG32" i="36" s="1"/>
  <c r="AG33" i="36" s="1"/>
  <c r="AG34" i="36" s="1"/>
  <c r="AG35" i="36" s="1"/>
  <c r="AG36" i="36" s="1"/>
  <c r="AG37" i="36" s="1"/>
  <c r="AG38" i="36" s="1"/>
  <c r="AG39" i="36" s="1"/>
  <c r="AG40" i="36" s="1"/>
  <c r="AG41" i="36" s="1"/>
  <c r="AG42" i="36" s="1"/>
  <c r="AG43" i="36" s="1"/>
  <c r="AG44" i="36" s="1"/>
  <c r="AG45" i="36" s="1"/>
  <c r="AG46" i="36" s="1"/>
  <c r="AG47" i="36" s="1"/>
  <c r="AG48" i="36" s="1"/>
  <c r="AG49" i="36" s="1"/>
  <c r="AG50" i="36" s="1"/>
  <c r="AG51" i="36" s="1"/>
  <c r="AG52" i="36" s="1"/>
  <c r="AG53" i="36" s="1"/>
  <c r="AG54" i="36" s="1"/>
  <c r="AG55" i="36" s="1"/>
  <c r="AG56" i="36" s="1"/>
  <c r="AG57" i="36" s="1"/>
  <c r="AG58" i="36" s="1"/>
  <c r="AG59" i="36" s="1"/>
  <c r="AG60" i="36" s="1"/>
  <c r="AG61" i="36" s="1"/>
  <c r="AG62" i="36" s="1"/>
  <c r="AG63" i="36" s="1"/>
  <c r="AG64" i="36" s="1"/>
  <c r="AG65" i="36" s="1"/>
  <c r="AG66" i="36" s="1"/>
  <c r="AG67" i="36" s="1"/>
  <c r="AG68" i="36" s="1"/>
  <c r="AG69" i="36" s="1"/>
  <c r="AG70" i="36" s="1"/>
  <c r="AG71" i="36" s="1"/>
  <c r="AG72" i="36" s="1"/>
  <c r="AG73" i="36" s="1"/>
  <c r="AG74" i="36" s="1"/>
  <c r="AG75" i="36" s="1"/>
  <c r="AG76" i="36" s="1"/>
  <c r="AG77" i="36" s="1"/>
  <c r="AG78" i="36" s="1"/>
  <c r="AG79" i="36" s="1"/>
  <c r="AG80" i="36" s="1"/>
  <c r="AG81" i="36" s="1"/>
  <c r="AG82" i="36" s="1"/>
  <c r="AG83" i="36" s="1"/>
  <c r="AG84" i="36" s="1"/>
  <c r="AG85" i="36" s="1"/>
  <c r="AG86" i="36" s="1"/>
  <c r="AG87" i="36" s="1"/>
  <c r="AG88" i="36" s="1"/>
  <c r="AG89" i="36" s="1"/>
  <c r="AG90" i="36" s="1"/>
  <c r="AG91" i="36" s="1"/>
  <c r="AG92" i="36" s="1"/>
  <c r="AG93" i="36" s="1"/>
  <c r="AG94" i="36" s="1"/>
  <c r="AG95" i="36" s="1"/>
  <c r="AG96" i="36" s="1"/>
  <c r="AG97" i="36" s="1"/>
  <c r="AG98" i="36" s="1"/>
  <c r="AG99" i="36" s="1"/>
  <c r="AG100" i="36" s="1"/>
  <c r="AG101" i="36" s="1"/>
  <c r="AG102" i="36" s="1"/>
  <c r="AG103" i="36" s="1"/>
  <c r="AG104" i="36" s="1"/>
  <c r="AG105" i="36" s="1"/>
  <c r="AG106" i="36" s="1"/>
  <c r="AG107" i="36" s="1"/>
  <c r="AG108" i="36" s="1"/>
  <c r="AG109" i="36" s="1"/>
  <c r="AG110" i="36" s="1"/>
  <c r="AG111" i="36" s="1"/>
  <c r="AG112" i="36" s="1"/>
  <c r="AG113" i="36" s="1"/>
  <c r="AG114" i="36" s="1"/>
  <c r="AG115" i="36" s="1"/>
  <c r="AG116" i="36" s="1"/>
  <c r="AG117" i="36" s="1"/>
  <c r="AG118" i="36" s="1"/>
  <c r="AG119" i="36" s="1"/>
  <c r="AG120" i="36" s="1"/>
  <c r="AG121" i="36" s="1"/>
  <c r="AG122" i="36" s="1"/>
  <c r="AG123" i="36" s="1"/>
  <c r="AG124" i="36" s="1"/>
  <c r="AG125" i="36" s="1"/>
  <c r="AG126" i="36" s="1"/>
  <c r="AG127" i="36" s="1"/>
  <c r="AG128" i="36" s="1"/>
  <c r="AG129" i="36" s="1"/>
  <c r="AG130" i="36" s="1"/>
  <c r="AG131" i="36" s="1"/>
  <c r="AG132" i="36" s="1"/>
  <c r="AC24" i="36"/>
  <c r="AC25" i="36" s="1"/>
  <c r="AC26" i="36" s="1"/>
  <c r="AC27" i="36" s="1"/>
  <c r="AC28" i="36" s="1"/>
  <c r="AC29" i="36" s="1"/>
  <c r="AC30" i="36" s="1"/>
  <c r="AC31" i="36" s="1"/>
  <c r="AC32" i="36" s="1"/>
  <c r="AC33" i="36" s="1"/>
  <c r="AC34" i="36" s="1"/>
  <c r="AC35" i="36" s="1"/>
  <c r="AC36" i="36" s="1"/>
  <c r="AC37" i="36" s="1"/>
  <c r="AC38" i="36" s="1"/>
  <c r="AC39" i="36" s="1"/>
  <c r="AC40" i="36" s="1"/>
  <c r="AC41" i="36" s="1"/>
  <c r="AC42" i="36" s="1"/>
  <c r="AC43" i="36" s="1"/>
  <c r="AC44" i="36" s="1"/>
  <c r="AC45" i="36" s="1"/>
  <c r="AC46" i="36" s="1"/>
  <c r="AC47" i="36" s="1"/>
  <c r="AC48" i="36" s="1"/>
  <c r="AC49" i="36" s="1"/>
  <c r="AC50" i="36" s="1"/>
  <c r="AC51" i="36" s="1"/>
  <c r="AC52" i="36" s="1"/>
  <c r="AC53" i="36" s="1"/>
  <c r="AC54" i="36" s="1"/>
  <c r="AC55" i="36" s="1"/>
  <c r="AC56" i="36" s="1"/>
  <c r="AC57" i="36" s="1"/>
  <c r="AC58" i="36" s="1"/>
  <c r="AC59" i="36" s="1"/>
  <c r="AC60" i="36" s="1"/>
  <c r="AC61" i="36" s="1"/>
  <c r="AC62" i="36" s="1"/>
  <c r="AC63" i="36" s="1"/>
  <c r="AC64" i="36" s="1"/>
  <c r="AC65" i="36" s="1"/>
  <c r="AC66" i="36" s="1"/>
  <c r="AC67" i="36" s="1"/>
  <c r="AC68" i="36" s="1"/>
  <c r="AC69" i="36" s="1"/>
  <c r="AC70" i="36" s="1"/>
  <c r="AC71" i="36" s="1"/>
  <c r="AC72" i="36" s="1"/>
  <c r="AC73" i="36" s="1"/>
  <c r="AC74" i="36" s="1"/>
  <c r="AC75" i="36" s="1"/>
  <c r="AC76" i="36" s="1"/>
  <c r="AC77" i="36" s="1"/>
  <c r="AC78" i="36" s="1"/>
  <c r="AC79" i="36" s="1"/>
  <c r="AC80" i="36" s="1"/>
  <c r="AC81" i="36" s="1"/>
  <c r="AC82" i="36" s="1"/>
  <c r="AC83" i="36" s="1"/>
  <c r="AC84" i="36" s="1"/>
  <c r="AC85" i="36" s="1"/>
  <c r="AC86" i="36" s="1"/>
  <c r="AC87" i="36" s="1"/>
  <c r="AC88" i="36" s="1"/>
  <c r="AC89" i="36" s="1"/>
  <c r="AC90" i="36" s="1"/>
  <c r="AC91" i="36" s="1"/>
  <c r="AC92" i="36" s="1"/>
  <c r="AC93" i="36" s="1"/>
  <c r="AC94" i="36" s="1"/>
  <c r="AC95" i="36" s="1"/>
  <c r="AC96" i="36" s="1"/>
  <c r="AC97" i="36" s="1"/>
  <c r="AC98" i="36" s="1"/>
  <c r="AC99" i="36" s="1"/>
  <c r="AC100" i="36" s="1"/>
  <c r="AC101" i="36" s="1"/>
  <c r="AC102" i="36" s="1"/>
  <c r="AC103" i="36" s="1"/>
  <c r="AC104" i="36" s="1"/>
  <c r="AC105" i="36" s="1"/>
  <c r="AC106" i="36" s="1"/>
  <c r="AC107" i="36" s="1"/>
  <c r="AC108" i="36" s="1"/>
  <c r="AC109" i="36" s="1"/>
  <c r="AC110" i="36" s="1"/>
  <c r="AC111" i="36" s="1"/>
  <c r="AC112" i="36" s="1"/>
  <c r="AC113" i="36" s="1"/>
  <c r="AC114" i="36" s="1"/>
  <c r="AC115" i="36" s="1"/>
  <c r="AC116" i="36" s="1"/>
  <c r="AC117" i="36" s="1"/>
  <c r="AC118" i="36" s="1"/>
  <c r="AC119" i="36" s="1"/>
  <c r="AC120" i="36" s="1"/>
  <c r="AC121" i="36" s="1"/>
  <c r="AC122" i="36" s="1"/>
  <c r="AC123" i="36" s="1"/>
  <c r="AC124" i="36" s="1"/>
  <c r="AC125" i="36" s="1"/>
  <c r="AC126" i="36" s="1"/>
  <c r="AC127" i="36" s="1"/>
  <c r="AC128" i="36" s="1"/>
  <c r="AC129" i="36" s="1"/>
  <c r="AC130" i="36" s="1"/>
  <c r="AC131" i="36" s="1"/>
  <c r="AC132" i="36" s="1"/>
  <c r="Q43" i="36"/>
  <c r="T43" i="36" s="1"/>
  <c r="Q24" i="31"/>
  <c r="T24" i="31" s="1"/>
  <c r="U43" i="33"/>
  <c r="V43" i="33"/>
  <c r="V24" i="33"/>
  <c r="U24" i="33"/>
  <c r="U43" i="27"/>
  <c r="V43" i="27"/>
  <c r="AF126" i="38"/>
  <c r="H46" i="27"/>
  <c r="Q46" i="27" s="1"/>
  <c r="T46" i="27" s="1"/>
  <c r="I45" i="27"/>
  <c r="J45" i="27" s="1"/>
  <c r="H45" i="31"/>
  <c r="Q45" i="31" s="1"/>
  <c r="T45" i="31" s="1"/>
  <c r="I44" i="31"/>
  <c r="J44" i="31" s="1"/>
  <c r="D14" i="26"/>
  <c r="E14" i="26" s="1"/>
  <c r="D13" i="26"/>
  <c r="E13" i="26" s="1"/>
  <c r="D5" i="26"/>
  <c r="H44" i="26"/>
  <c r="H24" i="26"/>
  <c r="H25" i="36"/>
  <c r="Q25" i="36" s="1"/>
  <c r="T25" i="36" s="1"/>
  <c r="I24" i="36"/>
  <c r="J24" i="36" s="1"/>
  <c r="H25" i="35"/>
  <c r="Q25" i="35" s="1"/>
  <c r="T25" i="35" s="1"/>
  <c r="I24" i="35"/>
  <c r="J24" i="35" s="1"/>
  <c r="H45" i="34"/>
  <c r="Q45" i="34" s="1"/>
  <c r="T45" i="34" s="1"/>
  <c r="I44" i="34"/>
  <c r="J44" i="34" s="1"/>
  <c r="H26" i="33"/>
  <c r="Q26" i="33" s="1"/>
  <c r="I25" i="33"/>
  <c r="J25" i="33" s="1"/>
  <c r="H45" i="36"/>
  <c r="Q45" i="36" s="1"/>
  <c r="T45" i="36" s="1"/>
  <c r="I44" i="36"/>
  <c r="J44" i="36" s="1"/>
  <c r="H26" i="27"/>
  <c r="Q26" i="27" s="1"/>
  <c r="I25" i="27"/>
  <c r="J25" i="27" s="1"/>
  <c r="H25" i="29"/>
  <c r="Q25" i="29" s="1"/>
  <c r="T25" i="29" s="1"/>
  <c r="I24" i="29"/>
  <c r="J24" i="29" s="1"/>
  <c r="H45" i="35"/>
  <c r="Q45" i="35" s="1"/>
  <c r="T45" i="35" s="1"/>
  <c r="I44" i="35"/>
  <c r="J44" i="35" s="1"/>
  <c r="H45" i="29"/>
  <c r="Q45" i="29" s="1"/>
  <c r="T45" i="29" s="1"/>
  <c r="I44" i="29"/>
  <c r="J44" i="29" s="1"/>
  <c r="H25" i="31"/>
  <c r="Q25" i="31" s="1"/>
  <c r="T25" i="31" s="1"/>
  <c r="I24" i="31"/>
  <c r="J24" i="31" s="1"/>
  <c r="H25" i="34"/>
  <c r="Q25" i="34" s="1"/>
  <c r="T25" i="34" s="1"/>
  <c r="I24" i="34"/>
  <c r="J24" i="34" s="1"/>
  <c r="H46" i="33"/>
  <c r="Q46" i="33" s="1"/>
  <c r="T46" i="33" s="1"/>
  <c r="I45" i="33"/>
  <c r="J45" i="33" s="1"/>
  <c r="M120" i="36"/>
  <c r="L118" i="36"/>
  <c r="M121" i="35"/>
  <c r="L118" i="35"/>
  <c r="M118" i="34"/>
  <c r="L119" i="34"/>
  <c r="L118" i="28"/>
  <c r="M119" i="28"/>
  <c r="U44" i="34" l="1"/>
  <c r="T26" i="33"/>
  <c r="Q44" i="26"/>
  <c r="T44" i="26" s="1"/>
  <c r="AF127" i="38"/>
  <c r="U24" i="35"/>
  <c r="U24" i="34"/>
  <c r="T26" i="27"/>
  <c r="AF128" i="28"/>
  <c r="AH128" i="28"/>
  <c r="AI128" i="28"/>
  <c r="AE128" i="28"/>
  <c r="AH128" i="39"/>
  <c r="AI128" i="39"/>
  <c r="AI127" i="38"/>
  <c r="AH127" i="38"/>
  <c r="V44" i="26"/>
  <c r="U44" i="26"/>
  <c r="W44" i="33"/>
  <c r="W25" i="33"/>
  <c r="V23" i="33"/>
  <c r="U23" i="33"/>
  <c r="V24" i="29"/>
  <c r="U24" i="29"/>
  <c r="V25" i="29"/>
  <c r="U25" i="29"/>
  <c r="V45" i="34"/>
  <c r="U45" i="34"/>
  <c r="V43" i="29"/>
  <c r="U43" i="29"/>
  <c r="T23" i="35"/>
  <c r="V43" i="34"/>
  <c r="U43" i="34"/>
  <c r="W24" i="35"/>
  <c r="V44" i="31"/>
  <c r="U44" i="31"/>
  <c r="V43" i="31"/>
  <c r="U43" i="31"/>
  <c r="U23" i="27"/>
  <c r="V23" i="27"/>
  <c r="V45" i="35"/>
  <c r="U45" i="35"/>
  <c r="V46" i="27"/>
  <c r="U46" i="27"/>
  <c r="W24" i="33"/>
  <c r="E5" i="26"/>
  <c r="Q23" i="26"/>
  <c r="AC24" i="26"/>
  <c r="AC25" i="26" s="1"/>
  <c r="AC26" i="26" s="1"/>
  <c r="AC27" i="26" s="1"/>
  <c r="AC28" i="26" s="1"/>
  <c r="AC29" i="26" s="1"/>
  <c r="AC30" i="26" s="1"/>
  <c r="AC31" i="26" s="1"/>
  <c r="AC32" i="26" s="1"/>
  <c r="AC33" i="26" s="1"/>
  <c r="AC34" i="26" s="1"/>
  <c r="AC35" i="26" s="1"/>
  <c r="AC36" i="26" s="1"/>
  <c r="AC37" i="26" s="1"/>
  <c r="AC38" i="26" s="1"/>
  <c r="AC39" i="26" s="1"/>
  <c r="AC40" i="26" s="1"/>
  <c r="AC41" i="26" s="1"/>
  <c r="AC42" i="26" s="1"/>
  <c r="AC43" i="26" s="1"/>
  <c r="AC44" i="26" s="1"/>
  <c r="AC45" i="26" s="1"/>
  <c r="AC46" i="26" s="1"/>
  <c r="AC47" i="26" s="1"/>
  <c r="AC48" i="26" s="1"/>
  <c r="AC49" i="26" s="1"/>
  <c r="AC50" i="26" s="1"/>
  <c r="AC51" i="26" s="1"/>
  <c r="AC52" i="26" s="1"/>
  <c r="AC53" i="26" s="1"/>
  <c r="AC54" i="26" s="1"/>
  <c r="AC55" i="26" s="1"/>
  <c r="AC56" i="26" s="1"/>
  <c r="AC57" i="26" s="1"/>
  <c r="AC58" i="26" s="1"/>
  <c r="AC59" i="26" s="1"/>
  <c r="AC60" i="26" s="1"/>
  <c r="AC61" i="26" s="1"/>
  <c r="AC62" i="26" s="1"/>
  <c r="AC63" i="26" s="1"/>
  <c r="AC64" i="26" s="1"/>
  <c r="AC65" i="26" s="1"/>
  <c r="AC66" i="26" s="1"/>
  <c r="AC67" i="26" s="1"/>
  <c r="AC68" i="26" s="1"/>
  <c r="AC69" i="26" s="1"/>
  <c r="AC70" i="26" s="1"/>
  <c r="AC71" i="26" s="1"/>
  <c r="AC72" i="26" s="1"/>
  <c r="AC73" i="26" s="1"/>
  <c r="AC74" i="26" s="1"/>
  <c r="AC75" i="26" s="1"/>
  <c r="AC76" i="26" s="1"/>
  <c r="AC77" i="26" s="1"/>
  <c r="AC78" i="26" s="1"/>
  <c r="AC79" i="26" s="1"/>
  <c r="AC80" i="26" s="1"/>
  <c r="AC81" i="26" s="1"/>
  <c r="AC82" i="26" s="1"/>
  <c r="AC83" i="26" s="1"/>
  <c r="AC84" i="26" s="1"/>
  <c r="AC85" i="26" s="1"/>
  <c r="AC86" i="26" s="1"/>
  <c r="AC87" i="26" s="1"/>
  <c r="AC88" i="26" s="1"/>
  <c r="AC89" i="26" s="1"/>
  <c r="AC90" i="26" s="1"/>
  <c r="AC91" i="26" s="1"/>
  <c r="AC92" i="26" s="1"/>
  <c r="AC93" i="26" s="1"/>
  <c r="AC94" i="26" s="1"/>
  <c r="AC95" i="26" s="1"/>
  <c r="AC96" i="26" s="1"/>
  <c r="AC97" i="26" s="1"/>
  <c r="AC98" i="26" s="1"/>
  <c r="AC99" i="26" s="1"/>
  <c r="AC100" i="26" s="1"/>
  <c r="AC101" i="26" s="1"/>
  <c r="AC102" i="26" s="1"/>
  <c r="AC103" i="26" s="1"/>
  <c r="AC104" i="26" s="1"/>
  <c r="AC105" i="26" s="1"/>
  <c r="AC106" i="26" s="1"/>
  <c r="AC107" i="26" s="1"/>
  <c r="AC108" i="26" s="1"/>
  <c r="AC109" i="26" s="1"/>
  <c r="AC110" i="26" s="1"/>
  <c r="AC111" i="26" s="1"/>
  <c r="AC112" i="26" s="1"/>
  <c r="AC113" i="26" s="1"/>
  <c r="AC114" i="26" s="1"/>
  <c r="AC115" i="26" s="1"/>
  <c r="AC116" i="26" s="1"/>
  <c r="AC117" i="26" s="1"/>
  <c r="AC118" i="26" s="1"/>
  <c r="AC119" i="26" s="1"/>
  <c r="AC120" i="26" s="1"/>
  <c r="AC121" i="26" s="1"/>
  <c r="AC122" i="26" s="1"/>
  <c r="AC123" i="26" s="1"/>
  <c r="AC124" i="26" s="1"/>
  <c r="AC125" i="26" s="1"/>
  <c r="AC126" i="26" s="1"/>
  <c r="AC127" i="26" s="1"/>
  <c r="AC128" i="26" s="1"/>
  <c r="AC129" i="26" s="1"/>
  <c r="AC130" i="26" s="1"/>
  <c r="AC131" i="26" s="1"/>
  <c r="AC132" i="26" s="1"/>
  <c r="AG24" i="26"/>
  <c r="AG25" i="26" s="1"/>
  <c r="AG26" i="26" s="1"/>
  <c r="AG27" i="26" s="1"/>
  <c r="AG28" i="26" s="1"/>
  <c r="AG29" i="26" s="1"/>
  <c r="AG30" i="26" s="1"/>
  <c r="AG31" i="26" s="1"/>
  <c r="AG32" i="26" s="1"/>
  <c r="AG33" i="26" s="1"/>
  <c r="AG34" i="26" s="1"/>
  <c r="AG35" i="26" s="1"/>
  <c r="AG36" i="26" s="1"/>
  <c r="AG37" i="26" s="1"/>
  <c r="AG38" i="26" s="1"/>
  <c r="AG39" i="26" s="1"/>
  <c r="AG40" i="26" s="1"/>
  <c r="AG41" i="26" s="1"/>
  <c r="AG42" i="26" s="1"/>
  <c r="AG43" i="26" s="1"/>
  <c r="AG44" i="26" s="1"/>
  <c r="AG45" i="26" s="1"/>
  <c r="AG46" i="26" s="1"/>
  <c r="AG47" i="26" s="1"/>
  <c r="AG48" i="26" s="1"/>
  <c r="AG49" i="26" s="1"/>
  <c r="AG50" i="26" s="1"/>
  <c r="AG51" i="26" s="1"/>
  <c r="AG52" i="26" s="1"/>
  <c r="AG53" i="26" s="1"/>
  <c r="AG54" i="26" s="1"/>
  <c r="AG55" i="26" s="1"/>
  <c r="AG56" i="26" s="1"/>
  <c r="AG57" i="26" s="1"/>
  <c r="AG58" i="26" s="1"/>
  <c r="AG59" i="26" s="1"/>
  <c r="AG60" i="26" s="1"/>
  <c r="AG61" i="26" s="1"/>
  <c r="AG62" i="26" s="1"/>
  <c r="AG63" i="26" s="1"/>
  <c r="AG64" i="26" s="1"/>
  <c r="AG65" i="26" s="1"/>
  <c r="AG66" i="26" s="1"/>
  <c r="AG67" i="26" s="1"/>
  <c r="AG68" i="26" s="1"/>
  <c r="AG69" i="26" s="1"/>
  <c r="AG70" i="26" s="1"/>
  <c r="AG71" i="26" s="1"/>
  <c r="AG72" i="26" s="1"/>
  <c r="AG73" i="26" s="1"/>
  <c r="AG74" i="26" s="1"/>
  <c r="AG75" i="26" s="1"/>
  <c r="AG76" i="26" s="1"/>
  <c r="AG77" i="26" s="1"/>
  <c r="AG78" i="26" s="1"/>
  <c r="AG79" i="26" s="1"/>
  <c r="AG80" i="26" s="1"/>
  <c r="AG81" i="26" s="1"/>
  <c r="AG82" i="26" s="1"/>
  <c r="AG83" i="26" s="1"/>
  <c r="AG84" i="26" s="1"/>
  <c r="AG85" i="26" s="1"/>
  <c r="AG86" i="26" s="1"/>
  <c r="AG87" i="26" s="1"/>
  <c r="AG88" i="26" s="1"/>
  <c r="AG89" i="26" s="1"/>
  <c r="AG90" i="26" s="1"/>
  <c r="AG91" i="26" s="1"/>
  <c r="AG92" i="26" s="1"/>
  <c r="AG93" i="26" s="1"/>
  <c r="AG94" i="26" s="1"/>
  <c r="AG95" i="26" s="1"/>
  <c r="AG96" i="26" s="1"/>
  <c r="AG97" i="26" s="1"/>
  <c r="AG98" i="26" s="1"/>
  <c r="AG99" i="26" s="1"/>
  <c r="AG100" i="26" s="1"/>
  <c r="AG101" i="26" s="1"/>
  <c r="AG102" i="26" s="1"/>
  <c r="AG103" i="26" s="1"/>
  <c r="AG104" i="26" s="1"/>
  <c r="AG105" i="26" s="1"/>
  <c r="AG106" i="26" s="1"/>
  <c r="AG107" i="26" s="1"/>
  <c r="AG108" i="26" s="1"/>
  <c r="AG109" i="26" s="1"/>
  <c r="AG110" i="26" s="1"/>
  <c r="AG111" i="26" s="1"/>
  <c r="AG112" i="26" s="1"/>
  <c r="AG113" i="26" s="1"/>
  <c r="AG114" i="26" s="1"/>
  <c r="AG115" i="26" s="1"/>
  <c r="AG116" i="26" s="1"/>
  <c r="AG117" i="26" s="1"/>
  <c r="AG118" i="26" s="1"/>
  <c r="AG119" i="26" s="1"/>
  <c r="AG120" i="26" s="1"/>
  <c r="AG121" i="26" s="1"/>
  <c r="AG122" i="26" s="1"/>
  <c r="AG123" i="26" s="1"/>
  <c r="AG124" i="26" s="1"/>
  <c r="AG125" i="26" s="1"/>
  <c r="AG126" i="26" s="1"/>
  <c r="AG127" i="26" s="1"/>
  <c r="AG128" i="26" s="1"/>
  <c r="AG129" i="26" s="1"/>
  <c r="AG130" i="26" s="1"/>
  <c r="AG131" i="26" s="1"/>
  <c r="AG132" i="26" s="1"/>
  <c r="Q43" i="26"/>
  <c r="T43" i="26" s="1"/>
  <c r="V25" i="31"/>
  <c r="U25" i="31"/>
  <c r="V26" i="27"/>
  <c r="U26" i="27"/>
  <c r="V25" i="35"/>
  <c r="U25" i="35"/>
  <c r="W43" i="27"/>
  <c r="W44" i="34"/>
  <c r="W45" i="33"/>
  <c r="V44" i="35"/>
  <c r="U44" i="35"/>
  <c r="W24" i="34"/>
  <c r="V45" i="29"/>
  <c r="U45" i="29"/>
  <c r="V45" i="31"/>
  <c r="U45" i="31"/>
  <c r="V24" i="31"/>
  <c r="U24" i="31"/>
  <c r="T23" i="29"/>
  <c r="V44" i="36"/>
  <c r="U44" i="36"/>
  <c r="T23" i="34"/>
  <c r="V45" i="36"/>
  <c r="U45" i="36"/>
  <c r="V25" i="36"/>
  <c r="U25" i="36"/>
  <c r="V43" i="36"/>
  <c r="U43" i="36"/>
  <c r="W24" i="27"/>
  <c r="AE128" i="39"/>
  <c r="AI129" i="39" s="1"/>
  <c r="B127" i="39"/>
  <c r="T23" i="31"/>
  <c r="V26" i="33"/>
  <c r="U26" i="33"/>
  <c r="V25" i="34"/>
  <c r="U25" i="34"/>
  <c r="T23" i="36"/>
  <c r="W44" i="27"/>
  <c r="W43" i="33"/>
  <c r="V46" i="33"/>
  <c r="U46" i="33"/>
  <c r="Q24" i="26"/>
  <c r="T24" i="26" s="1"/>
  <c r="V43" i="35"/>
  <c r="U43" i="35"/>
  <c r="AE127" i="38"/>
  <c r="B126" i="38"/>
  <c r="V24" i="36"/>
  <c r="U24" i="36"/>
  <c r="W45" i="27"/>
  <c r="W25" i="27"/>
  <c r="V44" i="29"/>
  <c r="U44" i="29"/>
  <c r="H27" i="33"/>
  <c r="Q27" i="33" s="1"/>
  <c r="I26" i="33"/>
  <c r="J26" i="33" s="1"/>
  <c r="H25" i="26"/>
  <c r="Q25" i="26" s="1"/>
  <c r="T25" i="26" s="1"/>
  <c r="I24" i="26"/>
  <c r="J24" i="26" s="1"/>
  <c r="H46" i="29"/>
  <c r="Q46" i="29" s="1"/>
  <c r="T46" i="29" s="1"/>
  <c r="I45" i="29"/>
  <c r="J45" i="29" s="1"/>
  <c r="H47" i="33"/>
  <c r="Q47" i="33" s="1"/>
  <c r="T47" i="33" s="1"/>
  <c r="I46" i="33"/>
  <c r="J46" i="33" s="1"/>
  <c r="H27" i="27"/>
  <c r="Q27" i="27" s="1"/>
  <c r="I26" i="27"/>
  <c r="J26" i="27" s="1"/>
  <c r="H46" i="34"/>
  <c r="Q46" i="34" s="1"/>
  <c r="T46" i="34" s="1"/>
  <c r="I45" i="34"/>
  <c r="J45" i="34" s="1"/>
  <c r="H26" i="29"/>
  <c r="Q26" i="29" s="1"/>
  <c r="I25" i="29"/>
  <c r="J25" i="29" s="1"/>
  <c r="H45" i="26"/>
  <c r="Q45" i="26" s="1"/>
  <c r="T45" i="26" s="1"/>
  <c r="I44" i="26"/>
  <c r="J44" i="26" s="1"/>
  <c r="H47" i="27"/>
  <c r="Q47" i="27" s="1"/>
  <c r="T47" i="27" s="1"/>
  <c r="I46" i="27"/>
  <c r="J46" i="27" s="1"/>
  <c r="H26" i="36"/>
  <c r="Q26" i="36" s="1"/>
  <c r="I25" i="36"/>
  <c r="J25" i="36" s="1"/>
  <c r="H26" i="34"/>
  <c r="Q26" i="34" s="1"/>
  <c r="I25" i="34"/>
  <c r="J25" i="34" s="1"/>
  <c r="H46" i="36"/>
  <c r="Q46" i="36" s="1"/>
  <c r="T46" i="36" s="1"/>
  <c r="I45" i="36"/>
  <c r="J45" i="36" s="1"/>
  <c r="H26" i="35"/>
  <c r="Q26" i="35" s="1"/>
  <c r="I25" i="35"/>
  <c r="J25" i="35" s="1"/>
  <c r="H26" i="31"/>
  <c r="Q26" i="31" s="1"/>
  <c r="I25" i="31"/>
  <c r="J25" i="31" s="1"/>
  <c r="H46" i="35"/>
  <c r="Q46" i="35" s="1"/>
  <c r="T46" i="35" s="1"/>
  <c r="I45" i="35"/>
  <c r="J45" i="35" s="1"/>
  <c r="H46" i="31"/>
  <c r="Q46" i="31" s="1"/>
  <c r="T46" i="31" s="1"/>
  <c r="I45" i="31"/>
  <c r="J45" i="31" s="1"/>
  <c r="M121" i="36"/>
  <c r="L119" i="36"/>
  <c r="L119" i="35"/>
  <c r="M122" i="35"/>
  <c r="M119" i="34"/>
  <c r="L120" i="34"/>
  <c r="M120" i="28"/>
  <c r="L119" i="28"/>
  <c r="AH128" i="38" l="1"/>
  <c r="T26" i="29"/>
  <c r="T26" i="35"/>
  <c r="T27" i="27"/>
  <c r="T27" i="33"/>
  <c r="U27" i="33" s="1"/>
  <c r="T26" i="36"/>
  <c r="T26" i="34"/>
  <c r="V26" i="34" s="1"/>
  <c r="T26" i="31"/>
  <c r="V26" i="31" s="1"/>
  <c r="AI129" i="28"/>
  <c r="AE129" i="28"/>
  <c r="AH129" i="28"/>
  <c r="AF129" i="28"/>
  <c r="AF129" i="39"/>
  <c r="W43" i="35"/>
  <c r="V23" i="36"/>
  <c r="U23" i="36"/>
  <c r="W26" i="33"/>
  <c r="U47" i="33"/>
  <c r="V47" i="33"/>
  <c r="V23" i="31"/>
  <c r="U23" i="31"/>
  <c r="W43" i="36"/>
  <c r="W24" i="31"/>
  <c r="AI128" i="38"/>
  <c r="W26" i="27"/>
  <c r="T23" i="26"/>
  <c r="AF128" i="38"/>
  <c r="AH129" i="39"/>
  <c r="W45" i="36"/>
  <c r="W45" i="29"/>
  <c r="U24" i="26"/>
  <c r="V24" i="26"/>
  <c r="V23" i="34"/>
  <c r="U23" i="34"/>
  <c r="V46" i="35"/>
  <c r="U46" i="35"/>
  <c r="V26" i="29"/>
  <c r="U26" i="29"/>
  <c r="W24" i="36"/>
  <c r="W45" i="35"/>
  <c r="W24" i="29"/>
  <c r="V46" i="31"/>
  <c r="U46" i="31"/>
  <c r="V46" i="29"/>
  <c r="U46" i="29"/>
  <c r="W43" i="31"/>
  <c r="V46" i="34"/>
  <c r="U46" i="34"/>
  <c r="AE128" i="38"/>
  <c r="B127" i="38"/>
  <c r="AE129" i="39"/>
  <c r="B128" i="39"/>
  <c r="W25" i="36"/>
  <c r="W44" i="36"/>
  <c r="W45" i="31"/>
  <c r="W44" i="35"/>
  <c r="V23" i="35"/>
  <c r="U23" i="35"/>
  <c r="W45" i="34"/>
  <c r="V45" i="26"/>
  <c r="U45" i="26"/>
  <c r="W44" i="29"/>
  <c r="W46" i="33"/>
  <c r="W25" i="34"/>
  <c r="V23" i="29"/>
  <c r="U23" i="29"/>
  <c r="W25" i="31"/>
  <c r="V46" i="36"/>
  <c r="U46" i="36"/>
  <c r="W43" i="34"/>
  <c r="V26" i="35"/>
  <c r="U26" i="35"/>
  <c r="U47" i="27"/>
  <c r="V47" i="27"/>
  <c r="U27" i="27"/>
  <c r="V25" i="26"/>
  <c r="U25" i="26"/>
  <c r="W25" i="35"/>
  <c r="V43" i="26"/>
  <c r="U43" i="26"/>
  <c r="W23" i="27"/>
  <c r="AH24" i="27"/>
  <c r="W44" i="31"/>
  <c r="W46" i="27"/>
  <c r="W25" i="29"/>
  <c r="W23" i="33"/>
  <c r="AH24" i="33"/>
  <c r="W43" i="29"/>
  <c r="W44" i="26"/>
  <c r="H27" i="31"/>
  <c r="Q27" i="31" s="1"/>
  <c r="I26" i="31"/>
  <c r="J26" i="31" s="1"/>
  <c r="H27" i="29"/>
  <c r="Q27" i="29" s="1"/>
  <c r="I26" i="29"/>
  <c r="J26" i="29" s="1"/>
  <c r="H48" i="33"/>
  <c r="Q48" i="33" s="1"/>
  <c r="T48" i="33" s="1"/>
  <c r="I47" i="33"/>
  <c r="J47" i="33" s="1"/>
  <c r="H26" i="26"/>
  <c r="Q26" i="26" s="1"/>
  <c r="I25" i="26"/>
  <c r="J25" i="26" s="1"/>
  <c r="H48" i="27"/>
  <c r="Q48" i="27" s="1"/>
  <c r="T48" i="27" s="1"/>
  <c r="I47" i="27"/>
  <c r="J47" i="27" s="1"/>
  <c r="H47" i="36"/>
  <c r="Q47" i="36" s="1"/>
  <c r="T47" i="36" s="1"/>
  <c r="I46" i="36"/>
  <c r="J46" i="36" s="1"/>
  <c r="H46" i="26"/>
  <c r="Q46" i="26" s="1"/>
  <c r="T46" i="26" s="1"/>
  <c r="I45" i="26"/>
  <c r="J45" i="26" s="1"/>
  <c r="H27" i="34"/>
  <c r="Q27" i="34" s="1"/>
  <c r="I26" i="34"/>
  <c r="J26" i="34" s="1"/>
  <c r="H47" i="31"/>
  <c r="Q47" i="31" s="1"/>
  <c r="T47" i="31" s="1"/>
  <c r="I46" i="31"/>
  <c r="J46" i="31" s="1"/>
  <c r="H47" i="34"/>
  <c r="Q47" i="34" s="1"/>
  <c r="T47" i="34" s="1"/>
  <c r="I46" i="34"/>
  <c r="J46" i="34" s="1"/>
  <c r="H28" i="33"/>
  <c r="Q28" i="33" s="1"/>
  <c r="I27" i="33"/>
  <c r="J27" i="33" s="1"/>
  <c r="H28" i="27"/>
  <c r="Q28" i="27" s="1"/>
  <c r="I27" i="27"/>
  <c r="J27" i="27" s="1"/>
  <c r="H47" i="35"/>
  <c r="Q47" i="35" s="1"/>
  <c r="T47" i="35" s="1"/>
  <c r="I46" i="35"/>
  <c r="J46" i="35" s="1"/>
  <c r="H27" i="36"/>
  <c r="Q27" i="36" s="1"/>
  <c r="I26" i="36"/>
  <c r="J26" i="36" s="1"/>
  <c r="H27" i="35"/>
  <c r="Q27" i="35" s="1"/>
  <c r="I26" i="35"/>
  <c r="J26" i="35" s="1"/>
  <c r="H47" i="29"/>
  <c r="Q47" i="29" s="1"/>
  <c r="T47" i="29" s="1"/>
  <c r="I46" i="29"/>
  <c r="J46" i="29" s="1"/>
  <c r="M122" i="36"/>
  <c r="L120" i="36"/>
  <c r="M123" i="35"/>
  <c r="L120" i="35"/>
  <c r="L121" i="34"/>
  <c r="M120" i="34"/>
  <c r="L120" i="28"/>
  <c r="M121" i="28"/>
  <c r="U26" i="31" l="1"/>
  <c r="AF129" i="38"/>
  <c r="Y23" i="33"/>
  <c r="Y24" i="33" s="1"/>
  <c r="AH129" i="38"/>
  <c r="T28" i="33"/>
  <c r="U28" i="33" s="1"/>
  <c r="T27" i="31"/>
  <c r="V27" i="31" s="1"/>
  <c r="V27" i="27"/>
  <c r="V26" i="36"/>
  <c r="W26" i="36" s="1"/>
  <c r="T27" i="35"/>
  <c r="T27" i="29"/>
  <c r="V27" i="29" s="1"/>
  <c r="U26" i="36"/>
  <c r="T27" i="34"/>
  <c r="T26" i="26"/>
  <c r="AI130" i="39"/>
  <c r="T27" i="36"/>
  <c r="T28" i="27"/>
  <c r="U26" i="34"/>
  <c r="V27" i="33"/>
  <c r="AF130" i="28"/>
  <c r="AI130" i="28"/>
  <c r="AH130" i="28"/>
  <c r="AE130" i="28"/>
  <c r="AI24" i="27"/>
  <c r="W27" i="33"/>
  <c r="V47" i="31"/>
  <c r="U47" i="31"/>
  <c r="V48" i="27"/>
  <c r="U48" i="27"/>
  <c r="U27" i="31"/>
  <c r="W25" i="26"/>
  <c r="AI129" i="38"/>
  <c r="V47" i="35"/>
  <c r="U47" i="35"/>
  <c r="W26" i="35"/>
  <c r="W23" i="35"/>
  <c r="AH24" i="35"/>
  <c r="W46" i="34"/>
  <c r="W46" i="29"/>
  <c r="AF130" i="39"/>
  <c r="W26" i="34"/>
  <c r="W23" i="31"/>
  <c r="AH24" i="31"/>
  <c r="V28" i="27"/>
  <c r="U28" i="27"/>
  <c r="V27" i="34"/>
  <c r="U27" i="34"/>
  <c r="V26" i="26"/>
  <c r="U26" i="26"/>
  <c r="AI24" i="33"/>
  <c r="W45" i="26"/>
  <c r="W23" i="34"/>
  <c r="AH24" i="34"/>
  <c r="AH130" i="39"/>
  <c r="V47" i="29"/>
  <c r="U47" i="29"/>
  <c r="W43" i="26"/>
  <c r="W27" i="27"/>
  <c r="W26" i="31"/>
  <c r="U46" i="26"/>
  <c r="V46" i="26"/>
  <c r="V48" i="33"/>
  <c r="U48" i="33"/>
  <c r="AE130" i="39"/>
  <c r="B129" i="39"/>
  <c r="W46" i="31"/>
  <c r="W46" i="35"/>
  <c r="W24" i="26"/>
  <c r="W47" i="33"/>
  <c r="W23" i="36"/>
  <c r="AH24" i="36"/>
  <c r="V27" i="35"/>
  <c r="U27" i="35"/>
  <c r="W47" i="27"/>
  <c r="V23" i="26"/>
  <c r="U23" i="26"/>
  <c r="V47" i="34"/>
  <c r="U47" i="34"/>
  <c r="V47" i="36"/>
  <c r="U47" i="36"/>
  <c r="Y23" i="27"/>
  <c r="W46" i="36"/>
  <c r="W23" i="29"/>
  <c r="Y23" i="29" s="1"/>
  <c r="AH24" i="29"/>
  <c r="AE129" i="38"/>
  <c r="B128" i="38"/>
  <c r="W26" i="29"/>
  <c r="H47" i="26"/>
  <c r="Q47" i="26" s="1"/>
  <c r="T47" i="26" s="1"/>
  <c r="I46" i="26"/>
  <c r="J46" i="26" s="1"/>
  <c r="H49" i="33"/>
  <c r="Q49" i="33" s="1"/>
  <c r="T49" i="33" s="1"/>
  <c r="I48" i="33"/>
  <c r="J48" i="33" s="1"/>
  <c r="H28" i="35"/>
  <c r="Q28" i="35" s="1"/>
  <c r="I27" i="35"/>
  <c r="J27" i="35" s="1"/>
  <c r="H48" i="36"/>
  <c r="Q48" i="36" s="1"/>
  <c r="T48" i="36" s="1"/>
  <c r="I47" i="36"/>
  <c r="J47" i="36" s="1"/>
  <c r="H48" i="35"/>
  <c r="Q48" i="35" s="1"/>
  <c r="T48" i="35" s="1"/>
  <c r="I47" i="35"/>
  <c r="J47" i="35" s="1"/>
  <c r="H48" i="31"/>
  <c r="Q48" i="31" s="1"/>
  <c r="T48" i="31" s="1"/>
  <c r="I47" i="31"/>
  <c r="J47" i="31" s="1"/>
  <c r="H48" i="29"/>
  <c r="Q48" i="29" s="1"/>
  <c r="T48" i="29" s="1"/>
  <c r="I47" i="29"/>
  <c r="J47" i="29" s="1"/>
  <c r="H29" i="33"/>
  <c r="Q29" i="33" s="1"/>
  <c r="I28" i="33"/>
  <c r="J28" i="33" s="1"/>
  <c r="H48" i="34"/>
  <c r="Q48" i="34" s="1"/>
  <c r="T48" i="34" s="1"/>
  <c r="I47" i="34"/>
  <c r="J47" i="34" s="1"/>
  <c r="H28" i="36"/>
  <c r="Q28" i="36" s="1"/>
  <c r="I27" i="36"/>
  <c r="J27" i="36" s="1"/>
  <c r="H49" i="27"/>
  <c r="Q49" i="27" s="1"/>
  <c r="T49" i="27" s="1"/>
  <c r="I48" i="27"/>
  <c r="J48" i="27" s="1"/>
  <c r="H28" i="31"/>
  <c r="Q28" i="31" s="1"/>
  <c r="I27" i="31"/>
  <c r="J27" i="31" s="1"/>
  <c r="H29" i="27"/>
  <c r="Q29" i="27" s="1"/>
  <c r="I28" i="27"/>
  <c r="J28" i="27" s="1"/>
  <c r="H28" i="34"/>
  <c r="Q28" i="34" s="1"/>
  <c r="I27" i="34"/>
  <c r="J27" i="34" s="1"/>
  <c r="H28" i="29"/>
  <c r="Q28" i="29" s="1"/>
  <c r="I27" i="29"/>
  <c r="J27" i="29" s="1"/>
  <c r="H27" i="26"/>
  <c r="Q27" i="26" s="1"/>
  <c r="I26" i="26"/>
  <c r="J26" i="26" s="1"/>
  <c r="L121" i="36"/>
  <c r="M123" i="36"/>
  <c r="M124" i="35"/>
  <c r="L121" i="35"/>
  <c r="L122" i="34"/>
  <c r="M121" i="34"/>
  <c r="L121" i="28"/>
  <c r="M122" i="28"/>
  <c r="AA24" i="33" l="1"/>
  <c r="X23" i="33" s="1"/>
  <c r="AF24" i="33" s="1"/>
  <c r="V28" i="33"/>
  <c r="U27" i="29"/>
  <c r="T28" i="31"/>
  <c r="T29" i="33"/>
  <c r="U29" i="33" s="1"/>
  <c r="T27" i="26"/>
  <c r="T29" i="27"/>
  <c r="T28" i="35"/>
  <c r="V28" i="35" s="1"/>
  <c r="U27" i="36"/>
  <c r="Y23" i="35"/>
  <c r="Y24" i="35" s="1"/>
  <c r="T28" i="29"/>
  <c r="V27" i="36"/>
  <c r="W27" i="36" s="1"/>
  <c r="T28" i="36"/>
  <c r="U28" i="36" s="1"/>
  <c r="AA24" i="29"/>
  <c r="X23" i="29" s="1"/>
  <c r="AF24" i="29" s="1"/>
  <c r="T28" i="34"/>
  <c r="U28" i="34" s="1"/>
  <c r="Y23" i="34"/>
  <c r="Y24" i="34" s="1"/>
  <c r="Z24" i="33"/>
  <c r="AE131" i="28"/>
  <c r="AH131" i="28"/>
  <c r="AI131" i="28"/>
  <c r="AF131" i="28"/>
  <c r="V48" i="31"/>
  <c r="U48" i="31"/>
  <c r="U49" i="33"/>
  <c r="V49" i="33"/>
  <c r="AE130" i="38"/>
  <c r="B129" i="38"/>
  <c r="AH131" i="39"/>
  <c r="W27" i="34"/>
  <c r="AI24" i="31"/>
  <c r="W47" i="36"/>
  <c r="AE131" i="39"/>
  <c r="B130" i="39"/>
  <c r="Y23" i="31"/>
  <c r="W48" i="27"/>
  <c r="V29" i="27"/>
  <c r="U29" i="27"/>
  <c r="V48" i="34"/>
  <c r="U48" i="34"/>
  <c r="V48" i="35"/>
  <c r="U48" i="35"/>
  <c r="V47" i="26"/>
  <c r="U47" i="26"/>
  <c r="Y24" i="27"/>
  <c r="Z24" i="27"/>
  <c r="AA24" i="27"/>
  <c r="X23" i="27" s="1"/>
  <c r="W23" i="26"/>
  <c r="AH24" i="26"/>
  <c r="AI24" i="36"/>
  <c r="W28" i="27"/>
  <c r="V48" i="36"/>
  <c r="U48" i="36"/>
  <c r="W47" i="34"/>
  <c r="W28" i="33"/>
  <c r="Y23" i="36"/>
  <c r="W48" i="33"/>
  <c r="AF130" i="38"/>
  <c r="Y25" i="33"/>
  <c r="AA25" i="33"/>
  <c r="X24" i="33" s="1"/>
  <c r="Z25" i="33"/>
  <c r="W47" i="35"/>
  <c r="W47" i="31"/>
  <c r="W26" i="26"/>
  <c r="AF131" i="39"/>
  <c r="AI131" i="39"/>
  <c r="V28" i="29"/>
  <c r="U28" i="29"/>
  <c r="U49" i="27"/>
  <c r="V49" i="27"/>
  <c r="V48" i="29"/>
  <c r="U48" i="29"/>
  <c r="AI24" i="29"/>
  <c r="W27" i="29"/>
  <c r="W46" i="26"/>
  <c r="AI24" i="34"/>
  <c r="AI24" i="35"/>
  <c r="W27" i="31"/>
  <c r="AH130" i="38"/>
  <c r="V28" i="31"/>
  <c r="U28" i="31"/>
  <c r="Y24" i="29"/>
  <c r="Z24" i="29"/>
  <c r="W27" i="35"/>
  <c r="W47" i="29"/>
  <c r="AI130" i="38"/>
  <c r="H30" i="33"/>
  <c r="Q30" i="33" s="1"/>
  <c r="I29" i="33"/>
  <c r="J29" i="33" s="1"/>
  <c r="H28" i="26"/>
  <c r="Q28" i="26" s="1"/>
  <c r="I27" i="26"/>
  <c r="J27" i="26" s="1"/>
  <c r="H50" i="27"/>
  <c r="Q50" i="27" s="1"/>
  <c r="T50" i="27" s="1"/>
  <c r="I49" i="27"/>
  <c r="J49" i="27" s="1"/>
  <c r="H49" i="36"/>
  <c r="Q49" i="36" s="1"/>
  <c r="T49" i="36" s="1"/>
  <c r="I48" i="36"/>
  <c r="J48" i="36" s="1"/>
  <c r="H29" i="34"/>
  <c r="Q29" i="34" s="1"/>
  <c r="I28" i="34"/>
  <c r="J28" i="34" s="1"/>
  <c r="H30" i="27"/>
  <c r="Q30" i="27" s="1"/>
  <c r="I29" i="27"/>
  <c r="J29" i="27" s="1"/>
  <c r="H29" i="36"/>
  <c r="Q29" i="36" s="1"/>
  <c r="I28" i="36"/>
  <c r="J28" i="36" s="1"/>
  <c r="H49" i="31"/>
  <c r="Q49" i="31" s="1"/>
  <c r="T49" i="31" s="1"/>
  <c r="I48" i="31"/>
  <c r="J48" i="31" s="1"/>
  <c r="H50" i="33"/>
  <c r="Q50" i="33" s="1"/>
  <c r="T50" i="33" s="1"/>
  <c r="I49" i="33"/>
  <c r="J49" i="33" s="1"/>
  <c r="H29" i="35"/>
  <c r="Q29" i="35" s="1"/>
  <c r="I28" i="35"/>
  <c r="J28" i="35" s="1"/>
  <c r="H29" i="29"/>
  <c r="Q29" i="29" s="1"/>
  <c r="I28" i="29"/>
  <c r="J28" i="29" s="1"/>
  <c r="H29" i="31"/>
  <c r="Q29" i="31" s="1"/>
  <c r="I28" i="31"/>
  <c r="J28" i="31" s="1"/>
  <c r="H49" i="29"/>
  <c r="Q49" i="29" s="1"/>
  <c r="T49" i="29" s="1"/>
  <c r="I48" i="29"/>
  <c r="J48" i="29" s="1"/>
  <c r="H49" i="34"/>
  <c r="Q49" i="34" s="1"/>
  <c r="T49" i="34" s="1"/>
  <c r="I48" i="34"/>
  <c r="J48" i="34" s="1"/>
  <c r="H49" i="35"/>
  <c r="Q49" i="35" s="1"/>
  <c r="T49" i="35" s="1"/>
  <c r="I48" i="35"/>
  <c r="J48" i="35" s="1"/>
  <c r="H48" i="26"/>
  <c r="Q48" i="26" s="1"/>
  <c r="T48" i="26" s="1"/>
  <c r="I47" i="26"/>
  <c r="J47" i="26" s="1"/>
  <c r="M124" i="36"/>
  <c r="L122" i="36"/>
  <c r="M125" i="35"/>
  <c r="L122" i="35"/>
  <c r="L123" i="34"/>
  <c r="M122" i="34"/>
  <c r="M123" i="28"/>
  <c r="L122" i="28"/>
  <c r="V28" i="36" l="1"/>
  <c r="Z24" i="35"/>
  <c r="AA24" i="35"/>
  <c r="X23" i="35" s="1"/>
  <c r="AE24" i="35" s="1"/>
  <c r="U28" i="35"/>
  <c r="AA24" i="34"/>
  <c r="X23" i="34" s="1"/>
  <c r="AF24" i="34" s="1"/>
  <c r="V28" i="34"/>
  <c r="V29" i="33"/>
  <c r="AE24" i="33"/>
  <c r="AE25" i="33" s="1"/>
  <c r="AI132" i="39"/>
  <c r="AF132" i="39"/>
  <c r="T29" i="35"/>
  <c r="V29" i="35" s="1"/>
  <c r="T30" i="27"/>
  <c r="T28" i="26"/>
  <c r="AA24" i="31"/>
  <c r="X23" i="31" s="1"/>
  <c r="AF24" i="31" s="1"/>
  <c r="T29" i="34"/>
  <c r="T30" i="33"/>
  <c r="U30" i="33" s="1"/>
  <c r="AE24" i="34"/>
  <c r="AH25" i="34" s="1"/>
  <c r="T29" i="31"/>
  <c r="Y23" i="26"/>
  <c r="Y24" i="26" s="1"/>
  <c r="AE24" i="27"/>
  <c r="B24" i="27" s="1"/>
  <c r="U27" i="26"/>
  <c r="AE24" i="29"/>
  <c r="B24" i="29" s="1"/>
  <c r="T29" i="29"/>
  <c r="V29" i="29" s="1"/>
  <c r="T29" i="36"/>
  <c r="V29" i="36" s="1"/>
  <c r="V27" i="26"/>
  <c r="Z24" i="34"/>
  <c r="AF132" i="28"/>
  <c r="AE132" i="28"/>
  <c r="AI132" i="28"/>
  <c r="AH132" i="28"/>
  <c r="AF131" i="38"/>
  <c r="Y25" i="29"/>
  <c r="AA25" i="29"/>
  <c r="X24" i="29" s="1"/>
  <c r="Z25" i="29"/>
  <c r="V49" i="34"/>
  <c r="U49" i="34"/>
  <c r="Y24" i="36"/>
  <c r="Z24" i="36"/>
  <c r="W47" i="26"/>
  <c r="W29" i="27"/>
  <c r="W28" i="34"/>
  <c r="AE131" i="38"/>
  <c r="AF132" i="38" s="1"/>
  <c r="B130" i="38"/>
  <c r="V49" i="29"/>
  <c r="U49" i="29"/>
  <c r="V28" i="26"/>
  <c r="U28" i="26"/>
  <c r="W49" i="27"/>
  <c r="W48" i="36"/>
  <c r="AF24" i="27"/>
  <c r="W28" i="36"/>
  <c r="V50" i="27"/>
  <c r="U50" i="27"/>
  <c r="W48" i="29"/>
  <c r="V30" i="27"/>
  <c r="U30" i="27"/>
  <c r="W28" i="31"/>
  <c r="W48" i="35"/>
  <c r="W49" i="33"/>
  <c r="AA24" i="36"/>
  <c r="X23" i="36" s="1"/>
  <c r="Y25" i="34"/>
  <c r="Z25" i="34"/>
  <c r="AA25" i="34"/>
  <c r="X24" i="34" s="1"/>
  <c r="V50" i="33"/>
  <c r="U50" i="33"/>
  <c r="V29" i="34"/>
  <c r="U29" i="34"/>
  <c r="AH131" i="38"/>
  <c r="Y26" i="33"/>
  <c r="Z26" i="33"/>
  <c r="AA26" i="33"/>
  <c r="X25" i="33" s="1"/>
  <c r="W29" i="33"/>
  <c r="Y24" i="31"/>
  <c r="Z24" i="31"/>
  <c r="U48" i="26"/>
  <c r="V48" i="26"/>
  <c r="W28" i="35"/>
  <c r="Y25" i="27"/>
  <c r="Z25" i="27"/>
  <c r="AA25" i="27"/>
  <c r="X24" i="27" s="1"/>
  <c r="Y25" i="35"/>
  <c r="Z25" i="35"/>
  <c r="AA25" i="35"/>
  <c r="X24" i="35" s="1"/>
  <c r="W48" i="31"/>
  <c r="AE132" i="39"/>
  <c r="B132" i="39" s="1"/>
  <c r="B131" i="39"/>
  <c r="V49" i="35"/>
  <c r="U49" i="35"/>
  <c r="V49" i="31"/>
  <c r="U49" i="31"/>
  <c r="V49" i="36"/>
  <c r="U49" i="36"/>
  <c r="AI131" i="38"/>
  <c r="W28" i="29"/>
  <c r="AI24" i="26"/>
  <c r="W48" i="34"/>
  <c r="W27" i="26"/>
  <c r="AH132" i="39"/>
  <c r="H50" i="31"/>
  <c r="Q50" i="31" s="1"/>
  <c r="T50" i="31" s="1"/>
  <c r="I49" i="31"/>
  <c r="J49" i="31" s="1"/>
  <c r="H30" i="29"/>
  <c r="Q30" i="29" s="1"/>
  <c r="I29" i="29"/>
  <c r="J29" i="29" s="1"/>
  <c r="H30" i="36"/>
  <c r="Q30" i="36" s="1"/>
  <c r="I29" i="36"/>
  <c r="J29" i="36" s="1"/>
  <c r="H49" i="26"/>
  <c r="Q49" i="26" s="1"/>
  <c r="T49" i="26" s="1"/>
  <c r="I48" i="26"/>
  <c r="J48" i="26" s="1"/>
  <c r="H51" i="27"/>
  <c r="Q51" i="27" s="1"/>
  <c r="T51" i="27" s="1"/>
  <c r="I50" i="27"/>
  <c r="J50" i="27" s="1"/>
  <c r="H31" i="27"/>
  <c r="Q31" i="27" s="1"/>
  <c r="I30" i="27"/>
  <c r="J30" i="27" s="1"/>
  <c r="H50" i="36"/>
  <c r="Q50" i="36" s="1"/>
  <c r="T50" i="36" s="1"/>
  <c r="I49" i="36"/>
  <c r="J49" i="36" s="1"/>
  <c r="H50" i="29"/>
  <c r="Q50" i="29" s="1"/>
  <c r="T50" i="29" s="1"/>
  <c r="I49" i="29"/>
  <c r="J49" i="29" s="1"/>
  <c r="H30" i="35"/>
  <c r="Q30" i="35" s="1"/>
  <c r="I29" i="35"/>
  <c r="J29" i="35" s="1"/>
  <c r="H50" i="35"/>
  <c r="Q50" i="35" s="1"/>
  <c r="T50" i="35" s="1"/>
  <c r="I49" i="35"/>
  <c r="J49" i="35" s="1"/>
  <c r="H30" i="31"/>
  <c r="Q30" i="31" s="1"/>
  <c r="I29" i="31"/>
  <c r="J29" i="31" s="1"/>
  <c r="H29" i="26"/>
  <c r="Q29" i="26" s="1"/>
  <c r="I28" i="26"/>
  <c r="J28" i="26" s="1"/>
  <c r="H51" i="33"/>
  <c r="Q51" i="33" s="1"/>
  <c r="T51" i="33" s="1"/>
  <c r="I50" i="33"/>
  <c r="J50" i="33" s="1"/>
  <c r="H50" i="34"/>
  <c r="Q50" i="34" s="1"/>
  <c r="T50" i="34" s="1"/>
  <c r="I49" i="34"/>
  <c r="J49" i="34" s="1"/>
  <c r="H30" i="34"/>
  <c r="Q30" i="34" s="1"/>
  <c r="I29" i="34"/>
  <c r="J29" i="34" s="1"/>
  <c r="H31" i="33"/>
  <c r="Q31" i="33" s="1"/>
  <c r="I30" i="33"/>
  <c r="J30" i="33" s="1"/>
  <c r="B24" i="28"/>
  <c r="L123" i="36"/>
  <c r="M125" i="36"/>
  <c r="L123" i="35"/>
  <c r="M126" i="35"/>
  <c r="M123" i="34"/>
  <c r="L124" i="34"/>
  <c r="M124" i="28"/>
  <c r="L123" i="28"/>
  <c r="U29" i="36" l="1"/>
  <c r="AF24" i="35"/>
  <c r="AI25" i="35" s="1"/>
  <c r="U29" i="35"/>
  <c r="AI25" i="34"/>
  <c r="V30" i="33"/>
  <c r="AF25" i="33"/>
  <c r="AF26" i="33" s="1"/>
  <c r="AI25" i="33"/>
  <c r="AH25" i="33"/>
  <c r="U29" i="29"/>
  <c r="AH25" i="27"/>
  <c r="Z24" i="26"/>
  <c r="T31" i="27"/>
  <c r="AF25" i="29"/>
  <c r="T30" i="34"/>
  <c r="AH25" i="29"/>
  <c r="AI25" i="29"/>
  <c r="T30" i="36"/>
  <c r="T30" i="35"/>
  <c r="U29" i="31"/>
  <c r="T30" i="29"/>
  <c r="V30" i="29" s="1"/>
  <c r="AH132" i="38"/>
  <c r="V29" i="31"/>
  <c r="W29" i="31" s="1"/>
  <c r="AE25" i="35"/>
  <c r="T31" i="33"/>
  <c r="V31" i="33" s="1"/>
  <c r="T29" i="26"/>
  <c r="AI132" i="38"/>
  <c r="AA24" i="26"/>
  <c r="X23" i="26" s="1"/>
  <c r="AF24" i="26" s="1"/>
  <c r="AF25" i="34"/>
  <c r="T30" i="31"/>
  <c r="U30" i="31" s="1"/>
  <c r="AE24" i="31"/>
  <c r="B24" i="31" s="1"/>
  <c r="AH25" i="35"/>
  <c r="AF25" i="35"/>
  <c r="AE25" i="34"/>
  <c r="AE25" i="29"/>
  <c r="AE25" i="27"/>
  <c r="B25" i="27" s="1"/>
  <c r="W30" i="33"/>
  <c r="U51" i="33"/>
  <c r="V51" i="33"/>
  <c r="V30" i="35"/>
  <c r="U30" i="35"/>
  <c r="U51" i="27"/>
  <c r="V51" i="27"/>
  <c r="V50" i="31"/>
  <c r="U50" i="31"/>
  <c r="Y26" i="35"/>
  <c r="AA26" i="35"/>
  <c r="X25" i="35" s="1"/>
  <c r="Z26" i="35"/>
  <c r="W29" i="36"/>
  <c r="W29" i="35"/>
  <c r="W49" i="34"/>
  <c r="W49" i="35"/>
  <c r="W30" i="27"/>
  <c r="AE132" i="38"/>
  <c r="B132" i="38" s="1"/>
  <c r="B131" i="38"/>
  <c r="V29" i="26"/>
  <c r="U29" i="26"/>
  <c r="V49" i="26"/>
  <c r="U49" i="26"/>
  <c r="W29" i="34"/>
  <c r="U31" i="33"/>
  <c r="V50" i="29"/>
  <c r="U50" i="29"/>
  <c r="W49" i="36"/>
  <c r="Y27" i="33"/>
  <c r="Z27" i="33"/>
  <c r="AA27" i="33"/>
  <c r="X26" i="33" s="1"/>
  <c r="Y26" i="34"/>
  <c r="Z26" i="34"/>
  <c r="AA26" i="34"/>
  <c r="X25" i="34" s="1"/>
  <c r="W49" i="29"/>
  <c r="Y26" i="29"/>
  <c r="AA26" i="29"/>
  <c r="X25" i="29" s="1"/>
  <c r="Z26" i="29"/>
  <c r="U30" i="36"/>
  <c r="Y26" i="27"/>
  <c r="Z26" i="27"/>
  <c r="AA26" i="27"/>
  <c r="X25" i="27" s="1"/>
  <c r="W48" i="26"/>
  <c r="Y25" i="31"/>
  <c r="Z25" i="31"/>
  <c r="AA25" i="31"/>
  <c r="X24" i="31" s="1"/>
  <c r="Y25" i="26"/>
  <c r="Z25" i="26"/>
  <c r="AA25" i="26"/>
  <c r="X24" i="26" s="1"/>
  <c r="AF25" i="27"/>
  <c r="AI25" i="27"/>
  <c r="V30" i="34"/>
  <c r="U30" i="34"/>
  <c r="V50" i="36"/>
  <c r="U50" i="36"/>
  <c r="W50" i="33"/>
  <c r="W28" i="26"/>
  <c r="Y25" i="36"/>
  <c r="Z25" i="36"/>
  <c r="AA25" i="36"/>
  <c r="X24" i="36" s="1"/>
  <c r="V50" i="34"/>
  <c r="U50" i="34"/>
  <c r="V50" i="35"/>
  <c r="U50" i="35"/>
  <c r="V31" i="27"/>
  <c r="U31" i="27"/>
  <c r="W49" i="31"/>
  <c r="AF24" i="36"/>
  <c r="AE24" i="36"/>
  <c r="W50" i="27"/>
  <c r="W29" i="29"/>
  <c r="H31" i="34"/>
  <c r="Q31" i="34" s="1"/>
  <c r="I30" i="34"/>
  <c r="J30" i="34" s="1"/>
  <c r="H31" i="31"/>
  <c r="Q31" i="31" s="1"/>
  <c r="I30" i="31"/>
  <c r="J30" i="31" s="1"/>
  <c r="H51" i="29"/>
  <c r="Q51" i="29" s="1"/>
  <c r="T51" i="29" s="1"/>
  <c r="I50" i="29"/>
  <c r="J50" i="29" s="1"/>
  <c r="H50" i="26"/>
  <c r="Q50" i="26" s="1"/>
  <c r="T50" i="26" s="1"/>
  <c r="I49" i="26"/>
  <c r="J49" i="26" s="1"/>
  <c r="H51" i="35"/>
  <c r="Q51" i="35" s="1"/>
  <c r="T51" i="35" s="1"/>
  <c r="I50" i="35"/>
  <c r="J50" i="35" s="1"/>
  <c r="H31" i="36"/>
  <c r="Q31" i="36" s="1"/>
  <c r="I30" i="36"/>
  <c r="J30" i="36" s="1"/>
  <c r="H51" i="34"/>
  <c r="Q51" i="34" s="1"/>
  <c r="T51" i="34" s="1"/>
  <c r="I50" i="34"/>
  <c r="J50" i="34" s="1"/>
  <c r="H51" i="36"/>
  <c r="Q51" i="36" s="1"/>
  <c r="T51" i="36" s="1"/>
  <c r="I50" i="36"/>
  <c r="J50" i="36" s="1"/>
  <c r="H52" i="33"/>
  <c r="Q52" i="33" s="1"/>
  <c r="T52" i="33" s="1"/>
  <c r="I51" i="33"/>
  <c r="J51" i="33" s="1"/>
  <c r="H31" i="35"/>
  <c r="Q31" i="35" s="1"/>
  <c r="I30" i="35"/>
  <c r="J30" i="35" s="1"/>
  <c r="H32" i="27"/>
  <c r="Q32" i="27" s="1"/>
  <c r="I31" i="27"/>
  <c r="J31" i="27" s="1"/>
  <c r="H31" i="29"/>
  <c r="Q31" i="29" s="1"/>
  <c r="I30" i="29"/>
  <c r="J30" i="29" s="1"/>
  <c r="B24" i="33"/>
  <c r="H32" i="33"/>
  <c r="Q32" i="33" s="1"/>
  <c r="I31" i="33"/>
  <c r="J31" i="33" s="1"/>
  <c r="H30" i="26"/>
  <c r="Q30" i="26" s="1"/>
  <c r="I29" i="26"/>
  <c r="J29" i="26" s="1"/>
  <c r="H52" i="27"/>
  <c r="Q52" i="27" s="1"/>
  <c r="T52" i="27" s="1"/>
  <c r="I51" i="27"/>
  <c r="J51" i="27" s="1"/>
  <c r="H51" i="31"/>
  <c r="Q51" i="31" s="1"/>
  <c r="T51" i="31" s="1"/>
  <c r="I50" i="31"/>
  <c r="J50" i="31" s="1"/>
  <c r="B25" i="28"/>
  <c r="B25" i="33"/>
  <c r="B24" i="34"/>
  <c r="L124" i="36"/>
  <c r="M126" i="36"/>
  <c r="L124" i="35"/>
  <c r="B24" i="35"/>
  <c r="M127" i="35"/>
  <c r="M124" i="34"/>
  <c r="L125" i="34"/>
  <c r="L124" i="28"/>
  <c r="M125" i="28"/>
  <c r="AE26" i="35" l="1"/>
  <c r="AI26" i="34"/>
  <c r="AH26" i="34"/>
  <c r="AI26" i="33"/>
  <c r="AE26" i="33"/>
  <c r="AE27" i="33" s="1"/>
  <c r="B27" i="33" s="1"/>
  <c r="AH26" i="33"/>
  <c r="AH26" i="29"/>
  <c r="AI26" i="29"/>
  <c r="AE26" i="29"/>
  <c r="B26" i="29" s="1"/>
  <c r="B25" i="29"/>
  <c r="AF26" i="29"/>
  <c r="T32" i="27"/>
  <c r="T30" i="26"/>
  <c r="V30" i="31"/>
  <c r="W30" i="31" s="1"/>
  <c r="T31" i="29"/>
  <c r="V31" i="29" s="1"/>
  <c r="AE26" i="34"/>
  <c r="T31" i="36"/>
  <c r="T32" i="33"/>
  <c r="U32" i="33" s="1"/>
  <c r="T31" i="34"/>
  <c r="AH25" i="31"/>
  <c r="AI26" i="35"/>
  <c r="AF25" i="31"/>
  <c r="V30" i="36"/>
  <c r="T31" i="35"/>
  <c r="U31" i="35" s="1"/>
  <c r="T31" i="31"/>
  <c r="V31" i="31" s="1"/>
  <c r="AF26" i="27"/>
  <c r="AF26" i="35"/>
  <c r="U30" i="29"/>
  <c r="AE24" i="26"/>
  <c r="AI25" i="26" s="1"/>
  <c r="AI25" i="31"/>
  <c r="AH26" i="35"/>
  <c r="AE26" i="27"/>
  <c r="B26" i="27" s="1"/>
  <c r="U30" i="26"/>
  <c r="V30" i="26"/>
  <c r="W50" i="35"/>
  <c r="Y26" i="36"/>
  <c r="Z26" i="36"/>
  <c r="AA26" i="36"/>
  <c r="X25" i="36" s="1"/>
  <c r="AE25" i="31"/>
  <c r="W31" i="33"/>
  <c r="Y27" i="35"/>
  <c r="Z27" i="35"/>
  <c r="AA27" i="35"/>
  <c r="X26" i="35" s="1"/>
  <c r="V31" i="36"/>
  <c r="U31" i="36"/>
  <c r="U31" i="31"/>
  <c r="W30" i="35"/>
  <c r="V31" i="35"/>
  <c r="AE25" i="36"/>
  <c r="AH25" i="36"/>
  <c r="B24" i="36"/>
  <c r="W30" i="29"/>
  <c r="W50" i="36"/>
  <c r="W29" i="26"/>
  <c r="AF26" i="34"/>
  <c r="V52" i="33"/>
  <c r="U52" i="33"/>
  <c r="V51" i="35"/>
  <c r="U51" i="35"/>
  <c r="U31" i="34"/>
  <c r="AF25" i="36"/>
  <c r="AI25" i="36"/>
  <c r="W50" i="34"/>
  <c r="Y26" i="26"/>
  <c r="Z26" i="26"/>
  <c r="AA26" i="26"/>
  <c r="X25" i="26" s="1"/>
  <c r="Y27" i="27"/>
  <c r="Z27" i="27"/>
  <c r="AA27" i="27"/>
  <c r="X26" i="27" s="1"/>
  <c r="Y27" i="34"/>
  <c r="AA27" i="34"/>
  <c r="X26" i="34" s="1"/>
  <c r="Z27" i="34"/>
  <c r="W50" i="31"/>
  <c r="W51" i="33"/>
  <c r="V51" i="31"/>
  <c r="U51" i="31"/>
  <c r="V51" i="36"/>
  <c r="U51" i="36"/>
  <c r="U50" i="26"/>
  <c r="V50" i="26"/>
  <c r="W31" i="27"/>
  <c r="W30" i="34"/>
  <c r="AH26" i="27"/>
  <c r="W51" i="27"/>
  <c r="V52" i="27"/>
  <c r="U52" i="27"/>
  <c r="Y26" i="31"/>
  <c r="Z26" i="31"/>
  <c r="AA26" i="31"/>
  <c r="X25" i="31" s="1"/>
  <c r="Y27" i="29"/>
  <c r="Z27" i="29"/>
  <c r="AA27" i="29"/>
  <c r="X26" i="29" s="1"/>
  <c r="Y28" i="33"/>
  <c r="AA28" i="33"/>
  <c r="X27" i="33" s="1"/>
  <c r="Z28" i="33"/>
  <c r="W50" i="29"/>
  <c r="V32" i="27"/>
  <c r="U32" i="27"/>
  <c r="V51" i="34"/>
  <c r="U51" i="34"/>
  <c r="V51" i="29"/>
  <c r="U51" i="29"/>
  <c r="AI26" i="27"/>
  <c r="W30" i="36"/>
  <c r="W49" i="26"/>
  <c r="H53" i="33"/>
  <c r="Q53" i="33" s="1"/>
  <c r="T53" i="33" s="1"/>
  <c r="I52" i="33"/>
  <c r="J52" i="33" s="1"/>
  <c r="H52" i="35"/>
  <c r="Q52" i="35" s="1"/>
  <c r="T52" i="35" s="1"/>
  <c r="I51" i="35"/>
  <c r="J51" i="35" s="1"/>
  <c r="H53" i="27"/>
  <c r="Q53" i="27" s="1"/>
  <c r="T53" i="27" s="1"/>
  <c r="I52" i="27"/>
  <c r="J52" i="27" s="1"/>
  <c r="H32" i="29"/>
  <c r="Q32" i="29" s="1"/>
  <c r="I31" i="29"/>
  <c r="J31" i="29" s="1"/>
  <c r="H52" i="36"/>
  <c r="Q52" i="36" s="1"/>
  <c r="T52" i="36" s="1"/>
  <c r="I51" i="36"/>
  <c r="J51" i="36" s="1"/>
  <c r="H52" i="31"/>
  <c r="Q52" i="31" s="1"/>
  <c r="T52" i="31" s="1"/>
  <c r="I51" i="31"/>
  <c r="J51" i="31" s="1"/>
  <c r="H32" i="34"/>
  <c r="Q32" i="34" s="1"/>
  <c r="I31" i="34"/>
  <c r="J31" i="34" s="1"/>
  <c r="H51" i="26"/>
  <c r="Q51" i="26" s="1"/>
  <c r="T51" i="26" s="1"/>
  <c r="I50" i="26"/>
  <c r="J50" i="26" s="1"/>
  <c r="H31" i="26"/>
  <c r="Q31" i="26" s="1"/>
  <c r="I30" i="26"/>
  <c r="J30" i="26" s="1"/>
  <c r="H33" i="27"/>
  <c r="Q33" i="27" s="1"/>
  <c r="I32" i="27"/>
  <c r="J32" i="27" s="1"/>
  <c r="H52" i="34"/>
  <c r="Q52" i="34" s="1"/>
  <c r="T52" i="34" s="1"/>
  <c r="I51" i="34"/>
  <c r="J51" i="34" s="1"/>
  <c r="H52" i="29"/>
  <c r="Q52" i="29" s="1"/>
  <c r="T52" i="29" s="1"/>
  <c r="I51" i="29"/>
  <c r="J51" i="29" s="1"/>
  <c r="H33" i="33"/>
  <c r="Q33" i="33" s="1"/>
  <c r="I32" i="33"/>
  <c r="J32" i="33" s="1"/>
  <c r="H32" i="35"/>
  <c r="Q32" i="35" s="1"/>
  <c r="I31" i="35"/>
  <c r="J31" i="35" s="1"/>
  <c r="H32" i="36"/>
  <c r="Q32" i="36" s="1"/>
  <c r="I31" i="36"/>
  <c r="J31" i="36" s="1"/>
  <c r="H32" i="31"/>
  <c r="Q32" i="31" s="1"/>
  <c r="I31" i="31"/>
  <c r="J31" i="31" s="1"/>
  <c r="B26" i="28"/>
  <c r="M127" i="36"/>
  <c r="L125" i="36"/>
  <c r="B25" i="35"/>
  <c r="L125" i="35"/>
  <c r="M128" i="35"/>
  <c r="M125" i="34"/>
  <c r="L126" i="34"/>
  <c r="B25" i="34"/>
  <c r="L125" i="28"/>
  <c r="M126" i="28"/>
  <c r="AF26" i="36" l="1"/>
  <c r="AI27" i="35"/>
  <c r="AH27" i="34"/>
  <c r="V32" i="33"/>
  <c r="AH27" i="33"/>
  <c r="AI27" i="33"/>
  <c r="AF27" i="33"/>
  <c r="B26" i="33"/>
  <c r="AH26" i="31"/>
  <c r="U31" i="29"/>
  <c r="AI27" i="29"/>
  <c r="AH27" i="29"/>
  <c r="AI27" i="27"/>
  <c r="AH27" i="27"/>
  <c r="AF25" i="26"/>
  <c r="AH25" i="26"/>
  <c r="B24" i="26"/>
  <c r="AE25" i="26"/>
  <c r="T32" i="36"/>
  <c r="U32" i="36" s="1"/>
  <c r="AH27" i="35"/>
  <c r="T32" i="35"/>
  <c r="T33" i="27"/>
  <c r="T32" i="29"/>
  <c r="V32" i="29" s="1"/>
  <c r="AE27" i="29"/>
  <c r="AF27" i="27"/>
  <c r="AE27" i="35"/>
  <c r="T33" i="33"/>
  <c r="U33" i="33" s="1"/>
  <c r="V31" i="34"/>
  <c r="T32" i="31"/>
  <c r="V32" i="31" s="1"/>
  <c r="T31" i="26"/>
  <c r="AF26" i="31"/>
  <c r="T32" i="34"/>
  <c r="AF27" i="35"/>
  <c r="AE27" i="34"/>
  <c r="AF27" i="29"/>
  <c r="V52" i="36"/>
  <c r="U52" i="36"/>
  <c r="U53" i="33"/>
  <c r="V53" i="33"/>
  <c r="Y28" i="27"/>
  <c r="Z28" i="27"/>
  <c r="AA28" i="27"/>
  <c r="X27" i="27" s="1"/>
  <c r="W52" i="33"/>
  <c r="W31" i="31"/>
  <c r="AE27" i="27"/>
  <c r="B27" i="27" s="1"/>
  <c r="V31" i="26"/>
  <c r="U31" i="26"/>
  <c r="W52" i="27"/>
  <c r="AF27" i="34"/>
  <c r="V52" i="29"/>
  <c r="U52" i="29"/>
  <c r="W32" i="27"/>
  <c r="Y28" i="29"/>
  <c r="AA28" i="29"/>
  <c r="X27" i="29" s="1"/>
  <c r="Z28" i="29"/>
  <c r="W31" i="34"/>
  <c r="W31" i="35"/>
  <c r="AE26" i="31"/>
  <c r="B25" i="31"/>
  <c r="W30" i="26"/>
  <c r="W50" i="26"/>
  <c r="W32" i="33"/>
  <c r="U32" i="31"/>
  <c r="V51" i="26"/>
  <c r="U51" i="26"/>
  <c r="W51" i="36"/>
  <c r="Y27" i="26"/>
  <c r="Z27" i="26"/>
  <c r="AA27" i="26"/>
  <c r="X26" i="26" s="1"/>
  <c r="AH26" i="36"/>
  <c r="AI27" i="34"/>
  <c r="W31" i="36"/>
  <c r="AI26" i="31"/>
  <c r="W51" i="34"/>
  <c r="V32" i="36"/>
  <c r="U53" i="27"/>
  <c r="V53" i="27"/>
  <c r="W51" i="29"/>
  <c r="AE26" i="36"/>
  <c r="B25" i="36"/>
  <c r="V52" i="34"/>
  <c r="U52" i="34"/>
  <c r="Y27" i="31"/>
  <c r="Z27" i="31"/>
  <c r="AA27" i="31"/>
  <c r="X26" i="31" s="1"/>
  <c r="W51" i="31"/>
  <c r="Y28" i="34"/>
  <c r="Z28" i="34"/>
  <c r="AA28" i="34"/>
  <c r="X27" i="34" s="1"/>
  <c r="W51" i="35"/>
  <c r="Y29" i="33"/>
  <c r="Z29" i="33"/>
  <c r="AA29" i="33"/>
  <c r="X28" i="33" s="1"/>
  <c r="V32" i="35"/>
  <c r="U32" i="35"/>
  <c r="V33" i="27"/>
  <c r="U33" i="27"/>
  <c r="V52" i="31"/>
  <c r="U52" i="31"/>
  <c r="V52" i="35"/>
  <c r="U52" i="35"/>
  <c r="W31" i="29"/>
  <c r="AI26" i="36"/>
  <c r="Y28" i="35"/>
  <c r="Z28" i="35"/>
  <c r="AA28" i="35"/>
  <c r="X27" i="35" s="1"/>
  <c r="Y27" i="36"/>
  <c r="Z27" i="36"/>
  <c r="AA27" i="36"/>
  <c r="X26" i="36" s="1"/>
  <c r="H33" i="29"/>
  <c r="Q33" i="29" s="1"/>
  <c r="I32" i="29"/>
  <c r="J32" i="29" s="1"/>
  <c r="H33" i="31"/>
  <c r="Q33" i="31" s="1"/>
  <c r="I32" i="31"/>
  <c r="J32" i="31" s="1"/>
  <c r="H52" i="26"/>
  <c r="Q52" i="26" s="1"/>
  <c r="T52" i="26" s="1"/>
  <c r="I51" i="26"/>
  <c r="J51" i="26" s="1"/>
  <c r="H53" i="34"/>
  <c r="Q53" i="34" s="1"/>
  <c r="T53" i="34" s="1"/>
  <c r="I52" i="34"/>
  <c r="J52" i="34" s="1"/>
  <c r="H54" i="27"/>
  <c r="Q54" i="27" s="1"/>
  <c r="T54" i="27" s="1"/>
  <c r="I53" i="27"/>
  <c r="J53" i="27" s="1"/>
  <c r="H53" i="29"/>
  <c r="Q53" i="29" s="1"/>
  <c r="T53" i="29" s="1"/>
  <c r="I52" i="29"/>
  <c r="J52" i="29" s="1"/>
  <c r="H33" i="36"/>
  <c r="Q33" i="36" s="1"/>
  <c r="I32" i="36"/>
  <c r="J32" i="36" s="1"/>
  <c r="H33" i="34"/>
  <c r="Q33" i="34" s="1"/>
  <c r="I32" i="34"/>
  <c r="J32" i="34" s="1"/>
  <c r="H33" i="35"/>
  <c r="Q33" i="35" s="1"/>
  <c r="I32" i="35"/>
  <c r="J32" i="35" s="1"/>
  <c r="H34" i="27"/>
  <c r="Q34" i="27" s="1"/>
  <c r="I33" i="27"/>
  <c r="J33" i="27" s="1"/>
  <c r="H53" i="31"/>
  <c r="Q53" i="31" s="1"/>
  <c r="T53" i="31" s="1"/>
  <c r="I52" i="31"/>
  <c r="J52" i="31" s="1"/>
  <c r="H53" i="35"/>
  <c r="Q53" i="35" s="1"/>
  <c r="T53" i="35" s="1"/>
  <c r="I52" i="35"/>
  <c r="J52" i="35" s="1"/>
  <c r="H34" i="33"/>
  <c r="Q34" i="33" s="1"/>
  <c r="I33" i="33"/>
  <c r="J33" i="33" s="1"/>
  <c r="H32" i="26"/>
  <c r="Q32" i="26" s="1"/>
  <c r="I31" i="26"/>
  <c r="J31" i="26" s="1"/>
  <c r="H53" i="36"/>
  <c r="Q53" i="36" s="1"/>
  <c r="T53" i="36" s="1"/>
  <c r="I52" i="36"/>
  <c r="J52" i="36" s="1"/>
  <c r="H54" i="33"/>
  <c r="Q54" i="33" s="1"/>
  <c r="T54" i="33" s="1"/>
  <c r="I53" i="33"/>
  <c r="J53" i="33" s="1"/>
  <c r="B27" i="28"/>
  <c r="B26" i="34"/>
  <c r="L126" i="36"/>
  <c r="M128" i="36"/>
  <c r="M129" i="35"/>
  <c r="B26" i="35"/>
  <c r="L126" i="35"/>
  <c r="M126" i="34"/>
  <c r="L127" i="34"/>
  <c r="L126" i="28"/>
  <c r="M127" i="28"/>
  <c r="AH28" i="35" l="1"/>
  <c r="AI28" i="35"/>
  <c r="AH28" i="33"/>
  <c r="AE28" i="33"/>
  <c r="B28" i="33" s="1"/>
  <c r="AF28" i="33"/>
  <c r="AI28" i="33"/>
  <c r="V33" i="33"/>
  <c r="W33" i="33" s="1"/>
  <c r="AH27" i="31"/>
  <c r="AH28" i="29"/>
  <c r="U32" i="29"/>
  <c r="AF26" i="26"/>
  <c r="AE26" i="26"/>
  <c r="B26" i="26" s="1"/>
  <c r="B25" i="26"/>
  <c r="AI26" i="26"/>
  <c r="AH26" i="26"/>
  <c r="T34" i="33"/>
  <c r="V34" i="33" s="1"/>
  <c r="T33" i="34"/>
  <c r="V33" i="34" s="1"/>
  <c r="AF27" i="36"/>
  <c r="AI28" i="29"/>
  <c r="AF28" i="29"/>
  <c r="AF28" i="27"/>
  <c r="T33" i="29"/>
  <c r="V33" i="29" s="1"/>
  <c r="AF27" i="31"/>
  <c r="B27" i="29"/>
  <c r="T33" i="36"/>
  <c r="AF28" i="35"/>
  <c r="T33" i="35"/>
  <c r="T32" i="26"/>
  <c r="T34" i="27"/>
  <c r="T33" i="31"/>
  <c r="U33" i="31" s="1"/>
  <c r="AE28" i="34"/>
  <c r="U32" i="34"/>
  <c r="V32" i="34"/>
  <c r="W32" i="34" s="1"/>
  <c r="AI28" i="27"/>
  <c r="AE28" i="35"/>
  <c r="AI28" i="34"/>
  <c r="AH28" i="27"/>
  <c r="V53" i="36"/>
  <c r="U53" i="36"/>
  <c r="V53" i="31"/>
  <c r="U53" i="31"/>
  <c r="V33" i="36"/>
  <c r="U33" i="36"/>
  <c r="U52" i="26"/>
  <c r="V52" i="26"/>
  <c r="Y28" i="36"/>
  <c r="Z28" i="36"/>
  <c r="AA28" i="36"/>
  <c r="X27" i="36" s="1"/>
  <c r="Y29" i="29"/>
  <c r="Z29" i="29"/>
  <c r="AA29" i="29"/>
  <c r="X28" i="29" s="1"/>
  <c r="W52" i="29"/>
  <c r="W53" i="33"/>
  <c r="W33" i="27"/>
  <c r="W52" i="35"/>
  <c r="AF28" i="34"/>
  <c r="V53" i="29"/>
  <c r="U53" i="29"/>
  <c r="W32" i="35"/>
  <c r="Y28" i="31"/>
  <c r="Z28" i="31"/>
  <c r="AA28" i="31"/>
  <c r="X27" i="31" s="1"/>
  <c r="AH27" i="36"/>
  <c r="W51" i="26"/>
  <c r="W31" i="26"/>
  <c r="V34" i="27"/>
  <c r="U34" i="27"/>
  <c r="Y29" i="35"/>
  <c r="Z29" i="35"/>
  <c r="AA29" i="35"/>
  <c r="X28" i="35" s="1"/>
  <c r="Y29" i="34"/>
  <c r="Z29" i="34"/>
  <c r="AA29" i="34"/>
  <c r="X28" i="34" s="1"/>
  <c r="W32" i="36"/>
  <c r="Y29" i="27"/>
  <c r="AA29" i="27"/>
  <c r="X28" i="27" s="1"/>
  <c r="Z29" i="27"/>
  <c r="AE27" i="36"/>
  <c r="B26" i="36"/>
  <c r="AE28" i="29"/>
  <c r="B28" i="29" s="1"/>
  <c r="V33" i="35"/>
  <c r="U33" i="35"/>
  <c r="V54" i="27"/>
  <c r="U54" i="27"/>
  <c r="AI27" i="36"/>
  <c r="W52" i="31"/>
  <c r="W53" i="27"/>
  <c r="AE28" i="27"/>
  <c r="W52" i="36"/>
  <c r="W52" i="34"/>
  <c r="Y28" i="26"/>
  <c r="Z28" i="26"/>
  <c r="AA28" i="26"/>
  <c r="X27" i="26" s="1"/>
  <c r="W32" i="31"/>
  <c r="AE27" i="31"/>
  <c r="B26" i="31"/>
  <c r="W32" i="29"/>
  <c r="V54" i="33"/>
  <c r="U54" i="33"/>
  <c r="V53" i="35"/>
  <c r="U53" i="35"/>
  <c r="U33" i="34"/>
  <c r="V53" i="34"/>
  <c r="U53" i="34"/>
  <c r="Y30" i="33"/>
  <c r="AA30" i="33"/>
  <c r="X29" i="33" s="1"/>
  <c r="Z30" i="33"/>
  <c r="AI27" i="31"/>
  <c r="AH28" i="34"/>
  <c r="H54" i="36"/>
  <c r="Q54" i="36" s="1"/>
  <c r="T54" i="36" s="1"/>
  <c r="I53" i="36"/>
  <c r="J53" i="36" s="1"/>
  <c r="H54" i="31"/>
  <c r="Q54" i="31" s="1"/>
  <c r="T54" i="31" s="1"/>
  <c r="I53" i="31"/>
  <c r="J53" i="31" s="1"/>
  <c r="H34" i="36"/>
  <c r="Q34" i="36" s="1"/>
  <c r="I33" i="36"/>
  <c r="J33" i="36" s="1"/>
  <c r="H54" i="34"/>
  <c r="Q54" i="34" s="1"/>
  <c r="T54" i="34" s="1"/>
  <c r="I53" i="34"/>
  <c r="J53" i="34" s="1"/>
  <c r="H33" i="26"/>
  <c r="Q33" i="26" s="1"/>
  <c r="I32" i="26"/>
  <c r="J32" i="26" s="1"/>
  <c r="H35" i="27"/>
  <c r="Q35" i="27" s="1"/>
  <c r="I34" i="27"/>
  <c r="J34" i="27" s="1"/>
  <c r="H53" i="26"/>
  <c r="Q53" i="26" s="1"/>
  <c r="T53" i="26" s="1"/>
  <c r="I52" i="26"/>
  <c r="J52" i="26" s="1"/>
  <c r="H35" i="33"/>
  <c r="Q35" i="33" s="1"/>
  <c r="I34" i="33"/>
  <c r="J34" i="33" s="1"/>
  <c r="H54" i="29"/>
  <c r="Q54" i="29" s="1"/>
  <c r="T54" i="29" s="1"/>
  <c r="I53" i="29"/>
  <c r="J53" i="29" s="1"/>
  <c r="H34" i="35"/>
  <c r="Q34" i="35" s="1"/>
  <c r="I33" i="35"/>
  <c r="J33" i="35" s="1"/>
  <c r="H34" i="31"/>
  <c r="Q34" i="31" s="1"/>
  <c r="I33" i="31"/>
  <c r="J33" i="31" s="1"/>
  <c r="H55" i="33"/>
  <c r="Q55" i="33" s="1"/>
  <c r="T55" i="33" s="1"/>
  <c r="I54" i="33"/>
  <c r="J54" i="33" s="1"/>
  <c r="H54" i="35"/>
  <c r="Q54" i="35" s="1"/>
  <c r="T54" i="35" s="1"/>
  <c r="I53" i="35"/>
  <c r="J53" i="35" s="1"/>
  <c r="H34" i="34"/>
  <c r="Q34" i="34" s="1"/>
  <c r="I33" i="34"/>
  <c r="J33" i="34" s="1"/>
  <c r="H55" i="27"/>
  <c r="Q55" i="27" s="1"/>
  <c r="T55" i="27" s="1"/>
  <c r="I54" i="27"/>
  <c r="J54" i="27" s="1"/>
  <c r="H34" i="29"/>
  <c r="Q34" i="29" s="1"/>
  <c r="I33" i="29"/>
  <c r="J33" i="29" s="1"/>
  <c r="B27" i="35"/>
  <c r="B27" i="34"/>
  <c r="L127" i="36"/>
  <c r="M129" i="36"/>
  <c r="L127" i="35"/>
  <c r="M130" i="35"/>
  <c r="L128" i="34"/>
  <c r="M127" i="34"/>
  <c r="L127" i="28"/>
  <c r="M128" i="28"/>
  <c r="B28" i="28"/>
  <c r="AI28" i="36" l="1"/>
  <c r="AH29" i="35"/>
  <c r="AI29" i="35"/>
  <c r="U34" i="33"/>
  <c r="AF29" i="33"/>
  <c r="AI29" i="33"/>
  <c r="AE29" i="33"/>
  <c r="B29" i="33" s="1"/>
  <c r="AH29" i="33"/>
  <c r="AI28" i="31"/>
  <c r="AI29" i="29"/>
  <c r="AH29" i="29"/>
  <c r="AF27" i="26"/>
  <c r="AE27" i="26"/>
  <c r="AH27" i="26"/>
  <c r="AI27" i="26"/>
  <c r="AF29" i="29"/>
  <c r="T34" i="31"/>
  <c r="T34" i="36"/>
  <c r="V34" i="36" s="1"/>
  <c r="U33" i="29"/>
  <c r="AE29" i="35"/>
  <c r="T35" i="27"/>
  <c r="AF29" i="27"/>
  <c r="AF28" i="31"/>
  <c r="AE29" i="27"/>
  <c r="B29" i="27" s="1"/>
  <c r="AF28" i="36"/>
  <c r="T33" i="26"/>
  <c r="V32" i="26"/>
  <c r="T34" i="34"/>
  <c r="U32" i="26"/>
  <c r="T34" i="35"/>
  <c r="T34" i="29"/>
  <c r="V34" i="29" s="1"/>
  <c r="T35" i="33"/>
  <c r="V35" i="33" s="1"/>
  <c r="V33" i="31"/>
  <c r="AE29" i="34"/>
  <c r="AH29" i="34"/>
  <c r="AE29" i="29"/>
  <c r="B29" i="29" s="1"/>
  <c r="AH29" i="27"/>
  <c r="B28" i="27"/>
  <c r="Y29" i="26"/>
  <c r="Z29" i="26"/>
  <c r="AA29" i="26"/>
  <c r="X28" i="26" s="1"/>
  <c r="V54" i="34"/>
  <c r="U54" i="34"/>
  <c r="W33" i="35"/>
  <c r="Y30" i="35"/>
  <c r="Z30" i="35"/>
  <c r="AA30" i="35"/>
  <c r="X29" i="35" s="1"/>
  <c r="AF29" i="34"/>
  <c r="W33" i="36"/>
  <c r="U55" i="33"/>
  <c r="V55" i="33"/>
  <c r="W53" i="34"/>
  <c r="AI29" i="34"/>
  <c r="AF29" i="35"/>
  <c r="U55" i="27"/>
  <c r="V55" i="27"/>
  <c r="V53" i="26"/>
  <c r="U53" i="26"/>
  <c r="U34" i="36"/>
  <c r="W54" i="33"/>
  <c r="AE28" i="31"/>
  <c r="B27" i="31"/>
  <c r="W33" i="29"/>
  <c r="AH28" i="36"/>
  <c r="W33" i="31"/>
  <c r="Y29" i="36"/>
  <c r="Z29" i="36"/>
  <c r="AA29" i="36"/>
  <c r="X28" i="36" s="1"/>
  <c r="V34" i="31"/>
  <c r="U34" i="31"/>
  <c r="AE28" i="36"/>
  <c r="B27" i="36"/>
  <c r="W34" i="27"/>
  <c r="AH28" i="31"/>
  <c r="W53" i="31"/>
  <c r="V34" i="34"/>
  <c r="U34" i="34"/>
  <c r="V34" i="35"/>
  <c r="U34" i="35"/>
  <c r="V35" i="27"/>
  <c r="U35" i="27"/>
  <c r="V54" i="31"/>
  <c r="U54" i="31"/>
  <c r="W33" i="34"/>
  <c r="W32" i="26"/>
  <c r="W52" i="26"/>
  <c r="W53" i="35"/>
  <c r="W34" i="33"/>
  <c r="W54" i="27"/>
  <c r="Y30" i="34"/>
  <c r="Z30" i="34"/>
  <c r="AA30" i="34"/>
  <c r="X29" i="34" s="1"/>
  <c r="Y30" i="29"/>
  <c r="AA30" i="29"/>
  <c r="X29" i="29" s="1"/>
  <c r="Z30" i="29"/>
  <c r="V54" i="35"/>
  <c r="U54" i="35"/>
  <c r="V54" i="29"/>
  <c r="U54" i="29"/>
  <c r="V33" i="26"/>
  <c r="U33" i="26"/>
  <c r="V54" i="36"/>
  <c r="U54" i="36"/>
  <c r="Y31" i="33"/>
  <c r="Z31" i="33"/>
  <c r="AA31" i="33"/>
  <c r="X30" i="33" s="1"/>
  <c r="Y30" i="27"/>
  <c r="Z30" i="27"/>
  <c r="AA30" i="27"/>
  <c r="X29" i="27" s="1"/>
  <c r="Y29" i="31"/>
  <c r="AA29" i="31"/>
  <c r="X28" i="31" s="1"/>
  <c r="Z29" i="31"/>
  <c r="W53" i="29"/>
  <c r="W53" i="36"/>
  <c r="AI29" i="27"/>
  <c r="H55" i="34"/>
  <c r="Q55" i="34" s="1"/>
  <c r="T55" i="34" s="1"/>
  <c r="I54" i="34"/>
  <c r="J54" i="34" s="1"/>
  <c r="H35" i="29"/>
  <c r="Q35" i="29" s="1"/>
  <c r="I34" i="29"/>
  <c r="J34" i="29" s="1"/>
  <c r="H35" i="31"/>
  <c r="Q35" i="31" s="1"/>
  <c r="I34" i="31"/>
  <c r="J34" i="31" s="1"/>
  <c r="H35" i="36"/>
  <c r="Q35" i="36" s="1"/>
  <c r="I34" i="36"/>
  <c r="J34" i="36" s="1"/>
  <c r="H35" i="34"/>
  <c r="Q35" i="34" s="1"/>
  <c r="I34" i="34"/>
  <c r="J34" i="34" s="1"/>
  <c r="H35" i="35"/>
  <c r="Q35" i="35" s="1"/>
  <c r="I34" i="35"/>
  <c r="J34" i="35" s="1"/>
  <c r="H36" i="27"/>
  <c r="Q36" i="27" s="1"/>
  <c r="I35" i="27"/>
  <c r="J35" i="27" s="1"/>
  <c r="H56" i="33"/>
  <c r="Q56" i="33" s="1"/>
  <c r="T56" i="33" s="1"/>
  <c r="I55" i="33"/>
  <c r="J55" i="33" s="1"/>
  <c r="H36" i="33"/>
  <c r="Q36" i="33" s="1"/>
  <c r="I35" i="33"/>
  <c r="J35" i="33" s="1"/>
  <c r="H56" i="27"/>
  <c r="Q56" i="27" s="1"/>
  <c r="T56" i="27" s="1"/>
  <c r="I55" i="27"/>
  <c r="J55" i="27" s="1"/>
  <c r="H54" i="26"/>
  <c r="Q54" i="26" s="1"/>
  <c r="T54" i="26" s="1"/>
  <c r="I53" i="26"/>
  <c r="J53" i="26" s="1"/>
  <c r="H55" i="31"/>
  <c r="Q55" i="31" s="1"/>
  <c r="T55" i="31" s="1"/>
  <c r="I54" i="31"/>
  <c r="J54" i="31" s="1"/>
  <c r="H55" i="35"/>
  <c r="Q55" i="35" s="1"/>
  <c r="T55" i="35" s="1"/>
  <c r="I54" i="35"/>
  <c r="J54" i="35" s="1"/>
  <c r="H55" i="29"/>
  <c r="Q55" i="29" s="1"/>
  <c r="T55" i="29" s="1"/>
  <c r="I54" i="29"/>
  <c r="J54" i="29" s="1"/>
  <c r="H34" i="26"/>
  <c r="Q34" i="26" s="1"/>
  <c r="I33" i="26"/>
  <c r="J33" i="26" s="1"/>
  <c r="H55" i="36"/>
  <c r="Q55" i="36" s="1"/>
  <c r="T55" i="36" s="1"/>
  <c r="I54" i="36"/>
  <c r="J54" i="36" s="1"/>
  <c r="B27" i="26"/>
  <c r="B28" i="35"/>
  <c r="L128" i="36"/>
  <c r="M130" i="36"/>
  <c r="M131" i="35"/>
  <c r="L128" i="35"/>
  <c r="L129" i="34"/>
  <c r="M128" i="34"/>
  <c r="B28" i="34"/>
  <c r="M129" i="28"/>
  <c r="L128" i="28"/>
  <c r="B29" i="28"/>
  <c r="AH30" i="33" l="1"/>
  <c r="AI30" i="33"/>
  <c r="AF30" i="33"/>
  <c r="AE30" i="33"/>
  <c r="B30" i="33" s="1"/>
  <c r="AI30" i="29"/>
  <c r="U34" i="29"/>
  <c r="AH30" i="29"/>
  <c r="AH30" i="27"/>
  <c r="AI30" i="27"/>
  <c r="AH28" i="26"/>
  <c r="AF28" i="26"/>
  <c r="AE28" i="26"/>
  <c r="AI28" i="26"/>
  <c r="T34" i="26"/>
  <c r="T36" i="27"/>
  <c r="T35" i="31"/>
  <c r="AF29" i="31"/>
  <c r="T35" i="35"/>
  <c r="V35" i="35" s="1"/>
  <c r="T35" i="29"/>
  <c r="V35" i="29" s="1"/>
  <c r="AF30" i="27"/>
  <c r="AF30" i="29"/>
  <c r="T36" i="33"/>
  <c r="V36" i="33" s="1"/>
  <c r="T35" i="34"/>
  <c r="V35" i="34" s="1"/>
  <c r="AE30" i="34"/>
  <c r="T35" i="36"/>
  <c r="AE30" i="35"/>
  <c r="AF29" i="36"/>
  <c r="U35" i="33"/>
  <c r="AF30" i="35"/>
  <c r="AH30" i="35"/>
  <c r="AH31" i="35" s="1"/>
  <c r="AI30" i="34"/>
  <c r="V55" i="36"/>
  <c r="U55" i="36"/>
  <c r="V56" i="33"/>
  <c r="U56" i="33"/>
  <c r="V35" i="36"/>
  <c r="U35" i="36"/>
  <c r="W54" i="36"/>
  <c r="Y31" i="34"/>
  <c r="Z31" i="34"/>
  <c r="AA31" i="34"/>
  <c r="X30" i="34" s="1"/>
  <c r="W54" i="31"/>
  <c r="W34" i="36"/>
  <c r="W35" i="33"/>
  <c r="Y30" i="26"/>
  <c r="Z30" i="26"/>
  <c r="AA30" i="26"/>
  <c r="X29" i="26" s="1"/>
  <c r="V55" i="31"/>
  <c r="U55" i="31"/>
  <c r="W54" i="35"/>
  <c r="W34" i="34"/>
  <c r="AE29" i="36"/>
  <c r="B28" i="36"/>
  <c r="Y30" i="36"/>
  <c r="Z30" i="36"/>
  <c r="AA30" i="36"/>
  <c r="X29" i="36" s="1"/>
  <c r="AE30" i="29"/>
  <c r="B30" i="29" s="1"/>
  <c r="U54" i="26"/>
  <c r="V54" i="26"/>
  <c r="V36" i="27"/>
  <c r="U36" i="27"/>
  <c r="U35" i="31"/>
  <c r="V35" i="31"/>
  <c r="Y31" i="27"/>
  <c r="Z31" i="27"/>
  <c r="AA31" i="27"/>
  <c r="X30" i="27" s="1"/>
  <c r="AE29" i="31"/>
  <c r="B28" i="31"/>
  <c r="AE30" i="27"/>
  <c r="V34" i="26"/>
  <c r="U34" i="26"/>
  <c r="W33" i="26"/>
  <c r="W35" i="27"/>
  <c r="W53" i="26"/>
  <c r="AF30" i="34"/>
  <c r="AI30" i="35"/>
  <c r="V55" i="29"/>
  <c r="U55" i="29"/>
  <c r="V56" i="27"/>
  <c r="U56" i="27"/>
  <c r="U35" i="35"/>
  <c r="AH29" i="36"/>
  <c r="W34" i="29"/>
  <c r="Y32" i="33"/>
  <c r="Z32" i="33"/>
  <c r="AA32" i="33"/>
  <c r="X31" i="33" s="1"/>
  <c r="Y31" i="29"/>
  <c r="Z31" i="29"/>
  <c r="AA31" i="29"/>
  <c r="X30" i="29" s="1"/>
  <c r="AH29" i="31"/>
  <c r="W34" i="31"/>
  <c r="AI29" i="31"/>
  <c r="W55" i="27"/>
  <c r="AH30" i="34"/>
  <c r="W55" i="33"/>
  <c r="V55" i="35"/>
  <c r="U55" i="35"/>
  <c r="V55" i="34"/>
  <c r="U55" i="34"/>
  <c r="Y30" i="31"/>
  <c r="Z30" i="31"/>
  <c r="AA30" i="31"/>
  <c r="X29" i="31" s="1"/>
  <c r="W54" i="29"/>
  <c r="W34" i="35"/>
  <c r="AI29" i="36"/>
  <c r="Y31" i="35"/>
  <c r="AA31" i="35"/>
  <c r="X30" i="35" s="1"/>
  <c r="Z31" i="35"/>
  <c r="W54" i="34"/>
  <c r="H55" i="26"/>
  <c r="Q55" i="26" s="1"/>
  <c r="T55" i="26" s="1"/>
  <c r="I54" i="26"/>
  <c r="J54" i="26" s="1"/>
  <c r="H37" i="27"/>
  <c r="Q37" i="27" s="1"/>
  <c r="I36" i="27"/>
  <c r="J36" i="27" s="1"/>
  <c r="H56" i="29"/>
  <c r="Q56" i="29" s="1"/>
  <c r="T56" i="29" s="1"/>
  <c r="I55" i="29"/>
  <c r="J55" i="29" s="1"/>
  <c r="H36" i="31"/>
  <c r="Q36" i="31" s="1"/>
  <c r="I35" i="31"/>
  <c r="J35" i="31" s="1"/>
  <c r="H57" i="33"/>
  <c r="Q57" i="33" s="1"/>
  <c r="T57" i="33" s="1"/>
  <c r="I56" i="33"/>
  <c r="J56" i="33" s="1"/>
  <c r="H36" i="36"/>
  <c r="Q36" i="36" s="1"/>
  <c r="I35" i="36"/>
  <c r="J35" i="36" s="1"/>
  <c r="H57" i="27"/>
  <c r="Q57" i="27" s="1"/>
  <c r="T57" i="27" s="1"/>
  <c r="I56" i="27"/>
  <c r="J56" i="27" s="1"/>
  <c r="H56" i="35"/>
  <c r="Q56" i="35" s="1"/>
  <c r="T56" i="35" s="1"/>
  <c r="I55" i="35"/>
  <c r="J55" i="35" s="1"/>
  <c r="H36" i="29"/>
  <c r="Q36" i="29" s="1"/>
  <c r="I35" i="29"/>
  <c r="J35" i="29" s="1"/>
  <c r="H36" i="35"/>
  <c r="Q36" i="35" s="1"/>
  <c r="I35" i="35"/>
  <c r="J35" i="35" s="1"/>
  <c r="H37" i="33"/>
  <c r="Q37" i="33" s="1"/>
  <c r="I36" i="33"/>
  <c r="J36" i="33" s="1"/>
  <c r="H36" i="34"/>
  <c r="Q36" i="34" s="1"/>
  <c r="I35" i="34"/>
  <c r="J35" i="34" s="1"/>
  <c r="H35" i="26"/>
  <c r="Q35" i="26" s="1"/>
  <c r="I34" i="26"/>
  <c r="J34" i="26" s="1"/>
  <c r="H56" i="36"/>
  <c r="Q56" i="36" s="1"/>
  <c r="T56" i="36" s="1"/>
  <c r="I55" i="36"/>
  <c r="J55" i="36" s="1"/>
  <c r="H56" i="31"/>
  <c r="Q56" i="31" s="1"/>
  <c r="T56" i="31" s="1"/>
  <c r="I55" i="31"/>
  <c r="J55" i="31" s="1"/>
  <c r="H56" i="34"/>
  <c r="Q56" i="34" s="1"/>
  <c r="T56" i="34" s="1"/>
  <c r="I55" i="34"/>
  <c r="J55" i="34" s="1"/>
  <c r="B30" i="28"/>
  <c r="M131" i="36"/>
  <c r="L129" i="36"/>
  <c r="B29" i="35"/>
  <c r="M132" i="35"/>
  <c r="L129" i="35"/>
  <c r="M129" i="34"/>
  <c r="B29" i="34"/>
  <c r="L130" i="34"/>
  <c r="L129" i="28"/>
  <c r="M130" i="28"/>
  <c r="AH30" i="36" l="1"/>
  <c r="AI30" i="36"/>
  <c r="AI31" i="35"/>
  <c r="U35" i="34"/>
  <c r="AF31" i="34"/>
  <c r="U36" i="33"/>
  <c r="AH31" i="33"/>
  <c r="AF31" i="33"/>
  <c r="AE31" i="33"/>
  <c r="B31" i="33" s="1"/>
  <c r="AI31" i="33"/>
  <c r="U35" i="29"/>
  <c r="AI31" i="29"/>
  <c r="AI31" i="27"/>
  <c r="AF29" i="26"/>
  <c r="AH29" i="26"/>
  <c r="B28" i="26"/>
  <c r="AE29" i="26"/>
  <c r="AE30" i="26" s="1"/>
  <c r="AI29" i="26"/>
  <c r="T35" i="26"/>
  <c r="T36" i="29"/>
  <c r="AF31" i="29"/>
  <c r="AF30" i="36"/>
  <c r="AE31" i="34"/>
  <c r="T36" i="34"/>
  <c r="U36" i="34" s="1"/>
  <c r="T36" i="31"/>
  <c r="V36" i="31" s="1"/>
  <c r="AF31" i="35"/>
  <c r="AH32" i="35" s="1"/>
  <c r="T36" i="35"/>
  <c r="T36" i="36"/>
  <c r="U36" i="36" s="1"/>
  <c r="T37" i="27"/>
  <c r="T37" i="33"/>
  <c r="V37" i="33" s="1"/>
  <c r="AF31" i="27"/>
  <c r="AF30" i="31"/>
  <c r="AH31" i="27"/>
  <c r="W35" i="34"/>
  <c r="U57" i="27"/>
  <c r="V57" i="27"/>
  <c r="V56" i="29"/>
  <c r="U56" i="29"/>
  <c r="AH30" i="31"/>
  <c r="W35" i="35"/>
  <c r="AE31" i="29"/>
  <c r="B31" i="29" s="1"/>
  <c r="Y31" i="26"/>
  <c r="Z31" i="26"/>
  <c r="AA31" i="26"/>
  <c r="X30" i="26" s="1"/>
  <c r="W35" i="36"/>
  <c r="AE31" i="35"/>
  <c r="Y32" i="35"/>
  <c r="Z32" i="35"/>
  <c r="AA32" i="35"/>
  <c r="X31" i="35" s="1"/>
  <c r="Y31" i="31"/>
  <c r="Z31" i="31"/>
  <c r="AA31" i="31"/>
  <c r="X30" i="31" s="1"/>
  <c r="W35" i="31"/>
  <c r="V36" i="35"/>
  <c r="U36" i="35"/>
  <c r="V36" i="36"/>
  <c r="V37" i="27"/>
  <c r="U37" i="27"/>
  <c r="W36" i="33"/>
  <c r="AH31" i="34"/>
  <c r="W34" i="26"/>
  <c r="AH31" i="29"/>
  <c r="Y32" i="29"/>
  <c r="Z32" i="29"/>
  <c r="AA32" i="29"/>
  <c r="X31" i="29" s="1"/>
  <c r="W56" i="27"/>
  <c r="W36" i="27"/>
  <c r="Y31" i="36"/>
  <c r="Z31" i="36"/>
  <c r="AA31" i="36"/>
  <c r="X30" i="36" s="1"/>
  <c r="AI31" i="34"/>
  <c r="Y32" i="34"/>
  <c r="Z32" i="34"/>
  <c r="AA32" i="34"/>
  <c r="X31" i="34" s="1"/>
  <c r="W56" i="33"/>
  <c r="V56" i="31"/>
  <c r="U56" i="31"/>
  <c r="V35" i="26"/>
  <c r="U35" i="26"/>
  <c r="V36" i="29"/>
  <c r="U36" i="29"/>
  <c r="U57" i="33"/>
  <c r="V57" i="33"/>
  <c r="V55" i="26"/>
  <c r="U55" i="26"/>
  <c r="W55" i="34"/>
  <c r="W55" i="31"/>
  <c r="AE30" i="31"/>
  <c r="B29" i="31"/>
  <c r="V56" i="36"/>
  <c r="U56" i="36"/>
  <c r="W55" i="35"/>
  <c r="AI30" i="31"/>
  <c r="W35" i="29"/>
  <c r="AE31" i="27"/>
  <c r="B30" i="27"/>
  <c r="Y32" i="27"/>
  <c r="Z32" i="27"/>
  <c r="AA32" i="27"/>
  <c r="X31" i="27" s="1"/>
  <c r="W54" i="26"/>
  <c r="AE30" i="36"/>
  <c r="B29" i="36"/>
  <c r="V56" i="34"/>
  <c r="U56" i="34"/>
  <c r="V36" i="34"/>
  <c r="V56" i="35"/>
  <c r="U56" i="35"/>
  <c r="Y33" i="33"/>
  <c r="Z33" i="33"/>
  <c r="AA33" i="33"/>
  <c r="X32" i="33" s="1"/>
  <c r="W55" i="29"/>
  <c r="W55" i="36"/>
  <c r="H57" i="31"/>
  <c r="Q57" i="31" s="1"/>
  <c r="T57" i="31" s="1"/>
  <c r="I56" i="31"/>
  <c r="J56" i="31" s="1"/>
  <c r="H38" i="33"/>
  <c r="Q38" i="33" s="1"/>
  <c r="I37" i="33"/>
  <c r="J37" i="33" s="1"/>
  <c r="H37" i="31"/>
  <c r="Q37" i="31" s="1"/>
  <c r="I36" i="31"/>
  <c r="J36" i="31" s="1"/>
  <c r="H57" i="36"/>
  <c r="Q57" i="36" s="1"/>
  <c r="T57" i="36" s="1"/>
  <c r="I56" i="36"/>
  <c r="J56" i="36" s="1"/>
  <c r="H57" i="29"/>
  <c r="Q57" i="29" s="1"/>
  <c r="T57" i="29" s="1"/>
  <c r="I56" i="29"/>
  <c r="J56" i="29" s="1"/>
  <c r="H37" i="35"/>
  <c r="Q37" i="35" s="1"/>
  <c r="I36" i="35"/>
  <c r="J36" i="35" s="1"/>
  <c r="H58" i="27"/>
  <c r="Q58" i="27" s="1"/>
  <c r="T58" i="27" s="1"/>
  <c r="I57" i="27"/>
  <c r="J57" i="27" s="1"/>
  <c r="H36" i="26"/>
  <c r="Q36" i="26" s="1"/>
  <c r="I35" i="26"/>
  <c r="J35" i="26" s="1"/>
  <c r="H37" i="29"/>
  <c r="Q37" i="29" s="1"/>
  <c r="I36" i="29"/>
  <c r="J36" i="29" s="1"/>
  <c r="H37" i="36"/>
  <c r="Q37" i="36" s="1"/>
  <c r="I36" i="36"/>
  <c r="J36" i="36" s="1"/>
  <c r="H38" i="27"/>
  <c r="Q38" i="27" s="1"/>
  <c r="I37" i="27"/>
  <c r="J37" i="27" s="1"/>
  <c r="H57" i="34"/>
  <c r="Q57" i="34" s="1"/>
  <c r="T57" i="34" s="1"/>
  <c r="I56" i="34"/>
  <c r="J56" i="34" s="1"/>
  <c r="H37" i="34"/>
  <c r="Q37" i="34" s="1"/>
  <c r="I36" i="34"/>
  <c r="J36" i="34" s="1"/>
  <c r="H57" i="35"/>
  <c r="Q57" i="35" s="1"/>
  <c r="T57" i="35" s="1"/>
  <c r="I56" i="35"/>
  <c r="J56" i="35" s="1"/>
  <c r="H58" i="33"/>
  <c r="Q58" i="33" s="1"/>
  <c r="T58" i="33" s="1"/>
  <c r="I57" i="33"/>
  <c r="J57" i="33" s="1"/>
  <c r="H56" i="26"/>
  <c r="Q56" i="26" s="1"/>
  <c r="T56" i="26" s="1"/>
  <c r="I55" i="26"/>
  <c r="J55" i="26" s="1"/>
  <c r="B30" i="35"/>
  <c r="L130" i="36"/>
  <c r="M132" i="36"/>
  <c r="L130" i="35"/>
  <c r="L131" i="34"/>
  <c r="B30" i="34"/>
  <c r="M130" i="34"/>
  <c r="M131" i="28"/>
  <c r="L130" i="28"/>
  <c r="B31" i="28"/>
  <c r="AI32" i="34" l="1"/>
  <c r="AH32" i="34"/>
  <c r="AI32" i="33"/>
  <c r="AE32" i="33"/>
  <c r="B32" i="33" s="1"/>
  <c r="AF32" i="33"/>
  <c r="AH32" i="33"/>
  <c r="U36" i="31"/>
  <c r="AE32" i="27"/>
  <c r="B29" i="26"/>
  <c r="AF30" i="26"/>
  <c r="AF31" i="26" s="1"/>
  <c r="AI30" i="26"/>
  <c r="AH30" i="26"/>
  <c r="T38" i="27"/>
  <c r="T37" i="31"/>
  <c r="U37" i="31" s="1"/>
  <c r="AF32" i="34"/>
  <c r="AF31" i="31"/>
  <c r="AF32" i="29"/>
  <c r="T37" i="36"/>
  <c r="T37" i="35"/>
  <c r="T38" i="33"/>
  <c r="V38" i="33" s="1"/>
  <c r="AF32" i="35"/>
  <c r="U37" i="33"/>
  <c r="T37" i="34"/>
  <c r="U37" i="34" s="1"/>
  <c r="T37" i="29"/>
  <c r="T36" i="26"/>
  <c r="V36" i="26" s="1"/>
  <c r="AF31" i="36"/>
  <c r="AH32" i="29"/>
  <c r="AF32" i="27"/>
  <c r="AE31" i="26"/>
  <c r="V58" i="33"/>
  <c r="U58" i="33"/>
  <c r="Y33" i="29"/>
  <c r="Z33" i="29"/>
  <c r="AA33" i="29"/>
  <c r="X32" i="29" s="1"/>
  <c r="W36" i="36"/>
  <c r="AH32" i="27"/>
  <c r="W57" i="27"/>
  <c r="V37" i="36"/>
  <c r="U37" i="36"/>
  <c r="W56" i="35"/>
  <c r="W56" i="36"/>
  <c r="W36" i="29"/>
  <c r="Y32" i="36"/>
  <c r="Z32" i="36"/>
  <c r="AA32" i="36"/>
  <c r="X31" i="36" s="1"/>
  <c r="AI32" i="27"/>
  <c r="V57" i="35"/>
  <c r="U57" i="35"/>
  <c r="AE31" i="36"/>
  <c r="B30" i="36"/>
  <c r="AI31" i="36"/>
  <c r="AH31" i="31"/>
  <c r="V37" i="29"/>
  <c r="U37" i="29"/>
  <c r="V57" i="31"/>
  <c r="U57" i="31"/>
  <c r="Y34" i="33"/>
  <c r="Z34" i="33"/>
  <c r="AA34" i="33"/>
  <c r="X33" i="33" s="1"/>
  <c r="AE31" i="31"/>
  <c r="B30" i="31"/>
  <c r="W55" i="26"/>
  <c r="W36" i="35"/>
  <c r="Y32" i="31"/>
  <c r="Z32" i="31"/>
  <c r="AA32" i="31"/>
  <c r="X31" i="31" s="1"/>
  <c r="W37" i="33"/>
  <c r="V57" i="29"/>
  <c r="U57" i="29"/>
  <c r="W36" i="34"/>
  <c r="AI31" i="31"/>
  <c r="W35" i="26"/>
  <c r="Y32" i="26"/>
  <c r="Z32" i="26"/>
  <c r="AA32" i="26"/>
  <c r="X31" i="26" s="1"/>
  <c r="AE32" i="34"/>
  <c r="V56" i="26"/>
  <c r="U56" i="26"/>
  <c r="V57" i="34"/>
  <c r="U57" i="34"/>
  <c r="V57" i="36"/>
  <c r="U57" i="36"/>
  <c r="W57" i="33"/>
  <c r="Y33" i="34"/>
  <c r="Z33" i="34"/>
  <c r="AA33" i="34"/>
  <c r="X32" i="34" s="1"/>
  <c r="W37" i="27"/>
  <c r="AE32" i="29"/>
  <c r="B32" i="29" s="1"/>
  <c r="W36" i="31"/>
  <c r="AH31" i="36"/>
  <c r="Y33" i="35"/>
  <c r="Z33" i="35"/>
  <c r="AA33" i="35"/>
  <c r="X32" i="35" s="1"/>
  <c r="AI32" i="29"/>
  <c r="W56" i="29"/>
  <c r="V38" i="27"/>
  <c r="U38" i="27"/>
  <c r="V58" i="27"/>
  <c r="U58" i="27"/>
  <c r="W56" i="34"/>
  <c r="Y33" i="27"/>
  <c r="Z33" i="27"/>
  <c r="AA33" i="27"/>
  <c r="X32" i="27" s="1"/>
  <c r="W56" i="31"/>
  <c r="AE32" i="35"/>
  <c r="AI32" i="35"/>
  <c r="H59" i="33"/>
  <c r="Q59" i="33" s="1"/>
  <c r="T59" i="33" s="1"/>
  <c r="I58" i="33"/>
  <c r="J58" i="33" s="1"/>
  <c r="H39" i="27"/>
  <c r="Q39" i="27" s="1"/>
  <c r="I38" i="27"/>
  <c r="J38" i="27" s="1"/>
  <c r="H58" i="36"/>
  <c r="Q58" i="36" s="1"/>
  <c r="T58" i="36" s="1"/>
  <c r="I57" i="36"/>
  <c r="J57" i="36" s="1"/>
  <c r="H58" i="35"/>
  <c r="Q58" i="35" s="1"/>
  <c r="T58" i="35" s="1"/>
  <c r="I57" i="35"/>
  <c r="J57" i="35" s="1"/>
  <c r="H59" i="27"/>
  <c r="Q59" i="27" s="1"/>
  <c r="T59" i="27" s="1"/>
  <c r="I58" i="27"/>
  <c r="J58" i="27" s="1"/>
  <c r="H38" i="36"/>
  <c r="Q38" i="36" s="1"/>
  <c r="I37" i="36"/>
  <c r="J37" i="36" s="1"/>
  <c r="H38" i="31"/>
  <c r="Q38" i="31" s="1"/>
  <c r="I37" i="31"/>
  <c r="J37" i="31" s="1"/>
  <c r="H38" i="29"/>
  <c r="Q38" i="29" s="1"/>
  <c r="I37" i="29"/>
  <c r="J37" i="29" s="1"/>
  <c r="H39" i="33"/>
  <c r="Q39" i="33" s="1"/>
  <c r="I38" i="33"/>
  <c r="J38" i="33" s="1"/>
  <c r="H38" i="34"/>
  <c r="Q38" i="34" s="1"/>
  <c r="I37" i="34"/>
  <c r="J37" i="34" s="1"/>
  <c r="H38" i="35"/>
  <c r="Q38" i="35" s="1"/>
  <c r="I37" i="35"/>
  <c r="J37" i="35" s="1"/>
  <c r="B31" i="27"/>
  <c r="H57" i="26"/>
  <c r="Q57" i="26" s="1"/>
  <c r="T57" i="26" s="1"/>
  <c r="I56" i="26"/>
  <c r="J56" i="26" s="1"/>
  <c r="H58" i="34"/>
  <c r="Q58" i="34" s="1"/>
  <c r="T58" i="34" s="1"/>
  <c r="I57" i="34"/>
  <c r="J57" i="34" s="1"/>
  <c r="H37" i="26"/>
  <c r="Q37" i="26" s="1"/>
  <c r="I36" i="26"/>
  <c r="J36" i="26" s="1"/>
  <c r="H58" i="29"/>
  <c r="Q58" i="29" s="1"/>
  <c r="T58" i="29" s="1"/>
  <c r="I57" i="29"/>
  <c r="J57" i="29" s="1"/>
  <c r="H58" i="31"/>
  <c r="Q58" i="31" s="1"/>
  <c r="T58" i="31" s="1"/>
  <c r="I57" i="31"/>
  <c r="J57" i="31" s="1"/>
  <c r="B30" i="26"/>
  <c r="B31" i="35"/>
  <c r="B32" i="28"/>
  <c r="L131" i="36"/>
  <c r="L131" i="35"/>
  <c r="B31" i="34"/>
  <c r="M131" i="34"/>
  <c r="L132" i="34"/>
  <c r="L131" i="28"/>
  <c r="M132" i="28"/>
  <c r="V37" i="34" l="1"/>
  <c r="AI33" i="34"/>
  <c r="AI33" i="33"/>
  <c r="AE33" i="33"/>
  <c r="B33" i="33" s="1"/>
  <c r="AH33" i="33"/>
  <c r="AF33" i="33"/>
  <c r="U38" i="33"/>
  <c r="V37" i="31"/>
  <c r="AH33" i="27"/>
  <c r="AI33" i="27"/>
  <c r="AH31" i="26"/>
  <c r="AI31" i="26"/>
  <c r="AI32" i="26" s="1"/>
  <c r="T37" i="26"/>
  <c r="T38" i="34"/>
  <c r="V38" i="34" s="1"/>
  <c r="T38" i="36"/>
  <c r="V38" i="36" s="1"/>
  <c r="T39" i="27"/>
  <c r="AF33" i="35"/>
  <c r="AE33" i="29"/>
  <c r="B33" i="29" s="1"/>
  <c r="U36" i="26"/>
  <c r="AF32" i="31"/>
  <c r="AF32" i="36"/>
  <c r="AI33" i="35"/>
  <c r="T38" i="29"/>
  <c r="V38" i="29" s="1"/>
  <c r="U37" i="35"/>
  <c r="AH32" i="26"/>
  <c r="V37" i="35"/>
  <c r="T39" i="33"/>
  <c r="V39" i="33" s="1"/>
  <c r="T38" i="35"/>
  <c r="T38" i="31"/>
  <c r="V38" i="31" s="1"/>
  <c r="AF33" i="27"/>
  <c r="AH32" i="36"/>
  <c r="AF33" i="34"/>
  <c r="AF33" i="29"/>
  <c r="AF32" i="26"/>
  <c r="U38" i="31"/>
  <c r="V58" i="36"/>
  <c r="U58" i="36"/>
  <c r="W37" i="31"/>
  <c r="W57" i="34"/>
  <c r="AE33" i="27"/>
  <c r="B33" i="27" s="1"/>
  <c r="W37" i="36"/>
  <c r="Y34" i="29"/>
  <c r="Z34" i="29"/>
  <c r="AA34" i="29"/>
  <c r="X33" i="29" s="1"/>
  <c r="V38" i="35"/>
  <c r="U38" i="35"/>
  <c r="V37" i="26"/>
  <c r="U37" i="26"/>
  <c r="W57" i="31"/>
  <c r="AE32" i="36"/>
  <c r="B31" i="36"/>
  <c r="AE32" i="26"/>
  <c r="U39" i="27"/>
  <c r="V39" i="27"/>
  <c r="AI33" i="29"/>
  <c r="W57" i="36"/>
  <c r="AI32" i="31"/>
  <c r="V58" i="34"/>
  <c r="U58" i="34"/>
  <c r="W56" i="26"/>
  <c r="AE32" i="31"/>
  <c r="B31" i="31"/>
  <c r="Y33" i="36"/>
  <c r="Z33" i="36"/>
  <c r="AA33" i="36"/>
  <c r="X32" i="36" s="1"/>
  <c r="U59" i="33"/>
  <c r="V59" i="33"/>
  <c r="Y34" i="27"/>
  <c r="Z34" i="27"/>
  <c r="AA34" i="27"/>
  <c r="X33" i="27" s="1"/>
  <c r="W58" i="27"/>
  <c r="AE33" i="34"/>
  <c r="Y33" i="31"/>
  <c r="Z33" i="31"/>
  <c r="AA33" i="31"/>
  <c r="X32" i="31" s="1"/>
  <c r="W37" i="29"/>
  <c r="W37" i="35"/>
  <c r="V58" i="31"/>
  <c r="U58" i="31"/>
  <c r="V57" i="26"/>
  <c r="U57" i="26"/>
  <c r="Y34" i="35"/>
  <c r="Z34" i="35"/>
  <c r="AA34" i="35"/>
  <c r="X33" i="35" s="1"/>
  <c r="Y34" i="34"/>
  <c r="Z34" i="34"/>
  <c r="AA34" i="34"/>
  <c r="X33" i="34" s="1"/>
  <c r="W36" i="26"/>
  <c r="AH32" i="31"/>
  <c r="W38" i="33"/>
  <c r="W58" i="33"/>
  <c r="U59" i="27"/>
  <c r="V59" i="27"/>
  <c r="U38" i="29"/>
  <c r="V58" i="35"/>
  <c r="U58" i="35"/>
  <c r="AE33" i="35"/>
  <c r="Y35" i="33"/>
  <c r="Z35" i="33"/>
  <c r="AA35" i="33"/>
  <c r="X34" i="33" s="1"/>
  <c r="AI32" i="36"/>
  <c r="U39" i="33"/>
  <c r="V58" i="29"/>
  <c r="U58" i="29"/>
  <c r="AH33" i="34"/>
  <c r="W38" i="27"/>
  <c r="W37" i="34"/>
  <c r="Y33" i="26"/>
  <c r="AA33" i="26"/>
  <c r="X32" i="26" s="1"/>
  <c r="Z33" i="26"/>
  <c r="W57" i="29"/>
  <c r="AH33" i="29"/>
  <c r="AH33" i="35"/>
  <c r="W57" i="35"/>
  <c r="H59" i="29"/>
  <c r="Q59" i="29" s="1"/>
  <c r="T59" i="29" s="1"/>
  <c r="I58" i="29"/>
  <c r="J58" i="29" s="1"/>
  <c r="H39" i="29"/>
  <c r="Q39" i="29" s="1"/>
  <c r="I38" i="29"/>
  <c r="J38" i="29" s="1"/>
  <c r="H59" i="35"/>
  <c r="Q59" i="35" s="1"/>
  <c r="T59" i="35" s="1"/>
  <c r="I58" i="35"/>
  <c r="J58" i="35" s="1"/>
  <c r="H59" i="34"/>
  <c r="Q59" i="34" s="1"/>
  <c r="T59" i="34" s="1"/>
  <c r="I58" i="34"/>
  <c r="J58" i="34" s="1"/>
  <c r="H39" i="34"/>
  <c r="Q39" i="34" s="1"/>
  <c r="I38" i="34"/>
  <c r="J38" i="34" s="1"/>
  <c r="H38" i="26"/>
  <c r="Q38" i="26" s="1"/>
  <c r="I37" i="26"/>
  <c r="J37" i="26" s="1"/>
  <c r="H39" i="31"/>
  <c r="Q39" i="31" s="1"/>
  <c r="I38" i="31"/>
  <c r="J38" i="31" s="1"/>
  <c r="H39" i="36"/>
  <c r="Q39" i="36" s="1"/>
  <c r="I38" i="36"/>
  <c r="J38" i="36" s="1"/>
  <c r="H40" i="27"/>
  <c r="Q40" i="27" s="1"/>
  <c r="I39" i="27"/>
  <c r="J39" i="27" s="1"/>
  <c r="B32" i="27"/>
  <c r="H39" i="35"/>
  <c r="Q39" i="35" s="1"/>
  <c r="I38" i="35"/>
  <c r="J38" i="35" s="1"/>
  <c r="H59" i="36"/>
  <c r="Q59" i="36" s="1"/>
  <c r="T59" i="36" s="1"/>
  <c r="I58" i="36"/>
  <c r="J58" i="36" s="1"/>
  <c r="H59" i="31"/>
  <c r="Q59" i="31" s="1"/>
  <c r="T59" i="31" s="1"/>
  <c r="I58" i="31"/>
  <c r="J58" i="31" s="1"/>
  <c r="H58" i="26"/>
  <c r="Q58" i="26" s="1"/>
  <c r="T58" i="26" s="1"/>
  <c r="I57" i="26"/>
  <c r="J57" i="26" s="1"/>
  <c r="H40" i="33"/>
  <c r="Q40" i="33" s="1"/>
  <c r="I39" i="33"/>
  <c r="J39" i="33" s="1"/>
  <c r="H60" i="27"/>
  <c r="Q60" i="27" s="1"/>
  <c r="T60" i="27" s="1"/>
  <c r="I59" i="27"/>
  <c r="J59" i="27" s="1"/>
  <c r="H60" i="33"/>
  <c r="Q60" i="33" s="1"/>
  <c r="T60" i="33" s="1"/>
  <c r="I59" i="33"/>
  <c r="J59" i="33" s="1"/>
  <c r="B31" i="26"/>
  <c r="B32" i="35"/>
  <c r="B32" i="34"/>
  <c r="L132" i="36"/>
  <c r="L132" i="35"/>
  <c r="M132" i="34"/>
  <c r="B33" i="28"/>
  <c r="L132" i="28"/>
  <c r="U38" i="36" l="1"/>
  <c r="AH33" i="36"/>
  <c r="AH34" i="35"/>
  <c r="U38" i="34"/>
  <c r="AH34" i="34"/>
  <c r="AI34" i="33"/>
  <c r="AH34" i="33"/>
  <c r="AE34" i="33"/>
  <c r="B34" i="33" s="1"/>
  <c r="AF34" i="33"/>
  <c r="AH33" i="31"/>
  <c r="AI34" i="29"/>
  <c r="AH34" i="29"/>
  <c r="AH34" i="27"/>
  <c r="AH33" i="26"/>
  <c r="T40" i="33"/>
  <c r="V40" i="33" s="1"/>
  <c r="T39" i="35"/>
  <c r="V39" i="35" s="1"/>
  <c r="T39" i="31"/>
  <c r="U39" i="31" s="1"/>
  <c r="T38" i="26"/>
  <c r="T39" i="29"/>
  <c r="AF34" i="34"/>
  <c r="T40" i="27"/>
  <c r="T39" i="34"/>
  <c r="AF34" i="27"/>
  <c r="AF34" i="29"/>
  <c r="AF34" i="35"/>
  <c r="T39" i="36"/>
  <c r="AF33" i="31"/>
  <c r="AF33" i="36"/>
  <c r="AI33" i="36"/>
  <c r="AI33" i="26"/>
  <c r="AF33" i="26"/>
  <c r="V59" i="29"/>
  <c r="U59" i="29"/>
  <c r="Y34" i="31"/>
  <c r="AA34" i="31"/>
  <c r="X33" i="31" s="1"/>
  <c r="Z34" i="31"/>
  <c r="AE33" i="31"/>
  <c r="B32" i="31"/>
  <c r="W38" i="36"/>
  <c r="V39" i="34"/>
  <c r="U39" i="34"/>
  <c r="Y34" i="26"/>
  <c r="Z34" i="26"/>
  <c r="AA34" i="26"/>
  <c r="X33" i="26" s="1"/>
  <c r="Y36" i="33"/>
  <c r="Z36" i="33"/>
  <c r="AA36" i="33"/>
  <c r="X35" i="33" s="1"/>
  <c r="W38" i="29"/>
  <c r="W58" i="31"/>
  <c r="AE34" i="34"/>
  <c r="W59" i="33"/>
  <c r="AE34" i="29"/>
  <c r="V60" i="27"/>
  <c r="U60" i="27"/>
  <c r="V59" i="36"/>
  <c r="U59" i="36"/>
  <c r="V59" i="34"/>
  <c r="U59" i="34"/>
  <c r="W58" i="29"/>
  <c r="Y35" i="35"/>
  <c r="AA35" i="35"/>
  <c r="X34" i="35" s="1"/>
  <c r="Z35" i="35"/>
  <c r="Y35" i="29"/>
  <c r="Z35" i="29"/>
  <c r="AA35" i="29"/>
  <c r="X34" i="29" s="1"/>
  <c r="AI34" i="34"/>
  <c r="W38" i="31"/>
  <c r="V59" i="31"/>
  <c r="U59" i="31"/>
  <c r="V39" i="36"/>
  <c r="U39" i="36"/>
  <c r="AE34" i="35"/>
  <c r="W59" i="27"/>
  <c r="AI34" i="35"/>
  <c r="W38" i="34"/>
  <c r="V59" i="35"/>
  <c r="U59" i="35"/>
  <c r="W39" i="33"/>
  <c r="W39" i="27"/>
  <c r="AE33" i="26"/>
  <c r="W37" i="26"/>
  <c r="U40" i="33"/>
  <c r="W58" i="34"/>
  <c r="AE34" i="27"/>
  <c r="U38" i="26"/>
  <c r="V38" i="26"/>
  <c r="V39" i="29"/>
  <c r="U39" i="29"/>
  <c r="W58" i="35"/>
  <c r="W57" i="26"/>
  <c r="Y34" i="36"/>
  <c r="Z34" i="36"/>
  <c r="AA34" i="36"/>
  <c r="X33" i="36" s="1"/>
  <c r="AE33" i="36"/>
  <c r="B32" i="36"/>
  <c r="AI34" i="27"/>
  <c r="V60" i="33"/>
  <c r="U60" i="33"/>
  <c r="U58" i="26"/>
  <c r="V58" i="26"/>
  <c r="Y35" i="34"/>
  <c r="Z35" i="34"/>
  <c r="AA35" i="34"/>
  <c r="X34" i="34" s="1"/>
  <c r="Y35" i="27"/>
  <c r="Z35" i="27"/>
  <c r="AA35" i="27"/>
  <c r="X34" i="27" s="1"/>
  <c r="AI33" i="31"/>
  <c r="W38" i="35"/>
  <c r="W58" i="36"/>
  <c r="H60" i="36"/>
  <c r="Q60" i="36" s="1"/>
  <c r="T60" i="36" s="1"/>
  <c r="I59" i="36"/>
  <c r="J59" i="36" s="1"/>
  <c r="H60" i="34"/>
  <c r="Q60" i="34" s="1"/>
  <c r="T60" i="34" s="1"/>
  <c r="I59" i="34"/>
  <c r="J59" i="34" s="1"/>
  <c r="H40" i="31"/>
  <c r="Q40" i="31" s="1"/>
  <c r="I39" i="31"/>
  <c r="J39" i="31" s="1"/>
  <c r="H61" i="27"/>
  <c r="Q61" i="27" s="1"/>
  <c r="T61" i="27" s="1"/>
  <c r="I60" i="27"/>
  <c r="J60" i="27" s="1"/>
  <c r="H41" i="33"/>
  <c r="Q41" i="33" s="1"/>
  <c r="I40" i="33"/>
  <c r="J40" i="33" s="1"/>
  <c r="H40" i="35"/>
  <c r="Q40" i="35" s="1"/>
  <c r="I39" i="35"/>
  <c r="J39" i="35" s="1"/>
  <c r="H60" i="35"/>
  <c r="Q60" i="35" s="1"/>
  <c r="T60" i="35" s="1"/>
  <c r="I59" i="35"/>
  <c r="J59" i="35" s="1"/>
  <c r="H59" i="26"/>
  <c r="Q59" i="26" s="1"/>
  <c r="T59" i="26" s="1"/>
  <c r="I58" i="26"/>
  <c r="J58" i="26" s="1"/>
  <c r="H39" i="26"/>
  <c r="Q39" i="26" s="1"/>
  <c r="I38" i="26"/>
  <c r="J38" i="26" s="1"/>
  <c r="H40" i="29"/>
  <c r="Q40" i="29" s="1"/>
  <c r="I39" i="29"/>
  <c r="J39" i="29" s="1"/>
  <c r="H40" i="36"/>
  <c r="Q40" i="36" s="1"/>
  <c r="I39" i="36"/>
  <c r="J39" i="36" s="1"/>
  <c r="H61" i="33"/>
  <c r="Q61" i="33" s="1"/>
  <c r="T61" i="33" s="1"/>
  <c r="I60" i="33"/>
  <c r="J60" i="33" s="1"/>
  <c r="H60" i="31"/>
  <c r="Q60" i="31" s="1"/>
  <c r="T60" i="31" s="1"/>
  <c r="I59" i="31"/>
  <c r="J59" i="31" s="1"/>
  <c r="H41" i="27"/>
  <c r="Q41" i="27" s="1"/>
  <c r="I40" i="27"/>
  <c r="J40" i="27" s="1"/>
  <c r="H40" i="34"/>
  <c r="Q40" i="34" s="1"/>
  <c r="I39" i="34"/>
  <c r="J39" i="34" s="1"/>
  <c r="H60" i="29"/>
  <c r="Q60" i="29" s="1"/>
  <c r="T60" i="29" s="1"/>
  <c r="I59" i="29"/>
  <c r="J59" i="29" s="1"/>
  <c r="B33" i="35"/>
  <c r="B33" i="34"/>
  <c r="B34" i="28"/>
  <c r="B32" i="26"/>
  <c r="AI34" i="36" l="1"/>
  <c r="AE35" i="35"/>
  <c r="U39" i="35"/>
  <c r="AH35" i="34"/>
  <c r="AI35" i="33"/>
  <c r="AF35" i="33"/>
  <c r="AE35" i="33"/>
  <c r="B35" i="33" s="1"/>
  <c r="AH35" i="33"/>
  <c r="AH34" i="31"/>
  <c r="AI34" i="31"/>
  <c r="V39" i="31"/>
  <c r="AE35" i="29"/>
  <c r="B35" i="29" s="1"/>
  <c r="AH35" i="27"/>
  <c r="T40" i="36"/>
  <c r="U40" i="36" s="1"/>
  <c r="T40" i="31"/>
  <c r="AF35" i="27"/>
  <c r="T40" i="34"/>
  <c r="V40" i="34" s="1"/>
  <c r="T40" i="29"/>
  <c r="U40" i="29" s="1"/>
  <c r="T40" i="35"/>
  <c r="T41" i="27"/>
  <c r="AF35" i="34"/>
  <c r="T39" i="26"/>
  <c r="T41" i="33"/>
  <c r="AE34" i="26"/>
  <c r="U40" i="27"/>
  <c r="V40" i="27"/>
  <c r="AF34" i="36"/>
  <c r="AH35" i="29"/>
  <c r="AI35" i="34"/>
  <c r="AF35" i="35"/>
  <c r="AF34" i="31"/>
  <c r="AF35" i="29"/>
  <c r="AF34" i="26"/>
  <c r="U41" i="27"/>
  <c r="V41" i="27"/>
  <c r="V40" i="35"/>
  <c r="V60" i="34"/>
  <c r="U60" i="34"/>
  <c r="W58" i="26"/>
  <c r="Y36" i="35"/>
  <c r="Z36" i="35"/>
  <c r="AA36" i="35"/>
  <c r="X35" i="35" s="1"/>
  <c r="Y37" i="33"/>
  <c r="Z37" i="33"/>
  <c r="AA37" i="33"/>
  <c r="X36" i="33" s="1"/>
  <c r="V60" i="35"/>
  <c r="U60" i="35"/>
  <c r="W39" i="34"/>
  <c r="V40" i="29"/>
  <c r="W59" i="35"/>
  <c r="AE35" i="34"/>
  <c r="W59" i="29"/>
  <c r="Y35" i="31"/>
  <c r="Z35" i="31"/>
  <c r="AA35" i="31"/>
  <c r="X34" i="31" s="1"/>
  <c r="AE34" i="36"/>
  <c r="B33" i="36"/>
  <c r="AH35" i="35"/>
  <c r="U41" i="33"/>
  <c r="V41" i="33"/>
  <c r="W39" i="36"/>
  <c r="AH34" i="26"/>
  <c r="W59" i="36"/>
  <c r="B34" i="29"/>
  <c r="V60" i="36"/>
  <c r="U60" i="36"/>
  <c r="Y35" i="36"/>
  <c r="AA35" i="36"/>
  <c r="X34" i="36" s="1"/>
  <c r="Z35" i="36"/>
  <c r="W39" i="29"/>
  <c r="AI35" i="35"/>
  <c r="Y36" i="29"/>
  <c r="Z36" i="29"/>
  <c r="AA36" i="29"/>
  <c r="X35" i="29" s="1"/>
  <c r="Y35" i="26"/>
  <c r="Z35" i="26"/>
  <c r="AA35" i="26"/>
  <c r="X34" i="26" s="1"/>
  <c r="AE34" i="31"/>
  <c r="B33" i="31"/>
  <c r="V40" i="36"/>
  <c r="AE35" i="27"/>
  <c r="B34" i="27"/>
  <c r="V39" i="26"/>
  <c r="U39" i="26"/>
  <c r="V60" i="29"/>
  <c r="U60" i="29"/>
  <c r="U61" i="33"/>
  <c r="V61" i="33"/>
  <c r="V59" i="26"/>
  <c r="U59" i="26"/>
  <c r="U61" i="27"/>
  <c r="V61" i="27"/>
  <c r="W60" i="33"/>
  <c r="W39" i="31"/>
  <c r="AI35" i="29"/>
  <c r="W40" i="27"/>
  <c r="V40" i="31"/>
  <c r="U40" i="31"/>
  <c r="W39" i="35"/>
  <c r="W59" i="34"/>
  <c r="V60" i="31"/>
  <c r="U60" i="31"/>
  <c r="Y36" i="27"/>
  <c r="Z36" i="27"/>
  <c r="AA36" i="27"/>
  <c r="X35" i="27" s="1"/>
  <c r="Y36" i="34"/>
  <c r="Z36" i="34"/>
  <c r="AA36" i="34"/>
  <c r="X35" i="34" s="1"/>
  <c r="AI35" i="27"/>
  <c r="W38" i="26"/>
  <c r="W40" i="33"/>
  <c r="AH34" i="36"/>
  <c r="W59" i="31"/>
  <c r="AI34" i="26"/>
  <c r="W60" i="27"/>
  <c r="H61" i="31"/>
  <c r="Q61" i="31" s="1"/>
  <c r="T61" i="31" s="1"/>
  <c r="I60" i="31"/>
  <c r="J60" i="31" s="1"/>
  <c r="H40" i="26"/>
  <c r="Q40" i="26" s="1"/>
  <c r="I39" i="26"/>
  <c r="J39" i="26" s="1"/>
  <c r="H61" i="29"/>
  <c r="Q61" i="29" s="1"/>
  <c r="T61" i="29" s="1"/>
  <c r="I60" i="29"/>
  <c r="J60" i="29" s="1"/>
  <c r="H61" i="36"/>
  <c r="Q61" i="36" s="1"/>
  <c r="T61" i="36" s="1"/>
  <c r="I60" i="36"/>
  <c r="J60" i="36" s="1"/>
  <c r="H60" i="26"/>
  <c r="Q60" i="26" s="1"/>
  <c r="T60" i="26" s="1"/>
  <c r="I59" i="26"/>
  <c r="J59" i="26" s="1"/>
  <c r="H41" i="34"/>
  <c r="Q41" i="34" s="1"/>
  <c r="I40" i="34"/>
  <c r="J40" i="34" s="1"/>
  <c r="H62" i="33"/>
  <c r="Q62" i="33" s="1"/>
  <c r="T62" i="33" s="1"/>
  <c r="I61" i="33"/>
  <c r="J61" i="33" s="1"/>
  <c r="H62" i="27"/>
  <c r="Q62" i="27" s="1"/>
  <c r="T62" i="27" s="1"/>
  <c r="I61" i="27"/>
  <c r="J61" i="27" s="1"/>
  <c r="H41" i="36"/>
  <c r="Q41" i="36" s="1"/>
  <c r="I40" i="36"/>
  <c r="J40" i="36" s="1"/>
  <c r="H42" i="27"/>
  <c r="I41" i="27"/>
  <c r="J41" i="27" s="1"/>
  <c r="H61" i="35"/>
  <c r="Q61" i="35" s="1"/>
  <c r="T61" i="35" s="1"/>
  <c r="I60" i="35"/>
  <c r="J60" i="35" s="1"/>
  <c r="H41" i="31"/>
  <c r="Q41" i="31" s="1"/>
  <c r="I40" i="31"/>
  <c r="J40" i="31" s="1"/>
  <c r="H41" i="29"/>
  <c r="Q41" i="29" s="1"/>
  <c r="I40" i="29"/>
  <c r="J40" i="29" s="1"/>
  <c r="H42" i="33"/>
  <c r="I41" i="33"/>
  <c r="J41" i="33" s="1"/>
  <c r="H41" i="35"/>
  <c r="Q41" i="35" s="1"/>
  <c r="I40" i="35"/>
  <c r="J40" i="35" s="1"/>
  <c r="H61" i="34"/>
  <c r="Q61" i="34" s="1"/>
  <c r="T61" i="34" s="1"/>
  <c r="I60" i="34"/>
  <c r="J60" i="34" s="1"/>
  <c r="B34" i="34"/>
  <c r="B34" i="35"/>
  <c r="B35" i="28"/>
  <c r="B33" i="26"/>
  <c r="AI35" i="36" l="1"/>
  <c r="AI36" i="35"/>
  <c r="AH36" i="35"/>
  <c r="U40" i="34"/>
  <c r="AF36" i="33"/>
  <c r="AI36" i="33"/>
  <c r="AE36" i="33"/>
  <c r="B36" i="33" s="1"/>
  <c r="AH36" i="33"/>
  <c r="AI35" i="31"/>
  <c r="AH35" i="31"/>
  <c r="AI36" i="29"/>
  <c r="AH36" i="29"/>
  <c r="AI35" i="26"/>
  <c r="AH35" i="26"/>
  <c r="T41" i="31"/>
  <c r="V41" i="31" s="1"/>
  <c r="AF35" i="26"/>
  <c r="AF35" i="36"/>
  <c r="AF35" i="31"/>
  <c r="AF36" i="35"/>
  <c r="AF36" i="27"/>
  <c r="AF36" i="29"/>
  <c r="T41" i="34"/>
  <c r="T40" i="26"/>
  <c r="AI36" i="34"/>
  <c r="T41" i="35"/>
  <c r="V41" i="35" s="1"/>
  <c r="T41" i="36"/>
  <c r="AF36" i="34"/>
  <c r="T41" i="29"/>
  <c r="V41" i="29" s="1"/>
  <c r="U40" i="35"/>
  <c r="AH35" i="36"/>
  <c r="AE36" i="35"/>
  <c r="V62" i="33"/>
  <c r="U62" i="33"/>
  <c r="W60" i="31"/>
  <c r="W61" i="33"/>
  <c r="U40" i="26"/>
  <c r="V40" i="26"/>
  <c r="Y37" i="34"/>
  <c r="Z37" i="34"/>
  <c r="AA37" i="34"/>
  <c r="X36" i="34" s="1"/>
  <c r="W40" i="31"/>
  <c r="AE36" i="27"/>
  <c r="B35" i="27"/>
  <c r="Y36" i="26"/>
  <c r="Z36" i="26"/>
  <c r="AA36" i="26"/>
  <c r="X35" i="26" s="1"/>
  <c r="Y36" i="31"/>
  <c r="AA36" i="31"/>
  <c r="X35" i="31" s="1"/>
  <c r="Z36" i="31"/>
  <c r="W60" i="35"/>
  <c r="AE35" i="26"/>
  <c r="W40" i="35"/>
  <c r="V61" i="29"/>
  <c r="U61" i="29"/>
  <c r="I42" i="33"/>
  <c r="J42" i="33" s="1"/>
  <c r="Q42" i="33"/>
  <c r="I42" i="27"/>
  <c r="J42" i="27" s="1"/>
  <c r="Q42" i="27"/>
  <c r="W61" i="27"/>
  <c r="Y36" i="36"/>
  <c r="Z36" i="36"/>
  <c r="AA36" i="36"/>
  <c r="X35" i="36" s="1"/>
  <c r="W40" i="34"/>
  <c r="W41" i="33"/>
  <c r="W40" i="29"/>
  <c r="V61" i="35"/>
  <c r="U61" i="35"/>
  <c r="W39" i="26"/>
  <c r="V41" i="36"/>
  <c r="U41" i="36"/>
  <c r="U60" i="26"/>
  <c r="V60" i="26"/>
  <c r="V61" i="31"/>
  <c r="U61" i="31"/>
  <c r="W41" i="27"/>
  <c r="W60" i="29"/>
  <c r="W40" i="36"/>
  <c r="Y37" i="29"/>
  <c r="AA37" i="29"/>
  <c r="X36" i="29" s="1"/>
  <c r="Z37" i="29"/>
  <c r="AE36" i="34"/>
  <c r="Y38" i="33"/>
  <c r="Z38" i="33"/>
  <c r="AA38" i="33"/>
  <c r="X37" i="33" s="1"/>
  <c r="Y37" i="35"/>
  <c r="Z37" i="35"/>
  <c r="AA37" i="35"/>
  <c r="X36" i="35" s="1"/>
  <c r="V61" i="34"/>
  <c r="U61" i="34"/>
  <c r="V62" i="27"/>
  <c r="U62" i="27"/>
  <c r="V61" i="36"/>
  <c r="U61" i="36"/>
  <c r="Y37" i="27"/>
  <c r="Z37" i="27"/>
  <c r="AA37" i="27"/>
  <c r="X36" i="27" s="1"/>
  <c r="W60" i="36"/>
  <c r="AE36" i="29"/>
  <c r="AI36" i="27"/>
  <c r="W59" i="26"/>
  <c r="AE35" i="31"/>
  <c r="B34" i="31"/>
  <c r="AE35" i="36"/>
  <c r="B34" i="36"/>
  <c r="W60" i="34"/>
  <c r="AH36" i="34"/>
  <c r="AH36" i="27"/>
  <c r="H42" i="35"/>
  <c r="I41" i="35"/>
  <c r="J41" i="35" s="1"/>
  <c r="H42" i="31"/>
  <c r="I41" i="31"/>
  <c r="J41" i="31" s="1"/>
  <c r="H63" i="27"/>
  <c r="Q63" i="27" s="1"/>
  <c r="T63" i="27" s="1"/>
  <c r="I62" i="27"/>
  <c r="J62" i="27" s="1"/>
  <c r="H62" i="36"/>
  <c r="Q62" i="36" s="1"/>
  <c r="T62" i="36" s="1"/>
  <c r="I61" i="36"/>
  <c r="J61" i="36" s="1"/>
  <c r="H62" i="35"/>
  <c r="Q62" i="35" s="1"/>
  <c r="T62" i="35" s="1"/>
  <c r="I61" i="35"/>
  <c r="J61" i="35" s="1"/>
  <c r="H62" i="29"/>
  <c r="Q62" i="29" s="1"/>
  <c r="T62" i="29" s="1"/>
  <c r="I61" i="29"/>
  <c r="J61" i="29" s="1"/>
  <c r="H42" i="29"/>
  <c r="I41" i="29"/>
  <c r="J41" i="29" s="1"/>
  <c r="H63" i="33"/>
  <c r="Q63" i="33" s="1"/>
  <c r="T63" i="33" s="1"/>
  <c r="I62" i="33"/>
  <c r="J62" i="33" s="1"/>
  <c r="H42" i="34"/>
  <c r="Q42" i="34" s="1"/>
  <c r="I41" i="34"/>
  <c r="J41" i="34" s="1"/>
  <c r="H41" i="26"/>
  <c r="Q41" i="26" s="1"/>
  <c r="I40" i="26"/>
  <c r="J40" i="26" s="1"/>
  <c r="H62" i="34"/>
  <c r="Q62" i="34" s="1"/>
  <c r="T62" i="34" s="1"/>
  <c r="I61" i="34"/>
  <c r="J61" i="34" s="1"/>
  <c r="H42" i="36"/>
  <c r="I41" i="36"/>
  <c r="J41" i="36" s="1"/>
  <c r="H61" i="26"/>
  <c r="Q61" i="26" s="1"/>
  <c r="T61" i="26" s="1"/>
  <c r="I60" i="26"/>
  <c r="J60" i="26" s="1"/>
  <c r="H62" i="31"/>
  <c r="Q62" i="31" s="1"/>
  <c r="T62" i="31" s="1"/>
  <c r="I61" i="31"/>
  <c r="J61" i="31" s="1"/>
  <c r="B34" i="26"/>
  <c r="B35" i="34"/>
  <c r="B36" i="28"/>
  <c r="B35" i="35"/>
  <c r="AH36" i="36" l="1"/>
  <c r="AI37" i="35"/>
  <c r="AH37" i="35"/>
  <c r="U41" i="35"/>
  <c r="AE37" i="33"/>
  <c r="B37" i="33" s="1"/>
  <c r="AF37" i="33"/>
  <c r="AI37" i="33"/>
  <c r="AH37" i="33"/>
  <c r="AH36" i="31"/>
  <c r="U41" i="31"/>
  <c r="AI37" i="29"/>
  <c r="T41" i="26"/>
  <c r="T42" i="33"/>
  <c r="V42" i="33" s="1"/>
  <c r="AF37" i="34"/>
  <c r="AF36" i="26"/>
  <c r="AF37" i="27"/>
  <c r="AE37" i="35"/>
  <c r="U41" i="29"/>
  <c r="T42" i="34"/>
  <c r="U42" i="34" s="1"/>
  <c r="U41" i="34"/>
  <c r="AF37" i="29"/>
  <c r="T42" i="27"/>
  <c r="V41" i="34"/>
  <c r="AF37" i="35"/>
  <c r="AE37" i="34"/>
  <c r="AF36" i="31"/>
  <c r="AI36" i="31"/>
  <c r="AE37" i="29"/>
  <c r="B37" i="29" s="1"/>
  <c r="AI37" i="27"/>
  <c r="AH37" i="27"/>
  <c r="AE36" i="26"/>
  <c r="W61" i="29"/>
  <c r="I42" i="36"/>
  <c r="J42" i="36" s="1"/>
  <c r="Q42" i="36"/>
  <c r="AH37" i="34"/>
  <c r="V62" i="34"/>
  <c r="U62" i="34"/>
  <c r="I42" i="29"/>
  <c r="J42" i="29" s="1"/>
  <c r="Q42" i="29"/>
  <c r="U63" i="27"/>
  <c r="V63" i="27"/>
  <c r="W60" i="26"/>
  <c r="AE37" i="27"/>
  <c r="B36" i="27"/>
  <c r="W40" i="26"/>
  <c r="AI36" i="36"/>
  <c r="V62" i="31"/>
  <c r="U62" i="31"/>
  <c r="I42" i="31"/>
  <c r="J42" i="31" s="1"/>
  <c r="Q42" i="31"/>
  <c r="Y38" i="35"/>
  <c r="Z38" i="35"/>
  <c r="AA38" i="35"/>
  <c r="X37" i="35" s="1"/>
  <c r="V62" i="36"/>
  <c r="U62" i="36"/>
  <c r="Y38" i="29"/>
  <c r="Z38" i="29"/>
  <c r="AA38" i="29"/>
  <c r="X37" i="29" s="1"/>
  <c r="B36" i="29"/>
  <c r="AH37" i="29"/>
  <c r="AI36" i="26"/>
  <c r="W61" i="36"/>
  <c r="Y39" i="33"/>
  <c r="Z39" i="33"/>
  <c r="AA39" i="33"/>
  <c r="X38" i="33" s="1"/>
  <c r="W61" i="35"/>
  <c r="V41" i="26"/>
  <c r="U41" i="26"/>
  <c r="Y37" i="36"/>
  <c r="Z37" i="36"/>
  <c r="AA37" i="36"/>
  <c r="X36" i="36" s="1"/>
  <c r="W62" i="33"/>
  <c r="V61" i="26"/>
  <c r="U61" i="26"/>
  <c r="V42" i="34"/>
  <c r="V62" i="35"/>
  <c r="U62" i="35"/>
  <c r="I42" i="35"/>
  <c r="J42" i="35" s="1"/>
  <c r="Q42" i="35"/>
  <c r="W41" i="31"/>
  <c r="W62" i="27"/>
  <c r="W41" i="36"/>
  <c r="W41" i="34"/>
  <c r="V62" i="29"/>
  <c r="U62" i="29"/>
  <c r="Y37" i="31"/>
  <c r="Z37" i="31"/>
  <c r="AA37" i="31"/>
  <c r="X36" i="31" s="1"/>
  <c r="AF36" i="36"/>
  <c r="AE36" i="31"/>
  <c r="B35" i="31"/>
  <c r="V42" i="27"/>
  <c r="U42" i="27"/>
  <c r="Y38" i="34"/>
  <c r="Z38" i="34"/>
  <c r="AA38" i="34"/>
  <c r="X37" i="34" s="1"/>
  <c r="U63" i="33"/>
  <c r="V63" i="33"/>
  <c r="Y38" i="27"/>
  <c r="Z38" i="27"/>
  <c r="AA38" i="27"/>
  <c r="X37" i="27" s="1"/>
  <c r="W41" i="35"/>
  <c r="W61" i="31"/>
  <c r="Y37" i="26"/>
  <c r="Z37" i="26"/>
  <c r="AA37" i="26"/>
  <c r="X36" i="26" s="1"/>
  <c r="AE36" i="36"/>
  <c r="B35" i="36"/>
  <c r="W41" i="29"/>
  <c r="AH36" i="26"/>
  <c r="W61" i="34"/>
  <c r="AI37" i="34"/>
  <c r="H64" i="33"/>
  <c r="Q64" i="33" s="1"/>
  <c r="I63" i="33"/>
  <c r="J63" i="33" s="1"/>
  <c r="H63" i="31"/>
  <c r="Q63" i="31" s="1"/>
  <c r="T63" i="31" s="1"/>
  <c r="I62" i="31"/>
  <c r="J62" i="31" s="1"/>
  <c r="H63" i="34"/>
  <c r="Q63" i="34" s="1"/>
  <c r="I62" i="34"/>
  <c r="J62" i="34" s="1"/>
  <c r="H64" i="27"/>
  <c r="Q64" i="27" s="1"/>
  <c r="I63" i="27"/>
  <c r="J63" i="27" s="1"/>
  <c r="H62" i="26"/>
  <c r="Q62" i="26" s="1"/>
  <c r="T62" i="26" s="1"/>
  <c r="I61" i="26"/>
  <c r="J61" i="26" s="1"/>
  <c r="H42" i="26"/>
  <c r="I41" i="26"/>
  <c r="J41" i="26" s="1"/>
  <c r="H63" i="29"/>
  <c r="Q63" i="29" s="1"/>
  <c r="T63" i="29" s="1"/>
  <c r="I62" i="29"/>
  <c r="J62" i="29" s="1"/>
  <c r="H63" i="36"/>
  <c r="Q63" i="36" s="1"/>
  <c r="T63" i="36" s="1"/>
  <c r="I62" i="36"/>
  <c r="J62" i="36" s="1"/>
  <c r="I42" i="34"/>
  <c r="J42" i="34" s="1"/>
  <c r="H63" i="35"/>
  <c r="Q63" i="35" s="1"/>
  <c r="T63" i="35" s="1"/>
  <c r="I62" i="35"/>
  <c r="J62" i="35" s="1"/>
  <c r="B35" i="26"/>
  <c r="B37" i="28"/>
  <c r="B36" i="35"/>
  <c r="B36" i="34"/>
  <c r="AH38" i="35" l="1"/>
  <c r="AH38" i="34"/>
  <c r="AI38" i="34"/>
  <c r="AE38" i="33"/>
  <c r="B38" i="33" s="1"/>
  <c r="AF38" i="33"/>
  <c r="AH38" i="33"/>
  <c r="AI38" i="33"/>
  <c r="U42" i="33"/>
  <c r="AH37" i="31"/>
  <c r="AI37" i="31"/>
  <c r="AI38" i="29"/>
  <c r="AH38" i="29"/>
  <c r="T42" i="35"/>
  <c r="V42" i="35" s="1"/>
  <c r="T64" i="27"/>
  <c r="AI38" i="35"/>
  <c r="T63" i="34"/>
  <c r="V63" i="34" s="1"/>
  <c r="AI37" i="26"/>
  <c r="AE38" i="35"/>
  <c r="T42" i="29"/>
  <c r="U42" i="29" s="1"/>
  <c r="AH37" i="26"/>
  <c r="AF37" i="26"/>
  <c r="AF38" i="34"/>
  <c r="AF37" i="36"/>
  <c r="AH38" i="27"/>
  <c r="AF38" i="29"/>
  <c r="T42" i="31"/>
  <c r="T64" i="33"/>
  <c r="V64" i="33" s="1"/>
  <c r="AF38" i="27"/>
  <c r="T42" i="36"/>
  <c r="V42" i="36" s="1"/>
  <c r="AF38" i="35"/>
  <c r="AF37" i="31"/>
  <c r="AE38" i="29"/>
  <c r="B38" i="29" s="1"/>
  <c r="AE37" i="26"/>
  <c r="W42" i="34"/>
  <c r="AH37" i="36"/>
  <c r="U42" i="31"/>
  <c r="V64" i="27"/>
  <c r="U64" i="27"/>
  <c r="Y38" i="26"/>
  <c r="Z38" i="26"/>
  <c r="AA38" i="26"/>
  <c r="X37" i="26" s="1"/>
  <c r="Y39" i="27"/>
  <c r="Z39" i="27"/>
  <c r="AA39" i="27"/>
  <c r="X38" i="27" s="1"/>
  <c r="Y38" i="36"/>
  <c r="Z38" i="36"/>
  <c r="AA38" i="36"/>
  <c r="X37" i="36" s="1"/>
  <c r="Y40" i="33"/>
  <c r="Z40" i="33"/>
  <c r="AA40" i="33"/>
  <c r="X39" i="33" s="1"/>
  <c r="Y39" i="29"/>
  <c r="Z39" i="29"/>
  <c r="AA39" i="29"/>
  <c r="X38" i="29" s="1"/>
  <c r="AE38" i="27"/>
  <c r="B37" i="27"/>
  <c r="W42" i="33"/>
  <c r="V63" i="29"/>
  <c r="U63" i="29"/>
  <c r="W63" i="33"/>
  <c r="W42" i="27"/>
  <c r="Y38" i="31"/>
  <c r="Z38" i="31"/>
  <c r="AA38" i="31"/>
  <c r="X37" i="31" s="1"/>
  <c r="W61" i="26"/>
  <c r="AE37" i="36"/>
  <c r="B36" i="36"/>
  <c r="W41" i="26"/>
  <c r="W62" i="36"/>
  <c r="W62" i="31"/>
  <c r="AE38" i="34"/>
  <c r="W62" i="29"/>
  <c r="I42" i="26"/>
  <c r="J42" i="26" s="1"/>
  <c r="Q42" i="26"/>
  <c r="V63" i="31"/>
  <c r="U63" i="31"/>
  <c r="W62" i="35"/>
  <c r="AI37" i="36"/>
  <c r="AI38" i="27"/>
  <c r="W62" i="34"/>
  <c r="Y39" i="34"/>
  <c r="Z39" i="34"/>
  <c r="AA39" i="34"/>
  <c r="X38" i="34" s="1"/>
  <c r="V63" i="36"/>
  <c r="U63" i="36"/>
  <c r="V63" i="35"/>
  <c r="U63" i="35"/>
  <c r="AE37" i="31"/>
  <c r="B36" i="31"/>
  <c r="V62" i="26"/>
  <c r="U62" i="26"/>
  <c r="Y39" i="35"/>
  <c r="Z39" i="35"/>
  <c r="AA39" i="35"/>
  <c r="X38" i="35" s="1"/>
  <c r="W63" i="27"/>
  <c r="H64" i="36"/>
  <c r="Q64" i="36" s="1"/>
  <c r="I63" i="36"/>
  <c r="J63" i="36" s="1"/>
  <c r="H64" i="29"/>
  <c r="Q64" i="29" s="1"/>
  <c r="I63" i="29"/>
  <c r="J63" i="29" s="1"/>
  <c r="H65" i="27"/>
  <c r="Q65" i="27" s="1"/>
  <c r="I64" i="27"/>
  <c r="J64" i="27" s="1"/>
  <c r="H64" i="35"/>
  <c r="Q64" i="35" s="1"/>
  <c r="I63" i="35"/>
  <c r="J63" i="35" s="1"/>
  <c r="H64" i="34"/>
  <c r="Q64" i="34" s="1"/>
  <c r="I63" i="34"/>
  <c r="J63" i="34" s="1"/>
  <c r="H63" i="26"/>
  <c r="Q63" i="26" s="1"/>
  <c r="T63" i="26" s="1"/>
  <c r="I62" i="26"/>
  <c r="J62" i="26" s="1"/>
  <c r="H64" i="31"/>
  <c r="Q64" i="31" s="1"/>
  <c r="I63" i="31"/>
  <c r="J63" i="31" s="1"/>
  <c r="H65" i="33"/>
  <c r="Q65" i="33" s="1"/>
  <c r="I64" i="33"/>
  <c r="J64" i="33" s="1"/>
  <c r="B37" i="35"/>
  <c r="B38" i="28"/>
  <c r="B37" i="34"/>
  <c r="B36" i="26"/>
  <c r="AI38" i="36" l="1"/>
  <c r="U42" i="35"/>
  <c r="AH39" i="34"/>
  <c r="U63" i="34"/>
  <c r="U64" i="33"/>
  <c r="AF39" i="33"/>
  <c r="AH39" i="33"/>
  <c r="AI39" i="33"/>
  <c r="AE39" i="33"/>
  <c r="AH38" i="31"/>
  <c r="V42" i="29"/>
  <c r="AI39" i="29"/>
  <c r="AH39" i="29"/>
  <c r="AH39" i="27"/>
  <c r="AI39" i="27"/>
  <c r="AI38" i="26"/>
  <c r="AH38" i="26"/>
  <c r="T64" i="29"/>
  <c r="V64" i="29" s="1"/>
  <c r="AH38" i="36"/>
  <c r="T64" i="31"/>
  <c r="AF38" i="36"/>
  <c r="AF38" i="26"/>
  <c r="AF39" i="27"/>
  <c r="T64" i="36"/>
  <c r="V64" i="36" s="1"/>
  <c r="T64" i="34"/>
  <c r="AF39" i="29"/>
  <c r="T65" i="27"/>
  <c r="U42" i="36"/>
  <c r="T65" i="33"/>
  <c r="U65" i="33" s="1"/>
  <c r="T64" i="35"/>
  <c r="AF38" i="31"/>
  <c r="AH39" i="35"/>
  <c r="T42" i="26"/>
  <c r="V42" i="31"/>
  <c r="AI39" i="35"/>
  <c r="AE39" i="35"/>
  <c r="AF39" i="34"/>
  <c r="AI38" i="31"/>
  <c r="AE38" i="26"/>
  <c r="W63" i="35"/>
  <c r="Y39" i="26"/>
  <c r="AA39" i="26"/>
  <c r="X38" i="26" s="1"/>
  <c r="Z39" i="26"/>
  <c r="Y40" i="35"/>
  <c r="Z40" i="35"/>
  <c r="AA40" i="35"/>
  <c r="X39" i="35" s="1"/>
  <c r="AE39" i="34"/>
  <c r="AI39" i="34"/>
  <c r="Y40" i="29"/>
  <c r="Z40" i="29"/>
  <c r="AA40" i="29"/>
  <c r="X39" i="29" s="1"/>
  <c r="AE39" i="29"/>
  <c r="W62" i="26"/>
  <c r="W42" i="35"/>
  <c r="V65" i="33"/>
  <c r="AE38" i="31"/>
  <c r="B37" i="31"/>
  <c r="W63" i="36"/>
  <c r="W63" i="31"/>
  <c r="W42" i="36"/>
  <c r="V42" i="26"/>
  <c r="U42" i="26"/>
  <c r="Y39" i="31"/>
  <c r="Z39" i="31"/>
  <c r="AA39" i="31"/>
  <c r="X38" i="31" s="1"/>
  <c r="W63" i="34"/>
  <c r="W42" i="29"/>
  <c r="Y41" i="33"/>
  <c r="Z41" i="33"/>
  <c r="AA41" i="33"/>
  <c r="X40" i="33" s="1"/>
  <c r="W64" i="27"/>
  <c r="V64" i="31"/>
  <c r="U64" i="31"/>
  <c r="U65" i="27"/>
  <c r="V65" i="27"/>
  <c r="W64" i="33"/>
  <c r="AE38" i="36"/>
  <c r="B37" i="36"/>
  <c r="Y40" i="27"/>
  <c r="Z40" i="27"/>
  <c r="AA40" i="27"/>
  <c r="X39" i="27" s="1"/>
  <c r="Y40" i="34"/>
  <c r="Z40" i="34"/>
  <c r="AA40" i="34"/>
  <c r="X39" i="34" s="1"/>
  <c r="AF39" i="35"/>
  <c r="AE39" i="27"/>
  <c r="B38" i="27"/>
  <c r="V63" i="26"/>
  <c r="U63" i="26"/>
  <c r="W63" i="29"/>
  <c r="Y39" i="36"/>
  <c r="Z39" i="36"/>
  <c r="AA39" i="36"/>
  <c r="X38" i="36" s="1"/>
  <c r="W42" i="31"/>
  <c r="H65" i="34"/>
  <c r="Q65" i="34" s="1"/>
  <c r="I64" i="34"/>
  <c r="J64" i="34" s="1"/>
  <c r="H66" i="33"/>
  <c r="Q66" i="33" s="1"/>
  <c r="I65" i="33"/>
  <c r="J65" i="33" s="1"/>
  <c r="H65" i="36"/>
  <c r="Q65" i="36" s="1"/>
  <c r="I64" i="36"/>
  <c r="J64" i="36" s="1"/>
  <c r="H65" i="31"/>
  <c r="Q65" i="31" s="1"/>
  <c r="I64" i="31"/>
  <c r="J64" i="31" s="1"/>
  <c r="H65" i="35"/>
  <c r="Q65" i="35" s="1"/>
  <c r="I64" i="35"/>
  <c r="J64" i="35" s="1"/>
  <c r="H66" i="27"/>
  <c r="Q66" i="27" s="1"/>
  <c r="I65" i="27"/>
  <c r="J65" i="27" s="1"/>
  <c r="H64" i="26"/>
  <c r="Q64" i="26" s="1"/>
  <c r="I63" i="26"/>
  <c r="J63" i="26" s="1"/>
  <c r="H65" i="29"/>
  <c r="Q65" i="29" s="1"/>
  <c r="I64" i="29"/>
  <c r="J64" i="29" s="1"/>
  <c r="B37" i="26"/>
  <c r="B39" i="28"/>
  <c r="B38" i="35"/>
  <c r="B38" i="34"/>
  <c r="U64" i="36" l="1"/>
  <c r="AI40" i="35"/>
  <c r="AH40" i="34"/>
  <c r="AF40" i="33"/>
  <c r="B39" i="33"/>
  <c r="AE40" i="33"/>
  <c r="B40" i="33" s="1"/>
  <c r="AI40" i="33"/>
  <c r="AH40" i="33"/>
  <c r="AI39" i="31"/>
  <c r="U64" i="29"/>
  <c r="AE40" i="29"/>
  <c r="B40" i="29" s="1"/>
  <c r="B39" i="29"/>
  <c r="AH40" i="27"/>
  <c r="AI39" i="26"/>
  <c r="AF39" i="36"/>
  <c r="U64" i="34"/>
  <c r="T65" i="35"/>
  <c r="V65" i="35" s="1"/>
  <c r="T65" i="31"/>
  <c r="V64" i="34"/>
  <c r="AI40" i="27"/>
  <c r="T65" i="34"/>
  <c r="T64" i="26"/>
  <c r="AF40" i="35"/>
  <c r="AH39" i="36"/>
  <c r="AH39" i="31"/>
  <c r="AF39" i="26"/>
  <c r="T66" i="27"/>
  <c r="AF40" i="27"/>
  <c r="T65" i="29"/>
  <c r="U65" i="29" s="1"/>
  <c r="T65" i="36"/>
  <c r="V65" i="36" s="1"/>
  <c r="T66" i="33"/>
  <c r="V66" i="33" s="1"/>
  <c r="AF40" i="34"/>
  <c r="AH39" i="26"/>
  <c r="U64" i="35"/>
  <c r="V64" i="35"/>
  <c r="AF40" i="29"/>
  <c r="AE40" i="35"/>
  <c r="AH40" i="35"/>
  <c r="AF39" i="31"/>
  <c r="AI40" i="29"/>
  <c r="AE39" i="26"/>
  <c r="W64" i="31"/>
  <c r="V66" i="27"/>
  <c r="U66" i="27"/>
  <c r="V65" i="34"/>
  <c r="U65" i="34"/>
  <c r="W63" i="26"/>
  <c r="Y41" i="34"/>
  <c r="Z41" i="34"/>
  <c r="AA41" i="34"/>
  <c r="X40" i="34" s="1"/>
  <c r="W42" i="26"/>
  <c r="W64" i="36"/>
  <c r="AE39" i="31"/>
  <c r="B38" i="31"/>
  <c r="W64" i="34"/>
  <c r="AE39" i="36"/>
  <c r="B38" i="36"/>
  <c r="W65" i="33"/>
  <c r="V65" i="29"/>
  <c r="V65" i="31"/>
  <c r="U65" i="31"/>
  <c r="AE40" i="27"/>
  <c r="B39" i="27"/>
  <c r="AE40" i="34"/>
  <c r="W65" i="27"/>
  <c r="Y40" i="31"/>
  <c r="Z40" i="31"/>
  <c r="AA40" i="31"/>
  <c r="X39" i="31" s="1"/>
  <c r="Y41" i="35"/>
  <c r="Z41" i="35"/>
  <c r="AA41" i="35"/>
  <c r="X40" i="35" s="1"/>
  <c r="Y41" i="27"/>
  <c r="Z41" i="27"/>
  <c r="AA41" i="27"/>
  <c r="X40" i="27" s="1"/>
  <c r="Y42" i="33"/>
  <c r="Z42" i="33"/>
  <c r="AA42" i="33"/>
  <c r="X41" i="33" s="1"/>
  <c r="W64" i="35"/>
  <c r="Y41" i="29"/>
  <c r="Z41" i="29"/>
  <c r="AA41" i="29"/>
  <c r="X40" i="29" s="1"/>
  <c r="Y40" i="26"/>
  <c r="Z40" i="26"/>
  <c r="AA40" i="26"/>
  <c r="X39" i="26" s="1"/>
  <c r="V64" i="26"/>
  <c r="U64" i="26"/>
  <c r="Y40" i="36"/>
  <c r="Z40" i="36"/>
  <c r="AA40" i="36"/>
  <c r="X39" i="36" s="1"/>
  <c r="W64" i="29"/>
  <c r="AH40" i="29"/>
  <c r="AI39" i="36"/>
  <c r="AI40" i="34"/>
  <c r="H66" i="29"/>
  <c r="Q66" i="29" s="1"/>
  <c r="I65" i="29"/>
  <c r="J65" i="29" s="1"/>
  <c r="H66" i="31"/>
  <c r="Q66" i="31" s="1"/>
  <c r="I65" i="31"/>
  <c r="J65" i="31" s="1"/>
  <c r="H65" i="26"/>
  <c r="Q65" i="26" s="1"/>
  <c r="I64" i="26"/>
  <c r="J64" i="26" s="1"/>
  <c r="H66" i="36"/>
  <c r="Q66" i="36" s="1"/>
  <c r="I65" i="36"/>
  <c r="J65" i="36" s="1"/>
  <c r="H67" i="27"/>
  <c r="Q67" i="27" s="1"/>
  <c r="I66" i="27"/>
  <c r="J66" i="27" s="1"/>
  <c r="H67" i="33"/>
  <c r="Q67" i="33" s="1"/>
  <c r="I66" i="33"/>
  <c r="J66" i="33" s="1"/>
  <c r="H66" i="35"/>
  <c r="Q66" i="35" s="1"/>
  <c r="I65" i="35"/>
  <c r="J65" i="35" s="1"/>
  <c r="H66" i="34"/>
  <c r="Q66" i="34" s="1"/>
  <c r="I65" i="34"/>
  <c r="J65" i="34" s="1"/>
  <c r="B39" i="35"/>
  <c r="B39" i="34"/>
  <c r="B40" i="28"/>
  <c r="B38" i="26"/>
  <c r="AI40" i="36" l="1"/>
  <c r="AH40" i="36"/>
  <c r="U65" i="36"/>
  <c r="AH41" i="35"/>
  <c r="AI41" i="35"/>
  <c r="U65" i="35"/>
  <c r="AI41" i="34"/>
  <c r="U66" i="33"/>
  <c r="AH41" i="33"/>
  <c r="AI41" i="33"/>
  <c r="AF41" i="33"/>
  <c r="AE41" i="33"/>
  <c r="B41" i="33" s="1"/>
  <c r="AH41" i="29"/>
  <c r="AI41" i="29"/>
  <c r="AI41" i="27"/>
  <c r="AI40" i="26"/>
  <c r="AH40" i="26"/>
  <c r="T66" i="29"/>
  <c r="U66" i="29" s="1"/>
  <c r="AF40" i="31"/>
  <c r="T67" i="33"/>
  <c r="U67" i="33" s="1"/>
  <c r="T66" i="36"/>
  <c r="T67" i="27"/>
  <c r="T66" i="34"/>
  <c r="T66" i="31"/>
  <c r="T66" i="35"/>
  <c r="V66" i="35" s="1"/>
  <c r="T65" i="26"/>
  <c r="AF40" i="26"/>
  <c r="AE41" i="35"/>
  <c r="AF40" i="36"/>
  <c r="AF41" i="34"/>
  <c r="AF41" i="29"/>
  <c r="AF41" i="27"/>
  <c r="AF41" i="35"/>
  <c r="Y42" i="27"/>
  <c r="Z42" i="27"/>
  <c r="AA42" i="27"/>
  <c r="X41" i="27" s="1"/>
  <c r="Y42" i="35"/>
  <c r="Z42" i="35"/>
  <c r="AA42" i="35"/>
  <c r="X41" i="35" s="1"/>
  <c r="AE41" i="34"/>
  <c r="U66" i="31"/>
  <c r="W66" i="33"/>
  <c r="AE40" i="26"/>
  <c r="AE41" i="29"/>
  <c r="B41" i="29" s="1"/>
  <c r="W66" i="27"/>
  <c r="W65" i="29"/>
  <c r="Y41" i="36"/>
  <c r="Z41" i="36"/>
  <c r="AA41" i="36"/>
  <c r="X40" i="36" s="1"/>
  <c r="AE41" i="27"/>
  <c r="B40" i="27"/>
  <c r="AE40" i="31"/>
  <c r="B39" i="31"/>
  <c r="W65" i="34"/>
  <c r="V66" i="36"/>
  <c r="U66" i="36"/>
  <c r="Y41" i="26"/>
  <c r="Z41" i="26"/>
  <c r="AA41" i="26"/>
  <c r="X40" i="26" s="1"/>
  <c r="W65" i="36"/>
  <c r="Y41" i="31"/>
  <c r="Z41" i="31"/>
  <c r="AA41" i="31"/>
  <c r="X40" i="31" s="1"/>
  <c r="AI40" i="31"/>
  <c r="AH40" i="31"/>
  <c r="Y42" i="34"/>
  <c r="Z42" i="34"/>
  <c r="AA42" i="34"/>
  <c r="X41" i="34" s="1"/>
  <c r="U67" i="27"/>
  <c r="V67" i="27"/>
  <c r="Y43" i="33"/>
  <c r="Z43" i="33"/>
  <c r="AA43" i="33"/>
  <c r="X42" i="33" s="1"/>
  <c r="W65" i="35"/>
  <c r="W64" i="26"/>
  <c r="AE40" i="36"/>
  <c r="B39" i="36"/>
  <c r="AH41" i="34"/>
  <c r="V66" i="34"/>
  <c r="U66" i="34"/>
  <c r="U65" i="26"/>
  <c r="V65" i="26"/>
  <c r="Y42" i="29"/>
  <c r="Z42" i="29"/>
  <c r="AA42" i="29"/>
  <c r="X41" i="29" s="1"/>
  <c r="W65" i="31"/>
  <c r="AH41" i="27"/>
  <c r="H67" i="34"/>
  <c r="Q67" i="34" s="1"/>
  <c r="I66" i="34"/>
  <c r="J66" i="34" s="1"/>
  <c r="H67" i="36"/>
  <c r="Q67" i="36" s="1"/>
  <c r="I66" i="36"/>
  <c r="J66" i="36" s="1"/>
  <c r="H67" i="35"/>
  <c r="Q67" i="35" s="1"/>
  <c r="I66" i="35"/>
  <c r="J66" i="35" s="1"/>
  <c r="H66" i="26"/>
  <c r="Q66" i="26" s="1"/>
  <c r="I65" i="26"/>
  <c r="J65" i="26" s="1"/>
  <c r="H68" i="33"/>
  <c r="Q68" i="33" s="1"/>
  <c r="I67" i="33"/>
  <c r="J67" i="33" s="1"/>
  <c r="H67" i="31"/>
  <c r="Q67" i="31" s="1"/>
  <c r="I66" i="31"/>
  <c r="J66" i="31" s="1"/>
  <c r="H68" i="27"/>
  <c r="Q68" i="27" s="1"/>
  <c r="I67" i="27"/>
  <c r="J67" i="27" s="1"/>
  <c r="H67" i="29"/>
  <c r="Q67" i="29" s="1"/>
  <c r="I66" i="29"/>
  <c r="J66" i="29" s="1"/>
  <c r="B40" i="34"/>
  <c r="B40" i="35"/>
  <c r="B41" i="28"/>
  <c r="B39" i="26"/>
  <c r="AH41" i="36" l="1"/>
  <c r="AI42" i="35"/>
  <c r="AH42" i="35"/>
  <c r="AI42" i="34"/>
  <c r="AH42" i="34"/>
  <c r="AE42" i="33"/>
  <c r="B42" i="33" s="1"/>
  <c r="AI42" i="33"/>
  <c r="AH42" i="33"/>
  <c r="AF42" i="33"/>
  <c r="V67" i="33"/>
  <c r="V66" i="29"/>
  <c r="T68" i="27"/>
  <c r="T67" i="35"/>
  <c r="U67" i="35" s="1"/>
  <c r="AF41" i="26"/>
  <c r="AE41" i="26"/>
  <c r="AF42" i="27"/>
  <c r="AF42" i="34"/>
  <c r="T67" i="31"/>
  <c r="AI42" i="27"/>
  <c r="AF41" i="36"/>
  <c r="T68" i="33"/>
  <c r="U68" i="33" s="1"/>
  <c r="T67" i="34"/>
  <c r="AF41" i="31"/>
  <c r="V66" i="31"/>
  <c r="T67" i="36"/>
  <c r="V67" i="36" s="1"/>
  <c r="AH42" i="27"/>
  <c r="T67" i="29"/>
  <c r="T66" i="26"/>
  <c r="U66" i="35"/>
  <c r="AE42" i="35"/>
  <c r="AI41" i="36"/>
  <c r="AH41" i="31"/>
  <c r="AI41" i="31"/>
  <c r="AI42" i="29"/>
  <c r="AF42" i="29"/>
  <c r="AH42" i="29"/>
  <c r="AH41" i="26"/>
  <c r="Y42" i="36"/>
  <c r="Z42" i="36"/>
  <c r="AA42" i="36"/>
  <c r="X41" i="36" s="1"/>
  <c r="Y43" i="35"/>
  <c r="Z43" i="35"/>
  <c r="AA43" i="35"/>
  <c r="X42" i="35" s="1"/>
  <c r="W65" i="26"/>
  <c r="W66" i="29"/>
  <c r="AF42" i="35"/>
  <c r="Y42" i="31"/>
  <c r="Z42" i="31"/>
  <c r="AA42" i="31"/>
  <c r="X41" i="31" s="1"/>
  <c r="W66" i="36"/>
  <c r="AE42" i="34"/>
  <c r="W67" i="33"/>
  <c r="U66" i="26"/>
  <c r="V66" i="26"/>
  <c r="Y43" i="34"/>
  <c r="Z43" i="34"/>
  <c r="AA43" i="34"/>
  <c r="X42" i="34" s="1"/>
  <c r="AE41" i="36"/>
  <c r="B40" i="36"/>
  <c r="Y42" i="26"/>
  <c r="Z42" i="26"/>
  <c r="AA42" i="26"/>
  <c r="X41" i="26" s="1"/>
  <c r="AE41" i="31"/>
  <c r="B40" i="31"/>
  <c r="V68" i="27"/>
  <c r="U68" i="27"/>
  <c r="W66" i="35"/>
  <c r="V67" i="31"/>
  <c r="U67" i="31"/>
  <c r="Y43" i="29"/>
  <c r="Z43" i="29"/>
  <c r="AA43" i="29"/>
  <c r="X42" i="29" s="1"/>
  <c r="Y43" i="27"/>
  <c r="Z43" i="27"/>
  <c r="AA43" i="27"/>
  <c r="X42" i="27" s="1"/>
  <c r="V67" i="29"/>
  <c r="U67" i="29"/>
  <c r="Y44" i="33"/>
  <c r="Z44" i="33"/>
  <c r="AA44" i="33"/>
  <c r="X43" i="33" s="1"/>
  <c r="V67" i="35"/>
  <c r="W66" i="34"/>
  <c r="V67" i="34"/>
  <c r="U67" i="34"/>
  <c r="AI41" i="26"/>
  <c r="W67" i="27"/>
  <c r="AE42" i="27"/>
  <c r="B41" i="27"/>
  <c r="AE42" i="29"/>
  <c r="W66" i="31"/>
  <c r="H68" i="29"/>
  <c r="Q68" i="29" s="1"/>
  <c r="I67" i="29"/>
  <c r="J67" i="29" s="1"/>
  <c r="H67" i="26"/>
  <c r="Q67" i="26" s="1"/>
  <c r="I66" i="26"/>
  <c r="J66" i="26" s="1"/>
  <c r="H69" i="27"/>
  <c r="Q69" i="27" s="1"/>
  <c r="I68" i="27"/>
  <c r="J68" i="27" s="1"/>
  <c r="H68" i="35"/>
  <c r="Q68" i="35" s="1"/>
  <c r="I67" i="35"/>
  <c r="J67" i="35" s="1"/>
  <c r="H68" i="31"/>
  <c r="Q68" i="31" s="1"/>
  <c r="I67" i="31"/>
  <c r="J67" i="31" s="1"/>
  <c r="H68" i="36"/>
  <c r="Q68" i="36" s="1"/>
  <c r="I67" i="36"/>
  <c r="J67" i="36" s="1"/>
  <c r="H69" i="33"/>
  <c r="Q69" i="33" s="1"/>
  <c r="I68" i="33"/>
  <c r="J68" i="33" s="1"/>
  <c r="H68" i="34"/>
  <c r="Q68" i="34" s="1"/>
  <c r="I67" i="34"/>
  <c r="J67" i="34" s="1"/>
  <c r="B40" i="26"/>
  <c r="B41" i="35"/>
  <c r="B42" i="28"/>
  <c r="B41" i="34"/>
  <c r="U67" i="36" l="1"/>
  <c r="AF43" i="35"/>
  <c r="AE43" i="33"/>
  <c r="B43" i="33" s="1"/>
  <c r="AI43" i="33"/>
  <c r="V68" i="33"/>
  <c r="AH43" i="33"/>
  <c r="AF43" i="33"/>
  <c r="AI43" i="29"/>
  <c r="AI43" i="27"/>
  <c r="AH42" i="26"/>
  <c r="AI42" i="26"/>
  <c r="T68" i="34"/>
  <c r="V68" i="34" s="1"/>
  <c r="T68" i="35"/>
  <c r="V68" i="35" s="1"/>
  <c r="AF42" i="26"/>
  <c r="T69" i="33"/>
  <c r="V69" i="33" s="1"/>
  <c r="T69" i="27"/>
  <c r="AF43" i="27"/>
  <c r="T68" i="36"/>
  <c r="T67" i="26"/>
  <c r="AF43" i="29"/>
  <c r="T68" i="31"/>
  <c r="V68" i="31" s="1"/>
  <c r="T68" i="29"/>
  <c r="U68" i="29" s="1"/>
  <c r="AF43" i="34"/>
  <c r="AF42" i="36"/>
  <c r="AE43" i="35"/>
  <c r="AH43" i="35"/>
  <c r="AE43" i="34"/>
  <c r="AI43" i="34"/>
  <c r="AH43" i="29"/>
  <c r="B42" i="29"/>
  <c r="AE42" i="36"/>
  <c r="B41" i="36"/>
  <c r="AE42" i="31"/>
  <c r="B41" i="31"/>
  <c r="U68" i="34"/>
  <c r="Y44" i="29"/>
  <c r="Z44" i="29"/>
  <c r="AA44" i="29"/>
  <c r="X43" i="29" s="1"/>
  <c r="AE42" i="26"/>
  <c r="AI42" i="36"/>
  <c r="Y45" i="33"/>
  <c r="Z45" i="33"/>
  <c r="AA45" i="33"/>
  <c r="X44" i="33" s="1"/>
  <c r="Y44" i="35"/>
  <c r="Z44" i="35"/>
  <c r="AA44" i="35"/>
  <c r="X43" i="35" s="1"/>
  <c r="AF42" i="31"/>
  <c r="U69" i="33"/>
  <c r="U69" i="27"/>
  <c r="V69" i="27"/>
  <c r="AE43" i="29"/>
  <c r="B43" i="29" s="1"/>
  <c r="W67" i="34"/>
  <c r="W67" i="29"/>
  <c r="Y43" i="26"/>
  <c r="Z43" i="26"/>
  <c r="AA43" i="26"/>
  <c r="X42" i="26" s="1"/>
  <c r="W67" i="36"/>
  <c r="W66" i="26"/>
  <c r="Y44" i="34"/>
  <c r="Z44" i="34"/>
  <c r="AA44" i="34"/>
  <c r="X43" i="34" s="1"/>
  <c r="W67" i="31"/>
  <c r="W68" i="27"/>
  <c r="AI42" i="31"/>
  <c r="Y43" i="36"/>
  <c r="Z43" i="36"/>
  <c r="AA43" i="36"/>
  <c r="X42" i="36" s="1"/>
  <c r="V67" i="26"/>
  <c r="U67" i="26"/>
  <c r="AE43" i="27"/>
  <c r="B42" i="27"/>
  <c r="W67" i="35"/>
  <c r="AH42" i="31"/>
  <c r="AH43" i="27"/>
  <c r="AH42" i="36"/>
  <c r="V68" i="36"/>
  <c r="U68" i="36"/>
  <c r="W68" i="33"/>
  <c r="Y44" i="27"/>
  <c r="Z44" i="27"/>
  <c r="AA44" i="27"/>
  <c r="X43" i="27" s="1"/>
  <c r="AI43" i="35"/>
  <c r="AH43" i="34"/>
  <c r="Y43" i="31"/>
  <c r="Z43" i="31"/>
  <c r="AA43" i="31"/>
  <c r="X42" i="31" s="1"/>
  <c r="H69" i="31"/>
  <c r="Q69" i="31" s="1"/>
  <c r="I68" i="31"/>
  <c r="J68" i="31" s="1"/>
  <c r="H69" i="29"/>
  <c r="Q69" i="29" s="1"/>
  <c r="I68" i="29"/>
  <c r="J68" i="29" s="1"/>
  <c r="H69" i="34"/>
  <c r="Q69" i="34" s="1"/>
  <c r="I68" i="34"/>
  <c r="J68" i="34" s="1"/>
  <c r="H69" i="35"/>
  <c r="Q69" i="35" s="1"/>
  <c r="I68" i="35"/>
  <c r="J68" i="35" s="1"/>
  <c r="H70" i="33"/>
  <c r="Q70" i="33" s="1"/>
  <c r="I69" i="33"/>
  <c r="J69" i="33" s="1"/>
  <c r="H70" i="27"/>
  <c r="Q70" i="27" s="1"/>
  <c r="I69" i="27"/>
  <c r="J69" i="27" s="1"/>
  <c r="H69" i="36"/>
  <c r="Q69" i="36" s="1"/>
  <c r="I68" i="36"/>
  <c r="J68" i="36" s="1"/>
  <c r="H68" i="26"/>
  <c r="Q68" i="26" s="1"/>
  <c r="I67" i="26"/>
  <c r="J67" i="26" s="1"/>
  <c r="B43" i="28"/>
  <c r="B42" i="35"/>
  <c r="B42" i="34"/>
  <c r="B41" i="26"/>
  <c r="AI43" i="36" l="1"/>
  <c r="AH43" i="36"/>
  <c r="AH44" i="35"/>
  <c r="U68" i="35"/>
  <c r="AI44" i="35"/>
  <c r="AI44" i="34"/>
  <c r="AH44" i="34"/>
  <c r="AE44" i="33"/>
  <c r="B44" i="33" s="1"/>
  <c r="AF44" i="33"/>
  <c r="AH44" i="33"/>
  <c r="AI44" i="33"/>
  <c r="U68" i="31"/>
  <c r="AI43" i="31"/>
  <c r="V68" i="29"/>
  <c r="AI44" i="29"/>
  <c r="AE43" i="26"/>
  <c r="T69" i="35"/>
  <c r="V69" i="35" s="1"/>
  <c r="AF43" i="26"/>
  <c r="AF44" i="29"/>
  <c r="T68" i="26"/>
  <c r="T69" i="34"/>
  <c r="V69" i="34" s="1"/>
  <c r="AE44" i="34"/>
  <c r="T69" i="36"/>
  <c r="U69" i="36" s="1"/>
  <c r="T70" i="27"/>
  <c r="T69" i="29"/>
  <c r="V69" i="29" s="1"/>
  <c r="AF44" i="27"/>
  <c r="AF43" i="36"/>
  <c r="AE44" i="35"/>
  <c r="T70" i="33"/>
  <c r="U70" i="33" s="1"/>
  <c r="T69" i="31"/>
  <c r="V69" i="31" s="1"/>
  <c r="AH43" i="31"/>
  <c r="Y45" i="34"/>
  <c r="Z45" i="34"/>
  <c r="AA45" i="34"/>
  <c r="X44" i="34" s="1"/>
  <c r="Y44" i="26"/>
  <c r="Z44" i="26"/>
  <c r="AA44" i="26"/>
  <c r="X43" i="26" s="1"/>
  <c r="W68" i="31"/>
  <c r="W68" i="34"/>
  <c r="Y45" i="27"/>
  <c r="Z45" i="27"/>
  <c r="AA45" i="27"/>
  <c r="X44" i="27" s="1"/>
  <c r="W69" i="33"/>
  <c r="AF43" i="31"/>
  <c r="Y45" i="29"/>
  <c r="Z45" i="29"/>
  <c r="AA45" i="29"/>
  <c r="X44" i="29" s="1"/>
  <c r="AE43" i="31"/>
  <c r="B42" i="31"/>
  <c r="AE44" i="27"/>
  <c r="B43" i="27"/>
  <c r="U68" i="26"/>
  <c r="V68" i="26"/>
  <c r="AH43" i="26"/>
  <c r="W67" i="26"/>
  <c r="AI43" i="26"/>
  <c r="V70" i="27"/>
  <c r="U70" i="27"/>
  <c r="Y46" i="33"/>
  <c r="Z46" i="33"/>
  <c r="AA46" i="33"/>
  <c r="X45" i="33" s="1"/>
  <c r="Y44" i="31"/>
  <c r="Z44" i="31"/>
  <c r="AA44" i="31"/>
  <c r="X43" i="31" s="1"/>
  <c r="AF44" i="34"/>
  <c r="W68" i="29"/>
  <c r="W69" i="27"/>
  <c r="Y44" i="36"/>
  <c r="Z44" i="36"/>
  <c r="AA44" i="36"/>
  <c r="X43" i="36" s="1"/>
  <c r="AH44" i="27"/>
  <c r="AE44" i="29"/>
  <c r="AH44" i="29"/>
  <c r="Y45" i="35"/>
  <c r="Z45" i="35"/>
  <c r="AA45" i="35"/>
  <c r="X44" i="35" s="1"/>
  <c r="W68" i="35"/>
  <c r="AE43" i="36"/>
  <c r="B42" i="36"/>
  <c r="AI44" i="27"/>
  <c r="W68" i="36"/>
  <c r="AF44" i="35"/>
  <c r="H69" i="26"/>
  <c r="Q69" i="26" s="1"/>
  <c r="I68" i="26"/>
  <c r="J68" i="26" s="1"/>
  <c r="H70" i="35"/>
  <c r="Q70" i="35" s="1"/>
  <c r="I69" i="35"/>
  <c r="J69" i="35" s="1"/>
  <c r="H70" i="36"/>
  <c r="Q70" i="36" s="1"/>
  <c r="I69" i="36"/>
  <c r="J69" i="36" s="1"/>
  <c r="H71" i="27"/>
  <c r="Q71" i="27" s="1"/>
  <c r="I70" i="27"/>
  <c r="J70" i="27" s="1"/>
  <c r="H70" i="29"/>
  <c r="Q70" i="29" s="1"/>
  <c r="I69" i="29"/>
  <c r="J69" i="29" s="1"/>
  <c r="H70" i="34"/>
  <c r="Q70" i="34" s="1"/>
  <c r="I69" i="34"/>
  <c r="J69" i="34" s="1"/>
  <c r="H71" i="33"/>
  <c r="Q71" i="33" s="1"/>
  <c r="I70" i="33"/>
  <c r="J70" i="33" s="1"/>
  <c r="H70" i="31"/>
  <c r="Q70" i="31" s="1"/>
  <c r="I69" i="31"/>
  <c r="J69" i="31" s="1"/>
  <c r="B42" i="26"/>
  <c r="B44" i="28"/>
  <c r="B43" i="35"/>
  <c r="B43" i="34"/>
  <c r="V69" i="36" l="1"/>
  <c r="AH44" i="36"/>
  <c r="U69" i="35"/>
  <c r="AH45" i="35"/>
  <c r="U69" i="34"/>
  <c r="AE45" i="33"/>
  <c r="B45" i="33" s="1"/>
  <c r="AF45" i="33"/>
  <c r="AF46" i="33" s="1"/>
  <c r="AI45" i="33"/>
  <c r="AH45" i="33"/>
  <c r="V70" i="33"/>
  <c r="U69" i="31"/>
  <c r="U69" i="29"/>
  <c r="AE45" i="29"/>
  <c r="B45" i="29" s="1"/>
  <c r="AI45" i="27"/>
  <c r="AH44" i="26"/>
  <c r="AE44" i="26"/>
  <c r="AI44" i="26"/>
  <c r="T71" i="33"/>
  <c r="U71" i="33" s="1"/>
  <c r="AF45" i="27"/>
  <c r="AE45" i="34"/>
  <c r="T70" i="35"/>
  <c r="T70" i="34"/>
  <c r="T70" i="29"/>
  <c r="T69" i="26"/>
  <c r="T70" i="31"/>
  <c r="V70" i="31" s="1"/>
  <c r="T71" i="27"/>
  <c r="AE45" i="35"/>
  <c r="AF44" i="26"/>
  <c r="AF45" i="29"/>
  <c r="AI44" i="31"/>
  <c r="T70" i="36"/>
  <c r="AF44" i="36"/>
  <c r="AI44" i="36"/>
  <c r="AI45" i="35"/>
  <c r="AF45" i="34"/>
  <c r="AE46" i="33"/>
  <c r="B46" i="33" s="1"/>
  <c r="B44" i="29"/>
  <c r="AH45" i="27"/>
  <c r="AE44" i="31"/>
  <c r="B43" i="31"/>
  <c r="AH45" i="34"/>
  <c r="Y45" i="26"/>
  <c r="Z45" i="26"/>
  <c r="AA45" i="26"/>
  <c r="X44" i="26" s="1"/>
  <c r="W69" i="29"/>
  <c r="Y46" i="27"/>
  <c r="Z46" i="27"/>
  <c r="AA46" i="27"/>
  <c r="X45" i="27" s="1"/>
  <c r="Y47" i="33"/>
  <c r="Z47" i="33"/>
  <c r="AA47" i="33"/>
  <c r="X46" i="33" s="1"/>
  <c r="W70" i="33"/>
  <c r="Y46" i="29"/>
  <c r="Z46" i="29"/>
  <c r="AA46" i="29"/>
  <c r="X45" i="29" s="1"/>
  <c r="V69" i="26"/>
  <c r="U69" i="26"/>
  <c r="W69" i="31"/>
  <c r="W69" i="34"/>
  <c r="Y45" i="36"/>
  <c r="Z45" i="36"/>
  <c r="AA45" i="36"/>
  <c r="X44" i="36" s="1"/>
  <c r="AH44" i="31"/>
  <c r="AF44" i="31"/>
  <c r="V70" i="35"/>
  <c r="U70" i="35"/>
  <c r="AF45" i="35"/>
  <c r="Y46" i="35"/>
  <c r="Z46" i="35"/>
  <c r="AA46" i="35"/>
  <c r="X45" i="35" s="1"/>
  <c r="W69" i="35"/>
  <c r="AE45" i="27"/>
  <c r="B44" i="27"/>
  <c r="Y46" i="34"/>
  <c r="AA46" i="34"/>
  <c r="X45" i="34" s="1"/>
  <c r="Z46" i="34"/>
  <c r="V70" i="29"/>
  <c r="U70" i="29"/>
  <c r="U71" i="27"/>
  <c r="V71" i="27"/>
  <c r="AH45" i="29"/>
  <c r="W70" i="27"/>
  <c r="V70" i="34"/>
  <c r="U70" i="34"/>
  <c r="AE44" i="36"/>
  <c r="B43" i="36"/>
  <c r="W69" i="36"/>
  <c r="AI45" i="29"/>
  <c r="Y45" i="31"/>
  <c r="Z45" i="31"/>
  <c r="AA45" i="31"/>
  <c r="X44" i="31" s="1"/>
  <c r="W68" i="26"/>
  <c r="AI45" i="34"/>
  <c r="H71" i="31"/>
  <c r="Q71" i="31" s="1"/>
  <c r="I70" i="31"/>
  <c r="J70" i="31" s="1"/>
  <c r="H72" i="27"/>
  <c r="Q72" i="27" s="1"/>
  <c r="I71" i="27"/>
  <c r="J71" i="27" s="1"/>
  <c r="H72" i="33"/>
  <c r="Q72" i="33" s="1"/>
  <c r="I71" i="33"/>
  <c r="J71" i="33" s="1"/>
  <c r="H71" i="36"/>
  <c r="Q71" i="36" s="1"/>
  <c r="I70" i="36"/>
  <c r="J70" i="36" s="1"/>
  <c r="H71" i="34"/>
  <c r="Q71" i="34" s="1"/>
  <c r="I70" i="34"/>
  <c r="J70" i="34" s="1"/>
  <c r="H71" i="35"/>
  <c r="Q71" i="35" s="1"/>
  <c r="I70" i="35"/>
  <c r="J70" i="35" s="1"/>
  <c r="H71" i="29"/>
  <c r="Q71" i="29" s="1"/>
  <c r="I70" i="29"/>
  <c r="J70" i="29" s="1"/>
  <c r="H70" i="26"/>
  <c r="Q70" i="26" s="1"/>
  <c r="I69" i="26"/>
  <c r="J69" i="26" s="1"/>
  <c r="B44" i="34"/>
  <c r="B43" i="26"/>
  <c r="B44" i="35"/>
  <c r="B45" i="28"/>
  <c r="AI45" i="36" l="1"/>
  <c r="AI46" i="34"/>
  <c r="AH46" i="34"/>
  <c r="AH46" i="33"/>
  <c r="AI46" i="33"/>
  <c r="V71" i="33"/>
  <c r="U70" i="31"/>
  <c r="AE46" i="29"/>
  <c r="B46" i="29" s="1"/>
  <c r="AH46" i="29"/>
  <c r="AI46" i="29"/>
  <c r="AF46" i="29"/>
  <c r="AH45" i="26"/>
  <c r="AE45" i="26"/>
  <c r="AI45" i="26"/>
  <c r="T72" i="33"/>
  <c r="V72" i="33" s="1"/>
  <c r="T71" i="29"/>
  <c r="AF46" i="27"/>
  <c r="AI47" i="33"/>
  <c r="T71" i="35"/>
  <c r="T72" i="27"/>
  <c r="AE46" i="35"/>
  <c r="T71" i="34"/>
  <c r="T71" i="31"/>
  <c r="AH47" i="33"/>
  <c r="AE46" i="34"/>
  <c r="AF45" i="26"/>
  <c r="U70" i="36"/>
  <c r="T70" i="26"/>
  <c r="T71" i="36"/>
  <c r="U71" i="36" s="1"/>
  <c r="AE47" i="33"/>
  <c r="B47" i="33" s="1"/>
  <c r="V70" i="36"/>
  <c r="W70" i="36" s="1"/>
  <c r="AF46" i="35"/>
  <c r="AH45" i="31"/>
  <c r="W69" i="26"/>
  <c r="Y48" i="33"/>
  <c r="Z48" i="33"/>
  <c r="AA48" i="33"/>
  <c r="X47" i="33" s="1"/>
  <c r="Y46" i="26"/>
  <c r="Z46" i="26"/>
  <c r="AA46" i="26"/>
  <c r="X45" i="26" s="1"/>
  <c r="AF47" i="33"/>
  <c r="V71" i="29"/>
  <c r="U71" i="29"/>
  <c r="U72" i="33"/>
  <c r="W70" i="31"/>
  <c r="AE46" i="27"/>
  <c r="B45" i="27"/>
  <c r="Y46" i="36"/>
  <c r="AA46" i="36"/>
  <c r="X45" i="36" s="1"/>
  <c r="Z46" i="36"/>
  <c r="AI46" i="35"/>
  <c r="U72" i="27"/>
  <c r="Y47" i="29"/>
  <c r="Z47" i="29"/>
  <c r="AA47" i="29"/>
  <c r="X46" i="29" s="1"/>
  <c r="Y47" i="27"/>
  <c r="Z47" i="27"/>
  <c r="AA47" i="27"/>
  <c r="X46" i="27" s="1"/>
  <c r="AF46" i="34"/>
  <c r="AE45" i="36"/>
  <c r="B44" i="36"/>
  <c r="V71" i="35"/>
  <c r="U71" i="35"/>
  <c r="Y46" i="31"/>
  <c r="Z46" i="31"/>
  <c r="AA46" i="31"/>
  <c r="X45" i="31" s="1"/>
  <c r="W70" i="29"/>
  <c r="W70" i="35"/>
  <c r="AF45" i="36"/>
  <c r="V71" i="34"/>
  <c r="U71" i="34"/>
  <c r="V71" i="31"/>
  <c r="U71" i="31"/>
  <c r="W71" i="27"/>
  <c r="AF45" i="31"/>
  <c r="AE45" i="31"/>
  <c r="B44" i="31"/>
  <c r="AH45" i="36"/>
  <c r="AH46" i="35"/>
  <c r="Y47" i="35"/>
  <c r="Z47" i="35"/>
  <c r="AA47" i="35"/>
  <c r="X46" i="35" s="1"/>
  <c r="AI45" i="31"/>
  <c r="W71" i="33"/>
  <c r="U70" i="26"/>
  <c r="V70" i="26"/>
  <c r="V71" i="36"/>
  <c r="W70" i="34"/>
  <c r="Y47" i="34"/>
  <c r="Z47" i="34"/>
  <c r="AA47" i="34"/>
  <c r="X46" i="34" s="1"/>
  <c r="AI46" i="27"/>
  <c r="AH46" i="27"/>
  <c r="H72" i="34"/>
  <c r="Q72" i="34" s="1"/>
  <c r="I71" i="34"/>
  <c r="J71" i="34" s="1"/>
  <c r="H72" i="31"/>
  <c r="Q72" i="31" s="1"/>
  <c r="I71" i="31"/>
  <c r="J71" i="31" s="1"/>
  <c r="H71" i="26"/>
  <c r="Q71" i="26" s="1"/>
  <c r="I70" i="26"/>
  <c r="J70" i="26" s="1"/>
  <c r="H72" i="36"/>
  <c r="Q72" i="36" s="1"/>
  <c r="I71" i="36"/>
  <c r="J71" i="36" s="1"/>
  <c r="H72" i="29"/>
  <c r="Q72" i="29" s="1"/>
  <c r="I71" i="29"/>
  <c r="J71" i="29" s="1"/>
  <c r="H73" i="33"/>
  <c r="Q73" i="33" s="1"/>
  <c r="I72" i="33"/>
  <c r="J72" i="33" s="1"/>
  <c r="H72" i="35"/>
  <c r="Q72" i="35" s="1"/>
  <c r="I71" i="35"/>
  <c r="J71" i="35" s="1"/>
  <c r="H73" i="27"/>
  <c r="Q73" i="27" s="1"/>
  <c r="I72" i="27"/>
  <c r="J72" i="27" s="1"/>
  <c r="B44" i="26"/>
  <c r="B45" i="35"/>
  <c r="B46" i="28"/>
  <c r="B45" i="34"/>
  <c r="AI46" i="36" l="1"/>
  <c r="AH47" i="35"/>
  <c r="AI47" i="35"/>
  <c r="AH47" i="34"/>
  <c r="AI47" i="34"/>
  <c r="AI48" i="33"/>
  <c r="AI47" i="29"/>
  <c r="AH47" i="29"/>
  <c r="AI47" i="27"/>
  <c r="AH47" i="27"/>
  <c r="AH46" i="26"/>
  <c r="AI46" i="26"/>
  <c r="AE47" i="34"/>
  <c r="T71" i="26"/>
  <c r="AE48" i="33"/>
  <c r="B48" i="33" s="1"/>
  <c r="AE47" i="35"/>
  <c r="AE47" i="29"/>
  <c r="B47" i="29" s="1"/>
  <c r="T72" i="31"/>
  <c r="V72" i="31" s="1"/>
  <c r="T73" i="33"/>
  <c r="U73" i="33" s="1"/>
  <c r="T72" i="29"/>
  <c r="V72" i="29" s="1"/>
  <c r="T72" i="34"/>
  <c r="T72" i="35"/>
  <c r="U72" i="35" s="1"/>
  <c r="AE46" i="26"/>
  <c r="T73" i="27"/>
  <c r="T72" i="36"/>
  <c r="V72" i="36" s="1"/>
  <c r="AF47" i="27"/>
  <c r="V72" i="27"/>
  <c r="AF47" i="35"/>
  <c r="AF48" i="33"/>
  <c r="AF46" i="31"/>
  <c r="W70" i="26"/>
  <c r="AH46" i="31"/>
  <c r="W71" i="31"/>
  <c r="Y48" i="29"/>
  <c r="Z48" i="29"/>
  <c r="AA48" i="29"/>
  <c r="X47" i="29" s="1"/>
  <c r="U73" i="27"/>
  <c r="V73" i="27"/>
  <c r="W71" i="36"/>
  <c r="AE46" i="31"/>
  <c r="B45" i="31"/>
  <c r="W71" i="35"/>
  <c r="AH48" i="33"/>
  <c r="Y48" i="35"/>
  <c r="AA48" i="35"/>
  <c r="X47" i="35" s="1"/>
  <c r="Z48" i="35"/>
  <c r="AE46" i="36"/>
  <c r="B45" i="36"/>
  <c r="Y48" i="34"/>
  <c r="Z48" i="34"/>
  <c r="AA48" i="34"/>
  <c r="X47" i="34" s="1"/>
  <c r="AF46" i="36"/>
  <c r="AF47" i="34"/>
  <c r="AF47" i="29"/>
  <c r="W72" i="33"/>
  <c r="Y47" i="26"/>
  <c r="Z47" i="26"/>
  <c r="AA47" i="26"/>
  <c r="X46" i="26" s="1"/>
  <c r="AF46" i="26"/>
  <c r="U71" i="26"/>
  <c r="V71" i="26"/>
  <c r="W71" i="34"/>
  <c r="U72" i="31"/>
  <c r="Y47" i="36"/>
  <c r="Z47" i="36"/>
  <c r="AA47" i="36"/>
  <c r="X46" i="36" s="1"/>
  <c r="Y47" i="31"/>
  <c r="Z47" i="31"/>
  <c r="AA47" i="31"/>
  <c r="X46" i="31" s="1"/>
  <c r="W72" i="27"/>
  <c r="AE47" i="27"/>
  <c r="B46" i="27"/>
  <c r="V72" i="34"/>
  <c r="U72" i="34"/>
  <c r="AI46" i="31"/>
  <c r="AH46" i="36"/>
  <c r="Y48" i="27"/>
  <c r="Z48" i="27"/>
  <c r="AA48" i="27"/>
  <c r="X47" i="27" s="1"/>
  <c r="W71" i="29"/>
  <c r="Y49" i="33"/>
  <c r="Z49" i="33"/>
  <c r="AA49" i="33"/>
  <c r="X48" i="33" s="1"/>
  <c r="H73" i="35"/>
  <c r="Q73" i="35" s="1"/>
  <c r="I72" i="35"/>
  <c r="J72" i="35" s="1"/>
  <c r="H72" i="26"/>
  <c r="Q72" i="26" s="1"/>
  <c r="I71" i="26"/>
  <c r="J71" i="26" s="1"/>
  <c r="H74" i="27"/>
  <c r="Q74" i="27" s="1"/>
  <c r="I73" i="27"/>
  <c r="J73" i="27" s="1"/>
  <c r="H74" i="33"/>
  <c r="Q74" i="33" s="1"/>
  <c r="I73" i="33"/>
  <c r="J73" i="33" s="1"/>
  <c r="H73" i="31"/>
  <c r="Q73" i="31" s="1"/>
  <c r="I72" i="31"/>
  <c r="J72" i="31" s="1"/>
  <c r="H73" i="36"/>
  <c r="Q73" i="36" s="1"/>
  <c r="I72" i="36"/>
  <c r="J72" i="36" s="1"/>
  <c r="H73" i="29"/>
  <c r="Q73" i="29" s="1"/>
  <c r="I72" i="29"/>
  <c r="J72" i="29" s="1"/>
  <c r="H73" i="34"/>
  <c r="Q73" i="34" s="1"/>
  <c r="I72" i="34"/>
  <c r="J72" i="34" s="1"/>
  <c r="B45" i="26"/>
  <c r="B46" i="35"/>
  <c r="B47" i="28"/>
  <c r="B46" i="34"/>
  <c r="U72" i="36" l="1"/>
  <c r="AI48" i="35"/>
  <c r="AF48" i="35"/>
  <c r="AH48" i="35"/>
  <c r="AF48" i="34"/>
  <c r="AI49" i="33"/>
  <c r="AH49" i="33"/>
  <c r="V73" i="33"/>
  <c r="W73" i="33" s="1"/>
  <c r="AI48" i="29"/>
  <c r="U72" i="29"/>
  <c r="AH48" i="27"/>
  <c r="T73" i="36"/>
  <c r="V73" i="36" s="1"/>
  <c r="T72" i="26"/>
  <c r="AF48" i="27"/>
  <c r="AE48" i="29"/>
  <c r="B48" i="29" s="1"/>
  <c r="T73" i="31"/>
  <c r="V73" i="31" s="1"/>
  <c r="T73" i="35"/>
  <c r="V73" i="35" s="1"/>
  <c r="AE49" i="33"/>
  <c r="B49" i="33" s="1"/>
  <c r="AE48" i="35"/>
  <c r="AI49" i="35" s="1"/>
  <c r="T73" i="34"/>
  <c r="U73" i="34" s="1"/>
  <c r="T74" i="33"/>
  <c r="V74" i="33" s="1"/>
  <c r="AE48" i="34"/>
  <c r="T73" i="29"/>
  <c r="V73" i="29" s="1"/>
  <c r="T74" i="27"/>
  <c r="AE47" i="26"/>
  <c r="V72" i="35"/>
  <c r="W72" i="35" s="1"/>
  <c r="AH47" i="36"/>
  <c r="AI47" i="31"/>
  <c r="AF47" i="31"/>
  <c r="AF48" i="29"/>
  <c r="AF47" i="26"/>
  <c r="AH47" i="26"/>
  <c r="Y50" i="33"/>
  <c r="Z50" i="33"/>
  <c r="AA50" i="33"/>
  <c r="X49" i="33" s="1"/>
  <c r="Y48" i="31"/>
  <c r="AA48" i="31"/>
  <c r="X47" i="31" s="1"/>
  <c r="Z48" i="31"/>
  <c r="V74" i="27"/>
  <c r="U74" i="27"/>
  <c r="W71" i="26"/>
  <c r="AE47" i="36"/>
  <c r="B46" i="36"/>
  <c r="W72" i="36"/>
  <c r="Y49" i="29"/>
  <c r="Z49" i="29"/>
  <c r="AA49" i="29"/>
  <c r="X48" i="29" s="1"/>
  <c r="U72" i="26"/>
  <c r="V72" i="26"/>
  <c r="W72" i="34"/>
  <c r="AE48" i="27"/>
  <c r="B47" i="27"/>
  <c r="AF47" i="36"/>
  <c r="AE47" i="31"/>
  <c r="B46" i="31"/>
  <c r="W73" i="27"/>
  <c r="AF49" i="33"/>
  <c r="W72" i="31"/>
  <c r="AI48" i="34"/>
  <c r="Y49" i="35"/>
  <c r="Z49" i="35"/>
  <c r="AA49" i="35"/>
  <c r="X48" i="35" s="1"/>
  <c r="AH48" i="34"/>
  <c r="AH48" i="29"/>
  <c r="AI47" i="36"/>
  <c r="Y49" i="27"/>
  <c r="Z49" i="27"/>
  <c r="AA49" i="27"/>
  <c r="X48" i="27" s="1"/>
  <c r="W72" i="29"/>
  <c r="Y48" i="26"/>
  <c r="Z48" i="26"/>
  <c r="AA48" i="26"/>
  <c r="X47" i="26" s="1"/>
  <c r="AI48" i="27"/>
  <c r="Y48" i="36"/>
  <c r="Z48" i="36"/>
  <c r="AA48" i="36"/>
  <c r="X47" i="36" s="1"/>
  <c r="Y49" i="34"/>
  <c r="Z49" i="34"/>
  <c r="AA49" i="34"/>
  <c r="X48" i="34" s="1"/>
  <c r="AI47" i="26"/>
  <c r="AH47" i="31"/>
  <c r="H74" i="34"/>
  <c r="Q74" i="34" s="1"/>
  <c r="I73" i="34"/>
  <c r="J73" i="34" s="1"/>
  <c r="H75" i="33"/>
  <c r="Q75" i="33" s="1"/>
  <c r="I74" i="33"/>
  <c r="J74" i="33" s="1"/>
  <c r="H74" i="29"/>
  <c r="Q74" i="29" s="1"/>
  <c r="I73" i="29"/>
  <c r="J73" i="29" s="1"/>
  <c r="H75" i="27"/>
  <c r="Q75" i="27" s="1"/>
  <c r="I74" i="27"/>
  <c r="J74" i="27" s="1"/>
  <c r="H74" i="36"/>
  <c r="Q74" i="36" s="1"/>
  <c r="I73" i="36"/>
  <c r="J73" i="36" s="1"/>
  <c r="H73" i="26"/>
  <c r="Q73" i="26" s="1"/>
  <c r="I72" i="26"/>
  <c r="J72" i="26" s="1"/>
  <c r="H74" i="31"/>
  <c r="Q74" i="31" s="1"/>
  <c r="I73" i="31"/>
  <c r="J73" i="31" s="1"/>
  <c r="H74" i="35"/>
  <c r="Q74" i="35" s="1"/>
  <c r="I73" i="35"/>
  <c r="J73" i="35" s="1"/>
  <c r="B46" i="26"/>
  <c r="B47" i="35"/>
  <c r="B48" i="28"/>
  <c r="B47" i="34"/>
  <c r="AI48" i="36" l="1"/>
  <c r="U73" i="36"/>
  <c r="AH49" i="35"/>
  <c r="AH49" i="34"/>
  <c r="AI49" i="34"/>
  <c r="V73" i="34"/>
  <c r="AH50" i="33"/>
  <c r="U74" i="33"/>
  <c r="U73" i="31"/>
  <c r="U73" i="29"/>
  <c r="AH49" i="29"/>
  <c r="AI49" i="29"/>
  <c r="AH49" i="27"/>
  <c r="AH48" i="26"/>
  <c r="AI48" i="26"/>
  <c r="AE50" i="33"/>
  <c r="T74" i="35"/>
  <c r="V74" i="35" s="1"/>
  <c r="T75" i="27"/>
  <c r="AE49" i="34"/>
  <c r="AF49" i="35"/>
  <c r="T74" i="29"/>
  <c r="U74" i="29" s="1"/>
  <c r="T73" i="26"/>
  <c r="T75" i="33"/>
  <c r="V75" i="33" s="1"/>
  <c r="AF48" i="31"/>
  <c r="T74" i="31"/>
  <c r="AE48" i="26"/>
  <c r="AH48" i="36"/>
  <c r="AF49" i="27"/>
  <c r="T74" i="36"/>
  <c r="V74" i="36" s="1"/>
  <c r="T74" i="34"/>
  <c r="U73" i="35"/>
  <c r="AE49" i="29"/>
  <c r="B49" i="29" s="1"/>
  <c r="AF50" i="33"/>
  <c r="AF49" i="29"/>
  <c r="AI49" i="27"/>
  <c r="U75" i="27"/>
  <c r="V75" i="27"/>
  <c r="Y49" i="36"/>
  <c r="Z49" i="36"/>
  <c r="AA49" i="36"/>
  <c r="X48" i="36" s="1"/>
  <c r="AE48" i="31"/>
  <c r="B47" i="31"/>
  <c r="AF49" i="34"/>
  <c r="W74" i="27"/>
  <c r="Y50" i="27"/>
  <c r="Z50" i="27"/>
  <c r="AA50" i="27"/>
  <c r="X49" i="27" s="1"/>
  <c r="W73" i="31"/>
  <c r="AF48" i="36"/>
  <c r="Y51" i="33"/>
  <c r="Z51" i="33"/>
  <c r="AA51" i="33"/>
  <c r="X50" i="33" s="1"/>
  <c r="AE49" i="35"/>
  <c r="V74" i="29"/>
  <c r="AF48" i="26"/>
  <c r="W73" i="36"/>
  <c r="W72" i="26"/>
  <c r="W73" i="29"/>
  <c r="AI50" i="33"/>
  <c r="U75" i="33"/>
  <c r="W74" i="33"/>
  <c r="Y49" i="26"/>
  <c r="Z49" i="26"/>
  <c r="AA49" i="26"/>
  <c r="X48" i="26" s="1"/>
  <c r="Y49" i="31"/>
  <c r="Z49" i="31"/>
  <c r="AA49" i="31"/>
  <c r="X48" i="31" s="1"/>
  <c r="V73" i="26"/>
  <c r="U73" i="26"/>
  <c r="Y50" i="34"/>
  <c r="AA50" i="34"/>
  <c r="X49" i="34" s="1"/>
  <c r="Z50" i="34"/>
  <c r="Y50" i="35"/>
  <c r="Z50" i="35"/>
  <c r="AA50" i="35"/>
  <c r="X49" i="35" s="1"/>
  <c r="V74" i="31"/>
  <c r="U74" i="31"/>
  <c r="V74" i="34"/>
  <c r="U74" i="34"/>
  <c r="W73" i="35"/>
  <c r="AE49" i="27"/>
  <c r="B48" i="27"/>
  <c r="AI48" i="31"/>
  <c r="AH48" i="31"/>
  <c r="W73" i="34"/>
  <c r="Y50" i="29"/>
  <c r="Z50" i="29"/>
  <c r="AA50" i="29"/>
  <c r="X49" i="29" s="1"/>
  <c r="AE48" i="36"/>
  <c r="B47" i="36"/>
  <c r="H75" i="35"/>
  <c r="Q75" i="35" s="1"/>
  <c r="I74" i="35"/>
  <c r="J74" i="35" s="1"/>
  <c r="H76" i="27"/>
  <c r="Q76" i="27" s="1"/>
  <c r="I75" i="27"/>
  <c r="J75" i="27" s="1"/>
  <c r="H75" i="31"/>
  <c r="Q75" i="31" s="1"/>
  <c r="I74" i="31"/>
  <c r="J74" i="31" s="1"/>
  <c r="H75" i="29"/>
  <c r="Q75" i="29" s="1"/>
  <c r="I74" i="29"/>
  <c r="J74" i="29" s="1"/>
  <c r="H74" i="26"/>
  <c r="Q74" i="26" s="1"/>
  <c r="I73" i="26"/>
  <c r="J73" i="26" s="1"/>
  <c r="H76" i="33"/>
  <c r="Q76" i="33" s="1"/>
  <c r="I75" i="33"/>
  <c r="J75" i="33" s="1"/>
  <c r="H75" i="36"/>
  <c r="Q75" i="36" s="1"/>
  <c r="I74" i="36"/>
  <c r="J74" i="36" s="1"/>
  <c r="H75" i="34"/>
  <c r="Q75" i="34" s="1"/>
  <c r="I74" i="34"/>
  <c r="J74" i="34" s="1"/>
  <c r="B49" i="28"/>
  <c r="B48" i="35"/>
  <c r="B47" i="26"/>
  <c r="AI49" i="36" l="1"/>
  <c r="U74" i="36"/>
  <c r="AI50" i="35"/>
  <c r="U74" i="35"/>
  <c r="AH50" i="35"/>
  <c r="AI50" i="34"/>
  <c r="AH50" i="34"/>
  <c r="AH51" i="33"/>
  <c r="B50" i="33"/>
  <c r="AI51" i="33"/>
  <c r="AI50" i="29"/>
  <c r="AH50" i="29"/>
  <c r="AI50" i="27"/>
  <c r="AI49" i="26"/>
  <c r="AH49" i="26"/>
  <c r="T74" i="26"/>
  <c r="T75" i="29"/>
  <c r="U75" i="29" s="1"/>
  <c r="AE50" i="29"/>
  <c r="B50" i="29" s="1"/>
  <c r="T75" i="31"/>
  <c r="AF50" i="35"/>
  <c r="T75" i="36"/>
  <c r="V75" i="36" s="1"/>
  <c r="T75" i="34"/>
  <c r="V75" i="34" s="1"/>
  <c r="T76" i="27"/>
  <c r="AF50" i="27"/>
  <c r="T76" i="33"/>
  <c r="U76" i="33" s="1"/>
  <c r="T75" i="35"/>
  <c r="V75" i="35" s="1"/>
  <c r="AE50" i="34"/>
  <c r="AE49" i="26"/>
  <c r="AE51" i="33"/>
  <c r="B51" i="33" s="1"/>
  <c r="AF51" i="33"/>
  <c r="AF49" i="31"/>
  <c r="AI49" i="31"/>
  <c r="AH49" i="31"/>
  <c r="Y50" i="36"/>
  <c r="Z50" i="36"/>
  <c r="AA50" i="36"/>
  <c r="X49" i="36" s="1"/>
  <c r="U74" i="26"/>
  <c r="V74" i="26"/>
  <c r="W73" i="26"/>
  <c r="Y50" i="26"/>
  <c r="AA50" i="26"/>
  <c r="X49" i="26" s="1"/>
  <c r="Z50" i="26"/>
  <c r="Y52" i="33"/>
  <c r="Z52" i="33"/>
  <c r="AA52" i="33"/>
  <c r="X51" i="33" s="1"/>
  <c r="Y51" i="27"/>
  <c r="Z51" i="27"/>
  <c r="AA51" i="27"/>
  <c r="X50" i="27" s="1"/>
  <c r="AF50" i="29"/>
  <c r="AE49" i="36"/>
  <c r="B48" i="36"/>
  <c r="AF50" i="34"/>
  <c r="W75" i="27"/>
  <c r="W74" i="36"/>
  <c r="Y51" i="35"/>
  <c r="Z51" i="35"/>
  <c r="AA51" i="35"/>
  <c r="X50" i="35" s="1"/>
  <c r="AH49" i="36"/>
  <c r="V75" i="31"/>
  <c r="U75" i="31"/>
  <c r="W74" i="34"/>
  <c r="Y50" i="31"/>
  <c r="Z50" i="31"/>
  <c r="AA50" i="31"/>
  <c r="X49" i="31" s="1"/>
  <c r="AF49" i="36"/>
  <c r="AE49" i="31"/>
  <c r="B48" i="31"/>
  <c r="Y51" i="29"/>
  <c r="Z51" i="29"/>
  <c r="AA51" i="29"/>
  <c r="X50" i="29" s="1"/>
  <c r="W75" i="33"/>
  <c r="W74" i="29"/>
  <c r="V76" i="33"/>
  <c r="V76" i="27"/>
  <c r="U76" i="27"/>
  <c r="AE50" i="27"/>
  <c r="B49" i="27"/>
  <c r="Y51" i="34"/>
  <c r="Z51" i="34"/>
  <c r="AA51" i="34"/>
  <c r="X50" i="34" s="1"/>
  <c r="AE50" i="35"/>
  <c r="W74" i="35"/>
  <c r="AH50" i="27"/>
  <c r="W74" i="31"/>
  <c r="AF49" i="26"/>
  <c r="B48" i="34"/>
  <c r="H76" i="34"/>
  <c r="Q76" i="34" s="1"/>
  <c r="I75" i="34"/>
  <c r="J75" i="34" s="1"/>
  <c r="H76" i="29"/>
  <c r="Q76" i="29" s="1"/>
  <c r="I75" i="29"/>
  <c r="J75" i="29" s="1"/>
  <c r="H76" i="31"/>
  <c r="Q76" i="31" s="1"/>
  <c r="I75" i="31"/>
  <c r="J75" i="31" s="1"/>
  <c r="H76" i="36"/>
  <c r="Q76" i="36" s="1"/>
  <c r="I75" i="36"/>
  <c r="J75" i="36" s="1"/>
  <c r="H77" i="33"/>
  <c r="Q77" i="33" s="1"/>
  <c r="I76" i="33"/>
  <c r="J76" i="33" s="1"/>
  <c r="H77" i="27"/>
  <c r="Q77" i="27" s="1"/>
  <c r="I76" i="27"/>
  <c r="J76" i="27" s="1"/>
  <c r="H75" i="26"/>
  <c r="Q75" i="26" s="1"/>
  <c r="I74" i="26"/>
  <c r="J74" i="26" s="1"/>
  <c r="H76" i="35"/>
  <c r="Q76" i="35" s="1"/>
  <c r="I75" i="35"/>
  <c r="J75" i="35" s="1"/>
  <c r="B49" i="35"/>
  <c r="B49" i="34"/>
  <c r="B50" i="28"/>
  <c r="B48" i="26"/>
  <c r="U75" i="36" l="1"/>
  <c r="AH50" i="36"/>
  <c r="AH51" i="35"/>
  <c r="U75" i="35"/>
  <c r="U75" i="34"/>
  <c r="AH51" i="34"/>
  <c r="AF52" i="33"/>
  <c r="AH52" i="33"/>
  <c r="AI52" i="33"/>
  <c r="V75" i="29"/>
  <c r="AI51" i="29"/>
  <c r="AH51" i="29"/>
  <c r="AI51" i="27"/>
  <c r="AF50" i="26"/>
  <c r="AE52" i="33"/>
  <c r="B52" i="33" s="1"/>
  <c r="T77" i="33"/>
  <c r="U77" i="33" s="1"/>
  <c r="T76" i="34"/>
  <c r="V76" i="34" s="1"/>
  <c r="T76" i="35"/>
  <c r="V76" i="35" s="1"/>
  <c r="T76" i="36"/>
  <c r="AE51" i="34"/>
  <c r="T76" i="31"/>
  <c r="V76" i="31" s="1"/>
  <c r="T75" i="26"/>
  <c r="AF50" i="36"/>
  <c r="AF51" i="35"/>
  <c r="T77" i="27"/>
  <c r="T76" i="29"/>
  <c r="V76" i="29" s="1"/>
  <c r="AE51" i="29"/>
  <c r="B51" i="29" s="1"/>
  <c r="AF50" i="31"/>
  <c r="AE51" i="35"/>
  <c r="AI51" i="34"/>
  <c r="AF51" i="27"/>
  <c r="AH51" i="27"/>
  <c r="AE50" i="26"/>
  <c r="AI50" i="26"/>
  <c r="V75" i="26"/>
  <c r="U75" i="26"/>
  <c r="W76" i="27"/>
  <c r="U77" i="27"/>
  <c r="V77" i="27"/>
  <c r="W75" i="31"/>
  <c r="Y52" i="27"/>
  <c r="Z52" i="27"/>
  <c r="AA52" i="27"/>
  <c r="X51" i="27" s="1"/>
  <c r="AH50" i="26"/>
  <c r="AE50" i="31"/>
  <c r="B49" i="31"/>
  <c r="Y52" i="34"/>
  <c r="AA52" i="34"/>
  <c r="X51" i="34" s="1"/>
  <c r="Z52" i="34"/>
  <c r="W76" i="33"/>
  <c r="Y52" i="29"/>
  <c r="Z52" i="29"/>
  <c r="AA52" i="29"/>
  <c r="X51" i="29" s="1"/>
  <c r="W75" i="29"/>
  <c r="AE50" i="36"/>
  <c r="B49" i="36"/>
  <c r="AH50" i="31"/>
  <c r="AH51" i="31" s="1"/>
  <c r="Y51" i="26"/>
  <c r="Z51" i="26"/>
  <c r="AA51" i="26"/>
  <c r="X50" i="26" s="1"/>
  <c r="Y51" i="31"/>
  <c r="Z51" i="31"/>
  <c r="AA51" i="31"/>
  <c r="X50" i="31" s="1"/>
  <c r="W74" i="26"/>
  <c r="AE51" i="27"/>
  <c r="B50" i="27"/>
  <c r="Y53" i="33"/>
  <c r="Z53" i="33"/>
  <c r="AA53" i="33"/>
  <c r="X52" i="33" s="1"/>
  <c r="AI51" i="35"/>
  <c r="V76" i="36"/>
  <c r="U76" i="36"/>
  <c r="W75" i="36"/>
  <c r="Y52" i="35"/>
  <c r="AA52" i="35"/>
  <c r="X51" i="35" s="1"/>
  <c r="Z52" i="35"/>
  <c r="AF51" i="34"/>
  <c r="W75" i="34"/>
  <c r="W75" i="35"/>
  <c r="Y51" i="36"/>
  <c r="Z51" i="36"/>
  <c r="AA51" i="36"/>
  <c r="X50" i="36" s="1"/>
  <c r="AI50" i="31"/>
  <c r="AF51" i="29"/>
  <c r="AI50" i="36"/>
  <c r="H76" i="26"/>
  <c r="Q76" i="26" s="1"/>
  <c r="I75" i="26"/>
  <c r="J75" i="26" s="1"/>
  <c r="H77" i="31"/>
  <c r="Q77" i="31" s="1"/>
  <c r="I76" i="31"/>
  <c r="J76" i="31" s="1"/>
  <c r="H78" i="27"/>
  <c r="Q78" i="27" s="1"/>
  <c r="I77" i="27"/>
  <c r="J77" i="27" s="1"/>
  <c r="H77" i="29"/>
  <c r="Q77" i="29" s="1"/>
  <c r="I76" i="29"/>
  <c r="J76" i="29" s="1"/>
  <c r="H78" i="33"/>
  <c r="Q78" i="33" s="1"/>
  <c r="I77" i="33"/>
  <c r="J77" i="33" s="1"/>
  <c r="H77" i="34"/>
  <c r="Q77" i="34" s="1"/>
  <c r="I76" i="34"/>
  <c r="J76" i="34" s="1"/>
  <c r="H77" i="35"/>
  <c r="Q77" i="35" s="1"/>
  <c r="I76" i="35"/>
  <c r="J76" i="35" s="1"/>
  <c r="H77" i="36"/>
  <c r="Q77" i="36" s="1"/>
  <c r="I76" i="36"/>
  <c r="J76" i="36" s="1"/>
  <c r="B49" i="26"/>
  <c r="B50" i="34"/>
  <c r="B51" i="28"/>
  <c r="B50" i="35"/>
  <c r="AH51" i="36" l="1"/>
  <c r="AE52" i="35"/>
  <c r="AI52" i="35"/>
  <c r="U76" i="35"/>
  <c r="AH52" i="35"/>
  <c r="U76" i="34"/>
  <c r="AH52" i="34"/>
  <c r="AI53" i="33"/>
  <c r="V77" i="33"/>
  <c r="AH53" i="33"/>
  <c r="AI51" i="31"/>
  <c r="U76" i="31"/>
  <c r="U76" i="29"/>
  <c r="AF52" i="29"/>
  <c r="AF51" i="26"/>
  <c r="AH51" i="26"/>
  <c r="T78" i="33"/>
  <c r="T76" i="26"/>
  <c r="AF52" i="35"/>
  <c r="AF51" i="31"/>
  <c r="T77" i="36"/>
  <c r="T77" i="29"/>
  <c r="AE52" i="34"/>
  <c r="T77" i="35"/>
  <c r="V77" i="35" s="1"/>
  <c r="T78" i="27"/>
  <c r="T77" i="34"/>
  <c r="T77" i="31"/>
  <c r="V77" i="31" s="1"/>
  <c r="AE51" i="26"/>
  <c r="AE53" i="33"/>
  <c r="B53" i="33" s="1"/>
  <c r="AF51" i="36"/>
  <c r="AI51" i="36"/>
  <c r="AE52" i="29"/>
  <c r="AF52" i="27"/>
  <c r="AI51" i="26"/>
  <c r="W76" i="34"/>
  <c r="U76" i="26"/>
  <c r="V76" i="26"/>
  <c r="AE52" i="27"/>
  <c r="B51" i="27"/>
  <c r="Y53" i="34"/>
  <c r="Z53" i="34"/>
  <c r="AA53" i="34"/>
  <c r="X52" i="34" s="1"/>
  <c r="Y53" i="27"/>
  <c r="Z53" i="27"/>
  <c r="AA53" i="27"/>
  <c r="X52" i="27" s="1"/>
  <c r="W77" i="27"/>
  <c r="W76" i="31"/>
  <c r="W76" i="29"/>
  <c r="V77" i="29"/>
  <c r="U77" i="29"/>
  <c r="W76" i="35"/>
  <c r="AF52" i="34"/>
  <c r="Y52" i="26"/>
  <c r="Z52" i="26"/>
  <c r="AA52" i="26"/>
  <c r="X51" i="26" s="1"/>
  <c r="AH52" i="27"/>
  <c r="W76" i="36"/>
  <c r="W77" i="33"/>
  <c r="AF53" i="33"/>
  <c r="AI52" i="29"/>
  <c r="Y54" i="33"/>
  <c r="Z54" i="33"/>
  <c r="AA54" i="33"/>
  <c r="X53" i="33" s="1"/>
  <c r="V78" i="33"/>
  <c r="U78" i="33"/>
  <c r="V78" i="27"/>
  <c r="U78" i="27"/>
  <c r="Y52" i="31"/>
  <c r="Z52" i="31"/>
  <c r="AA52" i="31"/>
  <c r="X51" i="31" s="1"/>
  <c r="Y53" i="29"/>
  <c r="Z53" i="29"/>
  <c r="AA53" i="29"/>
  <c r="X52" i="29" s="1"/>
  <c r="AI52" i="34"/>
  <c r="AI52" i="27"/>
  <c r="W75" i="26"/>
  <c r="AH52" i="29"/>
  <c r="Y52" i="36"/>
  <c r="Z52" i="36"/>
  <c r="AA52" i="36"/>
  <c r="X51" i="36" s="1"/>
  <c r="Y53" i="35"/>
  <c r="Z53" i="35"/>
  <c r="AA53" i="35"/>
  <c r="X52" i="35" s="1"/>
  <c r="AE51" i="31"/>
  <c r="B50" i="31"/>
  <c r="V77" i="36"/>
  <c r="U77" i="36"/>
  <c r="V77" i="34"/>
  <c r="U77" i="34"/>
  <c r="AE51" i="36"/>
  <c r="B50" i="36"/>
  <c r="H78" i="36"/>
  <c r="Q78" i="36" s="1"/>
  <c r="I77" i="36"/>
  <c r="J77" i="36" s="1"/>
  <c r="H78" i="29"/>
  <c r="Q78" i="29" s="1"/>
  <c r="I77" i="29"/>
  <c r="J77" i="29" s="1"/>
  <c r="H78" i="35"/>
  <c r="Q78" i="35" s="1"/>
  <c r="I77" i="35"/>
  <c r="J77" i="35" s="1"/>
  <c r="H79" i="27"/>
  <c r="Q79" i="27" s="1"/>
  <c r="I78" i="27"/>
  <c r="J78" i="27" s="1"/>
  <c r="H78" i="34"/>
  <c r="Q78" i="34" s="1"/>
  <c r="I77" i="34"/>
  <c r="J77" i="34" s="1"/>
  <c r="H78" i="31"/>
  <c r="Q78" i="31" s="1"/>
  <c r="I77" i="31"/>
  <c r="J77" i="31" s="1"/>
  <c r="H79" i="33"/>
  <c r="Q79" i="33" s="1"/>
  <c r="I78" i="33"/>
  <c r="J78" i="33" s="1"/>
  <c r="H77" i="26"/>
  <c r="Q77" i="26" s="1"/>
  <c r="I76" i="26"/>
  <c r="J76" i="26" s="1"/>
  <c r="B52" i="29"/>
  <c r="B51" i="35"/>
  <c r="B50" i="26"/>
  <c r="B51" i="34"/>
  <c r="B52" i="28"/>
  <c r="AI53" i="35" l="1"/>
  <c r="AH53" i="35"/>
  <c r="U77" i="35"/>
  <c r="AF53" i="34"/>
  <c r="AI54" i="33"/>
  <c r="AH52" i="31"/>
  <c r="U77" i="31"/>
  <c r="AI53" i="29"/>
  <c r="AH53" i="29"/>
  <c r="AH52" i="26"/>
  <c r="AI52" i="26"/>
  <c r="T79" i="33"/>
  <c r="U79" i="33" s="1"/>
  <c r="T78" i="35"/>
  <c r="AF53" i="35"/>
  <c r="AF52" i="26"/>
  <c r="T78" i="31"/>
  <c r="V78" i="31" s="1"/>
  <c r="T78" i="29"/>
  <c r="AF52" i="36"/>
  <c r="AF53" i="27"/>
  <c r="T78" i="34"/>
  <c r="V78" i="34" s="1"/>
  <c r="T78" i="36"/>
  <c r="AE53" i="29"/>
  <c r="B53" i="29" s="1"/>
  <c r="T77" i="26"/>
  <c r="T79" i="27"/>
  <c r="AF52" i="31"/>
  <c r="AE53" i="35"/>
  <c r="AE53" i="34"/>
  <c r="AE54" i="33"/>
  <c r="B54" i="33" s="1"/>
  <c r="AF53" i="29"/>
  <c r="AI53" i="27"/>
  <c r="AH53" i="27"/>
  <c r="AE52" i="26"/>
  <c r="Y54" i="34"/>
  <c r="Z54" i="34"/>
  <c r="AA54" i="34"/>
  <c r="X53" i="34" s="1"/>
  <c r="AE52" i="36"/>
  <c r="B51" i="36"/>
  <c r="AF54" i="33"/>
  <c r="AH53" i="34"/>
  <c r="AH52" i="36"/>
  <c r="Y54" i="29"/>
  <c r="Z54" i="29"/>
  <c r="AA54" i="29"/>
  <c r="X53" i="29" s="1"/>
  <c r="Y54" i="35"/>
  <c r="Z54" i="35"/>
  <c r="AA54" i="35"/>
  <c r="X53" i="35" s="1"/>
  <c r="W78" i="27"/>
  <c r="V78" i="35"/>
  <c r="U78" i="35"/>
  <c r="U79" i="27"/>
  <c r="V79" i="27"/>
  <c r="W77" i="36"/>
  <c r="U78" i="31"/>
  <c r="V78" i="29"/>
  <c r="U78" i="29"/>
  <c r="AI53" i="34"/>
  <c r="W77" i="29"/>
  <c r="AI52" i="36"/>
  <c r="W77" i="35"/>
  <c r="Y53" i="36"/>
  <c r="Z53" i="36"/>
  <c r="AA53" i="36"/>
  <c r="X52" i="36" s="1"/>
  <c r="W78" i="33"/>
  <c r="W77" i="31"/>
  <c r="AE52" i="31"/>
  <c r="B51" i="31"/>
  <c r="AI52" i="31"/>
  <c r="Y54" i="27"/>
  <c r="Z54" i="27"/>
  <c r="AA54" i="27"/>
  <c r="X53" i="27" s="1"/>
  <c r="V77" i="26"/>
  <c r="U77" i="26"/>
  <c r="W77" i="34"/>
  <c r="Y53" i="31"/>
  <c r="Z53" i="31"/>
  <c r="AA53" i="31"/>
  <c r="X52" i="31" s="1"/>
  <c r="AE53" i="27"/>
  <c r="B52" i="27"/>
  <c r="V78" i="36"/>
  <c r="U78" i="36"/>
  <c r="Y55" i="33"/>
  <c r="Z55" i="33"/>
  <c r="AA55" i="33"/>
  <c r="X54" i="33" s="1"/>
  <c r="AH54" i="33"/>
  <c r="Y53" i="26"/>
  <c r="Z53" i="26"/>
  <c r="AA53" i="26"/>
  <c r="X52" i="26" s="1"/>
  <c r="W76" i="26"/>
  <c r="H78" i="26"/>
  <c r="Q78" i="26" s="1"/>
  <c r="I77" i="26"/>
  <c r="J77" i="26" s="1"/>
  <c r="H80" i="27"/>
  <c r="Q80" i="27" s="1"/>
  <c r="I79" i="27"/>
  <c r="J79" i="27" s="1"/>
  <c r="H80" i="33"/>
  <c r="Q80" i="33" s="1"/>
  <c r="I79" i="33"/>
  <c r="J79" i="33" s="1"/>
  <c r="H79" i="35"/>
  <c r="Q79" i="35" s="1"/>
  <c r="I78" i="35"/>
  <c r="J78" i="35" s="1"/>
  <c r="H79" i="31"/>
  <c r="Q79" i="31" s="1"/>
  <c r="I78" i="31"/>
  <c r="J78" i="31" s="1"/>
  <c r="H79" i="29"/>
  <c r="Q79" i="29" s="1"/>
  <c r="I78" i="29"/>
  <c r="J78" i="29" s="1"/>
  <c r="H79" i="34"/>
  <c r="Q79" i="34" s="1"/>
  <c r="I78" i="34"/>
  <c r="J78" i="34" s="1"/>
  <c r="H79" i="36"/>
  <c r="Q79" i="36" s="1"/>
  <c r="I78" i="36"/>
  <c r="J78" i="36" s="1"/>
  <c r="B51" i="26"/>
  <c r="B52" i="35"/>
  <c r="B53" i="28"/>
  <c r="B52" i="34"/>
  <c r="AI54" i="35" l="1"/>
  <c r="AH54" i="35"/>
  <c r="U78" i="34"/>
  <c r="V79" i="33"/>
  <c r="AI55" i="33"/>
  <c r="AH53" i="31"/>
  <c r="AF53" i="31"/>
  <c r="AI53" i="31"/>
  <c r="AI54" i="29"/>
  <c r="AH54" i="29"/>
  <c r="AF54" i="29"/>
  <c r="AH53" i="26"/>
  <c r="AI53" i="26"/>
  <c r="T80" i="33"/>
  <c r="V80" i="33" s="1"/>
  <c r="T79" i="29"/>
  <c r="V79" i="29" s="1"/>
  <c r="T80" i="27"/>
  <c r="AE55" i="33"/>
  <c r="B55" i="33" s="1"/>
  <c r="AH54" i="27"/>
  <c r="AF54" i="27"/>
  <c r="AI54" i="34"/>
  <c r="AH54" i="34"/>
  <c r="AF53" i="36"/>
  <c r="AF54" i="35"/>
  <c r="T79" i="31"/>
  <c r="T78" i="26"/>
  <c r="T79" i="34"/>
  <c r="V79" i="34" s="1"/>
  <c r="T79" i="36"/>
  <c r="AE53" i="26"/>
  <c r="AE54" i="29"/>
  <c r="B54" i="29" s="1"/>
  <c r="AE54" i="34"/>
  <c r="T79" i="35"/>
  <c r="V79" i="35" s="1"/>
  <c r="AI53" i="36"/>
  <c r="AE54" i="35"/>
  <c r="AH55" i="33"/>
  <c r="W78" i="36"/>
  <c r="Y54" i="31"/>
  <c r="Z54" i="31"/>
  <c r="AA54" i="31"/>
  <c r="X53" i="31" s="1"/>
  <c r="W78" i="29"/>
  <c r="W78" i="35"/>
  <c r="AF55" i="33"/>
  <c r="AF54" i="34"/>
  <c r="V80" i="27"/>
  <c r="U80" i="27"/>
  <c r="W79" i="33"/>
  <c r="Y55" i="35"/>
  <c r="Z55" i="35"/>
  <c r="AA55" i="35"/>
  <c r="X54" i="35" s="1"/>
  <c r="AE53" i="36"/>
  <c r="B52" i="36"/>
  <c r="Y55" i="27"/>
  <c r="Z55" i="27"/>
  <c r="AA55" i="27"/>
  <c r="X54" i="27" s="1"/>
  <c r="W79" i="27"/>
  <c r="W78" i="34"/>
  <c r="W78" i="31"/>
  <c r="Y54" i="26"/>
  <c r="Z54" i="26"/>
  <c r="AA54" i="26"/>
  <c r="X53" i="26" s="1"/>
  <c r="V79" i="31"/>
  <c r="U79" i="31"/>
  <c r="U78" i="26"/>
  <c r="V78" i="26"/>
  <c r="AE53" i="31"/>
  <c r="B52" i="31"/>
  <c r="Y54" i="36"/>
  <c r="Z54" i="36"/>
  <c r="AA54" i="36"/>
  <c r="X53" i="36" s="1"/>
  <c r="AF53" i="26"/>
  <c r="Y56" i="33"/>
  <c r="Z56" i="33"/>
  <c r="AA56" i="33"/>
  <c r="X55" i="33" s="1"/>
  <c r="AE54" i="27"/>
  <c r="B53" i="27"/>
  <c r="W77" i="26"/>
  <c r="AI54" i="27"/>
  <c r="Y55" i="29"/>
  <c r="Z55" i="29"/>
  <c r="AA55" i="29"/>
  <c r="X54" i="29" s="1"/>
  <c r="Y55" i="34"/>
  <c r="AA55" i="34"/>
  <c r="X54" i="34" s="1"/>
  <c r="Z55" i="34"/>
  <c r="V79" i="36"/>
  <c r="AH53" i="36"/>
  <c r="H80" i="36"/>
  <c r="Q80" i="36" s="1"/>
  <c r="I79" i="36"/>
  <c r="J79" i="36" s="1"/>
  <c r="H80" i="35"/>
  <c r="Q80" i="35" s="1"/>
  <c r="I79" i="35"/>
  <c r="J79" i="35" s="1"/>
  <c r="H80" i="34"/>
  <c r="Q80" i="34" s="1"/>
  <c r="I79" i="34"/>
  <c r="J79" i="34" s="1"/>
  <c r="H81" i="33"/>
  <c r="Q81" i="33" s="1"/>
  <c r="I80" i="33"/>
  <c r="J80" i="33" s="1"/>
  <c r="H80" i="29"/>
  <c r="Q80" i="29" s="1"/>
  <c r="I79" i="29"/>
  <c r="J79" i="29" s="1"/>
  <c r="H81" i="27"/>
  <c r="Q81" i="27" s="1"/>
  <c r="I80" i="27"/>
  <c r="J80" i="27" s="1"/>
  <c r="H80" i="31"/>
  <c r="Q80" i="31" s="1"/>
  <c r="I79" i="31"/>
  <c r="J79" i="31" s="1"/>
  <c r="H79" i="26"/>
  <c r="Q79" i="26" s="1"/>
  <c r="I78" i="26"/>
  <c r="J78" i="26" s="1"/>
  <c r="B52" i="26"/>
  <c r="B53" i="35"/>
  <c r="B53" i="34"/>
  <c r="B54" i="28"/>
  <c r="AH55" i="35" l="1"/>
  <c r="AI55" i="35"/>
  <c r="U79" i="35"/>
  <c r="U79" i="34"/>
  <c r="U80" i="33"/>
  <c r="AF56" i="33"/>
  <c r="AH54" i="31"/>
  <c r="U79" i="29"/>
  <c r="AI55" i="29"/>
  <c r="AI54" i="26"/>
  <c r="T80" i="29"/>
  <c r="U80" i="29" s="1"/>
  <c r="T80" i="36"/>
  <c r="V80" i="36" s="1"/>
  <c r="AH55" i="29"/>
  <c r="AF55" i="27"/>
  <c r="T79" i="26"/>
  <c r="T81" i="33"/>
  <c r="AE55" i="34"/>
  <c r="AE54" i="26"/>
  <c r="T80" i="34"/>
  <c r="U80" i="34" s="1"/>
  <c r="AF55" i="29"/>
  <c r="AE56" i="33"/>
  <c r="B56" i="33" s="1"/>
  <c r="T80" i="31"/>
  <c r="V80" i="31" s="1"/>
  <c r="T81" i="27"/>
  <c r="T80" i="35"/>
  <c r="U80" i="35" s="1"/>
  <c r="U79" i="36"/>
  <c r="AE55" i="35"/>
  <c r="AH55" i="34"/>
  <c r="AF54" i="36"/>
  <c r="AH54" i="36"/>
  <c r="AF55" i="35"/>
  <c r="AI55" i="34"/>
  <c r="AH56" i="33"/>
  <c r="AI56" i="33"/>
  <c r="AI55" i="27"/>
  <c r="AE54" i="36"/>
  <c r="B53" i="36"/>
  <c r="AE54" i="31"/>
  <c r="B53" i="31"/>
  <c r="AE55" i="29"/>
  <c r="U79" i="26"/>
  <c r="V79" i="26"/>
  <c r="Y57" i="33"/>
  <c r="Z57" i="33"/>
  <c r="AA57" i="33"/>
  <c r="X56" i="33" s="1"/>
  <c r="Y56" i="34"/>
  <c r="Z56" i="34"/>
  <c r="AA56" i="34"/>
  <c r="X55" i="34" s="1"/>
  <c r="AF54" i="26"/>
  <c r="W78" i="26"/>
  <c r="Y56" i="35"/>
  <c r="Z56" i="35"/>
  <c r="AA56" i="35"/>
  <c r="X55" i="35" s="1"/>
  <c r="Y55" i="26"/>
  <c r="AA55" i="26"/>
  <c r="X54" i="26" s="1"/>
  <c r="Z55" i="26"/>
  <c r="U81" i="27"/>
  <c r="V81" i="27"/>
  <c r="W79" i="35"/>
  <c r="AI54" i="36"/>
  <c r="W80" i="33"/>
  <c r="AH54" i="26"/>
  <c r="U81" i="33"/>
  <c r="V81" i="33"/>
  <c r="AE55" i="27"/>
  <c r="B54" i="27"/>
  <c r="Y56" i="27"/>
  <c r="AA56" i="27"/>
  <c r="X55" i="27" s="1"/>
  <c r="Z56" i="27"/>
  <c r="W79" i="29"/>
  <c r="AH55" i="27"/>
  <c r="W80" i="27"/>
  <c r="V80" i="29"/>
  <c r="Y56" i="29"/>
  <c r="Z56" i="29"/>
  <c r="AA56" i="29"/>
  <c r="X55" i="29" s="1"/>
  <c r="AF54" i="31"/>
  <c r="AI54" i="31"/>
  <c r="AF55" i="34"/>
  <c r="W79" i="36"/>
  <c r="Y55" i="36"/>
  <c r="AA55" i="36"/>
  <c r="X54" i="36" s="1"/>
  <c r="Z55" i="36"/>
  <c r="W79" i="31"/>
  <c r="Y55" i="31"/>
  <c r="Z55" i="31"/>
  <c r="AA55" i="31"/>
  <c r="X54" i="31" s="1"/>
  <c r="W79" i="34"/>
  <c r="H80" i="26"/>
  <c r="Q80" i="26" s="1"/>
  <c r="I79" i="26"/>
  <c r="J79" i="26" s="1"/>
  <c r="H82" i="33"/>
  <c r="Q82" i="33" s="1"/>
  <c r="I81" i="33"/>
  <c r="J81" i="33" s="1"/>
  <c r="H81" i="31"/>
  <c r="Q81" i="31" s="1"/>
  <c r="I80" i="31"/>
  <c r="J80" i="31" s="1"/>
  <c r="H81" i="34"/>
  <c r="Q81" i="34" s="1"/>
  <c r="I80" i="34"/>
  <c r="J80" i="34" s="1"/>
  <c r="H82" i="27"/>
  <c r="Q82" i="27" s="1"/>
  <c r="I81" i="27"/>
  <c r="J81" i="27" s="1"/>
  <c r="H81" i="35"/>
  <c r="Q81" i="35" s="1"/>
  <c r="I80" i="35"/>
  <c r="J80" i="35" s="1"/>
  <c r="H81" i="29"/>
  <c r="Q81" i="29" s="1"/>
  <c r="I80" i="29"/>
  <c r="J80" i="29" s="1"/>
  <c r="H81" i="36"/>
  <c r="Q81" i="36" s="1"/>
  <c r="I80" i="36"/>
  <c r="J80" i="36" s="1"/>
  <c r="B54" i="34"/>
  <c r="B53" i="26"/>
  <c r="B54" i="35"/>
  <c r="B55" i="28"/>
  <c r="U80" i="36" l="1"/>
  <c r="V80" i="35"/>
  <c r="AH56" i="35"/>
  <c r="V80" i="34"/>
  <c r="AH56" i="34"/>
  <c r="AE57" i="33"/>
  <c r="B57" i="33" s="1"/>
  <c r="AI57" i="33"/>
  <c r="AH57" i="33"/>
  <c r="U80" i="31"/>
  <c r="AH56" i="29"/>
  <c r="AI55" i="26"/>
  <c r="T81" i="31"/>
  <c r="V81" i="31" s="1"/>
  <c r="T81" i="35"/>
  <c r="U81" i="35" s="1"/>
  <c r="T82" i="33"/>
  <c r="AI56" i="35"/>
  <c r="AH55" i="26"/>
  <c r="AF56" i="29"/>
  <c r="AE55" i="26"/>
  <c r="T81" i="29"/>
  <c r="U81" i="29" s="1"/>
  <c r="T80" i="26"/>
  <c r="AH55" i="31"/>
  <c r="AE56" i="35"/>
  <c r="AF57" i="33"/>
  <c r="T81" i="34"/>
  <c r="T82" i="27"/>
  <c r="T81" i="36"/>
  <c r="V81" i="36" s="1"/>
  <c r="AH55" i="36"/>
  <c r="AF55" i="36"/>
  <c r="AE56" i="34"/>
  <c r="B55" i="29"/>
  <c r="AE56" i="27"/>
  <c r="B55" i="27"/>
  <c r="W79" i="26"/>
  <c r="W80" i="35"/>
  <c r="AF56" i="34"/>
  <c r="Y57" i="27"/>
  <c r="Z57" i="27"/>
  <c r="AA57" i="27"/>
  <c r="X56" i="27" s="1"/>
  <c r="Y58" i="33"/>
  <c r="Z58" i="33"/>
  <c r="AA58" i="33"/>
  <c r="X57" i="33" s="1"/>
  <c r="V81" i="34"/>
  <c r="U81" i="34"/>
  <c r="AI55" i="31"/>
  <c r="W80" i="36"/>
  <c r="W80" i="31"/>
  <c r="W81" i="33"/>
  <c r="AF55" i="26"/>
  <c r="AF55" i="31"/>
  <c r="V81" i="29"/>
  <c r="U81" i="31"/>
  <c r="Y56" i="36"/>
  <c r="Z56" i="36"/>
  <c r="AA56" i="36"/>
  <c r="X55" i="36" s="1"/>
  <c r="AH56" i="27"/>
  <c r="AI56" i="27"/>
  <c r="Y56" i="26"/>
  <c r="Z56" i="26"/>
  <c r="AA56" i="26"/>
  <c r="X55" i="26" s="1"/>
  <c r="Y56" i="31"/>
  <c r="Z56" i="31"/>
  <c r="AA56" i="31"/>
  <c r="X55" i="31" s="1"/>
  <c r="AE55" i="36"/>
  <c r="AH56" i="36" s="1"/>
  <c r="B54" i="36"/>
  <c r="V81" i="35"/>
  <c r="V82" i="33"/>
  <c r="U82" i="33"/>
  <c r="AF56" i="35"/>
  <c r="AE56" i="29"/>
  <c r="Y57" i="29"/>
  <c r="Z57" i="29"/>
  <c r="AA57" i="29"/>
  <c r="X56" i="29" s="1"/>
  <c r="AI55" i="36"/>
  <c r="W81" i="27"/>
  <c r="Y57" i="35"/>
  <c r="Z57" i="35"/>
  <c r="AA57" i="35"/>
  <c r="X56" i="35" s="1"/>
  <c r="AE55" i="31"/>
  <c r="B54" i="31"/>
  <c r="AF56" i="27"/>
  <c r="W80" i="29"/>
  <c r="Y57" i="34"/>
  <c r="Z57" i="34"/>
  <c r="AA57" i="34"/>
  <c r="X56" i="34" s="1"/>
  <c r="V82" i="27"/>
  <c r="U82" i="27"/>
  <c r="U80" i="26"/>
  <c r="V80" i="26"/>
  <c r="AI56" i="29"/>
  <c r="W80" i="34"/>
  <c r="AI56" i="34"/>
  <c r="H82" i="36"/>
  <c r="Q82" i="36" s="1"/>
  <c r="I81" i="36"/>
  <c r="J81" i="36" s="1"/>
  <c r="H82" i="34"/>
  <c r="Q82" i="34" s="1"/>
  <c r="I81" i="34"/>
  <c r="J81" i="34" s="1"/>
  <c r="H82" i="29"/>
  <c r="Q82" i="29" s="1"/>
  <c r="I81" i="29"/>
  <c r="J81" i="29" s="1"/>
  <c r="H82" i="31"/>
  <c r="Q82" i="31" s="1"/>
  <c r="I81" i="31"/>
  <c r="J81" i="31" s="1"/>
  <c r="H82" i="35"/>
  <c r="Q82" i="35" s="1"/>
  <c r="I81" i="35"/>
  <c r="J81" i="35" s="1"/>
  <c r="H83" i="33"/>
  <c r="Q83" i="33" s="1"/>
  <c r="I82" i="33"/>
  <c r="J82" i="33" s="1"/>
  <c r="H83" i="27"/>
  <c r="Q83" i="27" s="1"/>
  <c r="I82" i="27"/>
  <c r="J82" i="27" s="1"/>
  <c r="H81" i="26"/>
  <c r="Q81" i="26" s="1"/>
  <c r="I80" i="26"/>
  <c r="J80" i="26" s="1"/>
  <c r="B54" i="26"/>
  <c r="B56" i="28"/>
  <c r="B55" i="35"/>
  <c r="B55" i="34"/>
  <c r="AI56" i="36" l="1"/>
  <c r="AH57" i="35"/>
  <c r="AH57" i="34"/>
  <c r="AI58" i="33"/>
  <c r="AF58" i="33"/>
  <c r="AH58" i="33"/>
  <c r="AI56" i="26"/>
  <c r="T81" i="26"/>
  <c r="T82" i="31"/>
  <c r="AF56" i="36"/>
  <c r="AE58" i="33"/>
  <c r="B58" i="33" s="1"/>
  <c r="T82" i="29"/>
  <c r="V82" i="29" s="1"/>
  <c r="AF57" i="29"/>
  <c r="T83" i="27"/>
  <c r="AE56" i="26"/>
  <c r="T83" i="33"/>
  <c r="V83" i="33" s="1"/>
  <c r="T82" i="34"/>
  <c r="V82" i="34" s="1"/>
  <c r="T82" i="35"/>
  <c r="V82" i="35" s="1"/>
  <c r="T82" i="36"/>
  <c r="V82" i="36" s="1"/>
  <c r="AH57" i="27"/>
  <c r="U81" i="36"/>
  <c r="AE57" i="35"/>
  <c r="AI57" i="35"/>
  <c r="AE57" i="34"/>
  <c r="AI57" i="34"/>
  <c r="AE57" i="29"/>
  <c r="B57" i="29" s="1"/>
  <c r="AF57" i="27"/>
  <c r="Y58" i="27"/>
  <c r="Z58" i="27"/>
  <c r="AA58" i="27"/>
  <c r="X57" i="27" s="1"/>
  <c r="W82" i="33"/>
  <c r="Y57" i="31"/>
  <c r="Z57" i="31"/>
  <c r="AA57" i="31"/>
  <c r="X56" i="31" s="1"/>
  <c r="AF57" i="34"/>
  <c r="W81" i="29"/>
  <c r="W81" i="36"/>
  <c r="AF56" i="31"/>
  <c r="Y58" i="34"/>
  <c r="Z58" i="34"/>
  <c r="AA58" i="34"/>
  <c r="X57" i="34" s="1"/>
  <c r="V81" i="26"/>
  <c r="U81" i="26"/>
  <c r="V82" i="31"/>
  <c r="U82" i="31"/>
  <c r="W82" i="27"/>
  <c r="W81" i="35"/>
  <c r="Y57" i="26"/>
  <c r="Z57" i="26"/>
  <c r="AA57" i="26"/>
  <c r="X56" i="26" s="1"/>
  <c r="Y57" i="36"/>
  <c r="Z57" i="36"/>
  <c r="AA57" i="36"/>
  <c r="X56" i="36" s="1"/>
  <c r="AI56" i="31"/>
  <c r="Y58" i="35"/>
  <c r="Z58" i="35"/>
  <c r="AA58" i="35"/>
  <c r="X57" i="35" s="1"/>
  <c r="AE56" i="31"/>
  <c r="B55" i="31"/>
  <c r="AF57" i="35"/>
  <c r="AI57" i="27"/>
  <c r="AF56" i="26"/>
  <c r="Y59" i="33"/>
  <c r="Z59" i="33"/>
  <c r="AA59" i="33"/>
  <c r="X58" i="33" s="1"/>
  <c r="U82" i="29"/>
  <c r="AI57" i="29"/>
  <c r="Y58" i="29"/>
  <c r="Z58" i="29"/>
  <c r="AA58" i="29"/>
  <c r="X57" i="29" s="1"/>
  <c r="AE56" i="36"/>
  <c r="B55" i="36"/>
  <c r="AH56" i="26"/>
  <c r="AH57" i="29"/>
  <c r="W80" i="26"/>
  <c r="V83" i="27"/>
  <c r="U83" i="27"/>
  <c r="B56" i="29"/>
  <c r="W81" i="31"/>
  <c r="W81" i="34"/>
  <c r="AE57" i="27"/>
  <c r="B56" i="27"/>
  <c r="AH56" i="31"/>
  <c r="H82" i="26"/>
  <c r="Q82" i="26" s="1"/>
  <c r="I81" i="26"/>
  <c r="J81" i="26" s="1"/>
  <c r="H83" i="31"/>
  <c r="Q83" i="31" s="1"/>
  <c r="I82" i="31"/>
  <c r="J82" i="31" s="1"/>
  <c r="H84" i="27"/>
  <c r="Q84" i="27" s="1"/>
  <c r="I83" i="27"/>
  <c r="J83" i="27" s="1"/>
  <c r="H83" i="29"/>
  <c r="Q83" i="29" s="1"/>
  <c r="I82" i="29"/>
  <c r="J82" i="29" s="1"/>
  <c r="H84" i="33"/>
  <c r="Q84" i="33" s="1"/>
  <c r="I83" i="33"/>
  <c r="J83" i="33" s="1"/>
  <c r="H83" i="34"/>
  <c r="Q83" i="34" s="1"/>
  <c r="I82" i="34"/>
  <c r="J82" i="34" s="1"/>
  <c r="H83" i="35"/>
  <c r="Q83" i="35" s="1"/>
  <c r="I82" i="35"/>
  <c r="J82" i="35" s="1"/>
  <c r="H83" i="36"/>
  <c r="Q83" i="36" s="1"/>
  <c r="I82" i="36"/>
  <c r="J82" i="36" s="1"/>
  <c r="B55" i="26"/>
  <c r="B56" i="34"/>
  <c r="B56" i="35"/>
  <c r="B57" i="28"/>
  <c r="AI57" i="36" l="1"/>
  <c r="U82" i="36"/>
  <c r="U82" i="35"/>
  <c r="AH58" i="34"/>
  <c r="U82" i="34"/>
  <c r="U83" i="33"/>
  <c r="AI59" i="33"/>
  <c r="AH59" i="33"/>
  <c r="AI58" i="29"/>
  <c r="AH58" i="29"/>
  <c r="AI57" i="26"/>
  <c r="T84" i="33"/>
  <c r="V84" i="33" s="1"/>
  <c r="T82" i="26"/>
  <c r="T83" i="36"/>
  <c r="U83" i="36" s="1"/>
  <c r="T83" i="29"/>
  <c r="V83" i="29" s="1"/>
  <c r="AF58" i="35"/>
  <c r="T83" i="35"/>
  <c r="V83" i="35" s="1"/>
  <c r="T84" i="27"/>
  <c r="U84" i="27" s="1"/>
  <c r="T83" i="34"/>
  <c r="V83" i="34" s="1"/>
  <c r="AF58" i="29"/>
  <c r="AE59" i="33"/>
  <c r="T83" i="31"/>
  <c r="U83" i="31" s="1"/>
  <c r="AH57" i="36"/>
  <c r="AF57" i="36"/>
  <c r="AE58" i="35"/>
  <c r="AE58" i="34"/>
  <c r="AI58" i="34"/>
  <c r="AF59" i="33"/>
  <c r="AH57" i="26"/>
  <c r="AE57" i="26"/>
  <c r="W81" i="26"/>
  <c r="W82" i="36"/>
  <c r="AE58" i="27"/>
  <c r="B57" i="27"/>
  <c r="W83" i="27"/>
  <c r="AE58" i="29"/>
  <c r="B58" i="29" s="1"/>
  <c r="Y58" i="31"/>
  <c r="Z58" i="31"/>
  <c r="AA58" i="31"/>
  <c r="X57" i="31" s="1"/>
  <c r="W83" i="33"/>
  <c r="W82" i="34"/>
  <c r="Y59" i="29"/>
  <c r="Z59" i="29"/>
  <c r="AA59" i="29"/>
  <c r="X58" i="29" s="1"/>
  <c r="Y59" i="34"/>
  <c r="Z59" i="34"/>
  <c r="AA59" i="34"/>
  <c r="X58" i="34" s="1"/>
  <c r="W82" i="35"/>
  <c r="AF57" i="31"/>
  <c r="AH58" i="27"/>
  <c r="Y60" i="33"/>
  <c r="Z60" i="33"/>
  <c r="AA60" i="33"/>
  <c r="X59" i="33" s="1"/>
  <c r="Y58" i="26"/>
  <c r="Z58" i="26"/>
  <c r="AA58" i="26"/>
  <c r="X57" i="26" s="1"/>
  <c r="W82" i="31"/>
  <c r="AF58" i="34"/>
  <c r="AE57" i="31"/>
  <c r="B56" i="31"/>
  <c r="U82" i="26"/>
  <c r="V82" i="26"/>
  <c r="AF57" i="26"/>
  <c r="Y59" i="35"/>
  <c r="AA59" i="35"/>
  <c r="X58" i="35" s="1"/>
  <c r="Z59" i="35"/>
  <c r="AI58" i="35"/>
  <c r="AH58" i="35"/>
  <c r="Y58" i="36"/>
  <c r="Z58" i="36"/>
  <c r="AA58" i="36"/>
  <c r="X57" i="36" s="1"/>
  <c r="AH57" i="31"/>
  <c r="AE57" i="36"/>
  <c r="B56" i="36"/>
  <c r="W82" i="29"/>
  <c r="AI58" i="27"/>
  <c r="AI57" i="31"/>
  <c r="AF58" i="27"/>
  <c r="Y59" i="27"/>
  <c r="Z59" i="27"/>
  <c r="AA59" i="27"/>
  <c r="X58" i="27" s="1"/>
  <c r="H84" i="36"/>
  <c r="Q84" i="36" s="1"/>
  <c r="I83" i="36"/>
  <c r="J83" i="36" s="1"/>
  <c r="H84" i="29"/>
  <c r="Q84" i="29" s="1"/>
  <c r="I83" i="29"/>
  <c r="J83" i="29" s="1"/>
  <c r="H84" i="35"/>
  <c r="Q84" i="35" s="1"/>
  <c r="I83" i="35"/>
  <c r="J83" i="35" s="1"/>
  <c r="H85" i="27"/>
  <c r="Q85" i="27" s="1"/>
  <c r="I84" i="27"/>
  <c r="J84" i="27" s="1"/>
  <c r="H84" i="34"/>
  <c r="Q84" i="34" s="1"/>
  <c r="I83" i="34"/>
  <c r="J83" i="34" s="1"/>
  <c r="H84" i="31"/>
  <c r="Q84" i="31" s="1"/>
  <c r="I83" i="31"/>
  <c r="J83" i="31" s="1"/>
  <c r="H85" i="33"/>
  <c r="Q85" i="33" s="1"/>
  <c r="I84" i="33"/>
  <c r="J84" i="33" s="1"/>
  <c r="H83" i="26"/>
  <c r="Q83" i="26" s="1"/>
  <c r="I82" i="26"/>
  <c r="J82" i="26" s="1"/>
  <c r="B56" i="26"/>
  <c r="B57" i="35"/>
  <c r="B57" i="34"/>
  <c r="B58" i="28"/>
  <c r="V83" i="36" l="1"/>
  <c r="AI58" i="36"/>
  <c r="U83" i="35"/>
  <c r="AH59" i="35"/>
  <c r="AI59" i="35"/>
  <c r="AH59" i="34"/>
  <c r="U83" i="34"/>
  <c r="U84" i="33"/>
  <c r="AH60" i="33"/>
  <c r="AI60" i="33"/>
  <c r="B59" i="33"/>
  <c r="V83" i="31"/>
  <c r="AH58" i="31"/>
  <c r="AI59" i="29"/>
  <c r="U83" i="29"/>
  <c r="AH59" i="29"/>
  <c r="T85" i="33"/>
  <c r="U85" i="33" s="1"/>
  <c r="AE59" i="34"/>
  <c r="T85" i="27"/>
  <c r="AF58" i="36"/>
  <c r="AE59" i="35"/>
  <c r="T84" i="35"/>
  <c r="V84" i="35" s="1"/>
  <c r="AF59" i="29"/>
  <c r="AF58" i="26"/>
  <c r="AF60" i="33"/>
  <c r="T84" i="29"/>
  <c r="U84" i="29" s="1"/>
  <c r="T84" i="31"/>
  <c r="U84" i="31" s="1"/>
  <c r="T83" i="26"/>
  <c r="T84" i="34"/>
  <c r="V84" i="34" s="1"/>
  <c r="T84" i="36"/>
  <c r="V84" i="36" s="1"/>
  <c r="V84" i="27"/>
  <c r="AI58" i="31"/>
  <c r="AI59" i="27"/>
  <c r="AE58" i="26"/>
  <c r="W84" i="33"/>
  <c r="W83" i="29"/>
  <c r="Y60" i="29"/>
  <c r="Z60" i="29"/>
  <c r="AA60" i="29"/>
  <c r="X59" i="29" s="1"/>
  <c r="AE59" i="27"/>
  <c r="B58" i="27"/>
  <c r="AF59" i="35"/>
  <c r="AI60" i="35" s="1"/>
  <c r="V84" i="29"/>
  <c r="Y59" i="36"/>
  <c r="Z59" i="36"/>
  <c r="AA59" i="36"/>
  <c r="X58" i="36" s="1"/>
  <c r="Y60" i="35"/>
  <c r="Z60" i="35"/>
  <c r="AA60" i="35"/>
  <c r="X59" i="35" s="1"/>
  <c r="AF59" i="34"/>
  <c r="AI59" i="34"/>
  <c r="Y61" i="33"/>
  <c r="Z61" i="33"/>
  <c r="AA61" i="33"/>
  <c r="X60" i="33" s="1"/>
  <c r="W83" i="34"/>
  <c r="AH58" i="26"/>
  <c r="Y59" i="31"/>
  <c r="Z59" i="31"/>
  <c r="AA59" i="31"/>
  <c r="X58" i="31" s="1"/>
  <c r="W83" i="36"/>
  <c r="W82" i="26"/>
  <c r="AE60" i="33"/>
  <c r="W83" i="31"/>
  <c r="Y60" i="34"/>
  <c r="Z60" i="34"/>
  <c r="AA60" i="34"/>
  <c r="X59" i="34" s="1"/>
  <c r="W84" i="27"/>
  <c r="AE59" i="29"/>
  <c r="B59" i="29" s="1"/>
  <c r="U83" i="26"/>
  <c r="V83" i="26"/>
  <c r="V85" i="27"/>
  <c r="U85" i="27"/>
  <c r="AE58" i="36"/>
  <c r="B57" i="36"/>
  <c r="AE58" i="31"/>
  <c r="B57" i="31"/>
  <c r="Y60" i="27"/>
  <c r="Z60" i="27"/>
  <c r="AA60" i="27"/>
  <c r="X59" i="27" s="1"/>
  <c r="AH59" i="27"/>
  <c r="AF59" i="27"/>
  <c r="Y59" i="26"/>
  <c r="Z59" i="26"/>
  <c r="AA59" i="26"/>
  <c r="X58" i="26" s="1"/>
  <c r="AF58" i="31"/>
  <c r="W83" i="35"/>
  <c r="AH58" i="36"/>
  <c r="AI58" i="26"/>
  <c r="H84" i="26"/>
  <c r="Q84" i="26" s="1"/>
  <c r="I83" i="26"/>
  <c r="J83" i="26" s="1"/>
  <c r="H86" i="27"/>
  <c r="Q86" i="27" s="1"/>
  <c r="I85" i="27"/>
  <c r="J85" i="27" s="1"/>
  <c r="H86" i="33"/>
  <c r="Q86" i="33" s="1"/>
  <c r="I85" i="33"/>
  <c r="J85" i="33" s="1"/>
  <c r="H85" i="35"/>
  <c r="Q85" i="35" s="1"/>
  <c r="I84" i="35"/>
  <c r="J84" i="35" s="1"/>
  <c r="H85" i="31"/>
  <c r="Q85" i="31" s="1"/>
  <c r="I84" i="31"/>
  <c r="J84" i="31" s="1"/>
  <c r="H85" i="29"/>
  <c r="Q85" i="29" s="1"/>
  <c r="I84" i="29"/>
  <c r="J84" i="29" s="1"/>
  <c r="H85" i="34"/>
  <c r="Q85" i="34" s="1"/>
  <c r="I84" i="34"/>
  <c r="J84" i="34" s="1"/>
  <c r="H85" i="36"/>
  <c r="Q85" i="36" s="1"/>
  <c r="I84" i="36"/>
  <c r="J84" i="36" s="1"/>
  <c r="B58" i="34"/>
  <c r="B57" i="26"/>
  <c r="B59" i="28"/>
  <c r="B58" i="35"/>
  <c r="U84" i="36" l="1"/>
  <c r="U84" i="35"/>
  <c r="U84" i="34"/>
  <c r="AE61" i="33"/>
  <c r="B61" i="33" s="1"/>
  <c r="V85" i="33"/>
  <c r="V84" i="31"/>
  <c r="AI59" i="31"/>
  <c r="T85" i="34"/>
  <c r="U85" i="34" s="1"/>
  <c r="AE59" i="26"/>
  <c r="AH59" i="26"/>
  <c r="AF60" i="29"/>
  <c r="T86" i="27"/>
  <c r="AF60" i="34"/>
  <c r="T85" i="29"/>
  <c r="V85" i="29" s="1"/>
  <c r="T85" i="31"/>
  <c r="T84" i="26"/>
  <c r="AE60" i="35"/>
  <c r="AI59" i="26"/>
  <c r="T86" i="33"/>
  <c r="V86" i="33" s="1"/>
  <c r="T85" i="35"/>
  <c r="V85" i="35" s="1"/>
  <c r="AH59" i="36"/>
  <c r="T85" i="36"/>
  <c r="AF59" i="36"/>
  <c r="AH60" i="35"/>
  <c r="AE60" i="34"/>
  <c r="AH61" i="33"/>
  <c r="AF61" i="33"/>
  <c r="B60" i="33"/>
  <c r="AH59" i="31"/>
  <c r="AE60" i="29"/>
  <c r="B60" i="29" s="1"/>
  <c r="AF59" i="26"/>
  <c r="W84" i="35"/>
  <c r="U84" i="26"/>
  <c r="V84" i="26"/>
  <c r="Y60" i="26"/>
  <c r="Z60" i="26"/>
  <c r="AA60" i="26"/>
  <c r="X59" i="26" s="1"/>
  <c r="AI61" i="33"/>
  <c r="Y61" i="27"/>
  <c r="Z61" i="27"/>
  <c r="AA61" i="27"/>
  <c r="X60" i="27" s="1"/>
  <c r="W85" i="27"/>
  <c r="AI60" i="34"/>
  <c r="Y60" i="36"/>
  <c r="AA60" i="36"/>
  <c r="X59" i="36" s="1"/>
  <c r="Z60" i="36"/>
  <c r="AF60" i="35"/>
  <c r="U85" i="36"/>
  <c r="W83" i="26"/>
  <c r="V85" i="34"/>
  <c r="AF60" i="27"/>
  <c r="AH60" i="34"/>
  <c r="Y61" i="34"/>
  <c r="Z61" i="34"/>
  <c r="AA61" i="34"/>
  <c r="X60" i="34" s="1"/>
  <c r="W84" i="36"/>
  <c r="AH60" i="29"/>
  <c r="AI60" i="27"/>
  <c r="AH60" i="27"/>
  <c r="Y60" i="31"/>
  <c r="Z60" i="31"/>
  <c r="AA60" i="31"/>
  <c r="X59" i="31" s="1"/>
  <c r="AF59" i="31"/>
  <c r="AE59" i="36"/>
  <c r="B58" i="36"/>
  <c r="Y61" i="35"/>
  <c r="Z61" i="35"/>
  <c r="AA61" i="35"/>
  <c r="X60" i="35" s="1"/>
  <c r="Y61" i="29"/>
  <c r="Z61" i="29"/>
  <c r="AA61" i="29"/>
  <c r="X60" i="29" s="1"/>
  <c r="AI59" i="36"/>
  <c r="U85" i="35"/>
  <c r="AE59" i="31"/>
  <c r="B58" i="31"/>
  <c r="AE60" i="27"/>
  <c r="B59" i="27"/>
  <c r="V86" i="27"/>
  <c r="U86" i="27"/>
  <c r="W85" i="33"/>
  <c r="AI60" i="29"/>
  <c r="W84" i="34"/>
  <c r="W84" i="29"/>
  <c r="Y62" i="33"/>
  <c r="Z62" i="33"/>
  <c r="AA62" i="33"/>
  <c r="X61" i="33" s="1"/>
  <c r="W84" i="31"/>
  <c r="H86" i="36"/>
  <c r="Q86" i="36" s="1"/>
  <c r="I85" i="36"/>
  <c r="J85" i="36" s="1"/>
  <c r="H86" i="35"/>
  <c r="Q86" i="35" s="1"/>
  <c r="I85" i="35"/>
  <c r="J85" i="35" s="1"/>
  <c r="H86" i="34"/>
  <c r="Q86" i="34" s="1"/>
  <c r="I85" i="34"/>
  <c r="J85" i="34" s="1"/>
  <c r="H87" i="33"/>
  <c r="Q87" i="33" s="1"/>
  <c r="I86" i="33"/>
  <c r="J86" i="33" s="1"/>
  <c r="H86" i="29"/>
  <c r="Q86" i="29" s="1"/>
  <c r="I85" i="29"/>
  <c r="J85" i="29" s="1"/>
  <c r="H87" i="27"/>
  <c r="Q87" i="27" s="1"/>
  <c r="I86" i="27"/>
  <c r="J86" i="27" s="1"/>
  <c r="H86" i="31"/>
  <c r="Q86" i="31" s="1"/>
  <c r="I85" i="31"/>
  <c r="J85" i="31" s="1"/>
  <c r="H85" i="26"/>
  <c r="Q85" i="26" s="1"/>
  <c r="I84" i="26"/>
  <c r="J84" i="26" s="1"/>
  <c r="B58" i="26"/>
  <c r="B59" i="34"/>
  <c r="B59" i="35"/>
  <c r="B60" i="28"/>
  <c r="AH60" i="36" l="1"/>
  <c r="AI61" i="35"/>
  <c r="AH61" i="35"/>
  <c r="AH61" i="34"/>
  <c r="AI61" i="34"/>
  <c r="AH62" i="33"/>
  <c r="AI62" i="33"/>
  <c r="AH60" i="31"/>
  <c r="AI61" i="29"/>
  <c r="U85" i="29"/>
  <c r="AH61" i="29"/>
  <c r="AH60" i="26"/>
  <c r="T87" i="33"/>
  <c r="U87" i="33" s="1"/>
  <c r="AF62" i="33"/>
  <c r="AE61" i="34"/>
  <c r="AE60" i="26"/>
  <c r="T86" i="31"/>
  <c r="T86" i="34"/>
  <c r="AE61" i="35"/>
  <c r="T85" i="26"/>
  <c r="T86" i="35"/>
  <c r="AF60" i="26"/>
  <c r="AF61" i="29"/>
  <c r="AI60" i="26"/>
  <c r="V85" i="36"/>
  <c r="W85" i="36" s="1"/>
  <c r="T87" i="27"/>
  <c r="U85" i="31"/>
  <c r="U86" i="33"/>
  <c r="T86" i="29"/>
  <c r="V86" i="29" s="1"/>
  <c r="T86" i="36"/>
  <c r="V86" i="36" s="1"/>
  <c r="V85" i="31"/>
  <c r="W85" i="31" s="1"/>
  <c r="AF60" i="36"/>
  <c r="AI60" i="36"/>
  <c r="AE61" i="29"/>
  <c r="W86" i="33"/>
  <c r="V86" i="31"/>
  <c r="U86" i="31"/>
  <c r="W86" i="27"/>
  <c r="Y62" i="35"/>
  <c r="Z62" i="35"/>
  <c r="AA62" i="35"/>
  <c r="X61" i="35" s="1"/>
  <c r="AF61" i="34"/>
  <c r="AI62" i="34" s="1"/>
  <c r="Y63" i="33"/>
  <c r="Z63" i="33"/>
  <c r="AA63" i="33"/>
  <c r="X62" i="33" s="1"/>
  <c r="W85" i="35"/>
  <c r="Y61" i="31"/>
  <c r="Z61" i="31"/>
  <c r="AA61" i="31"/>
  <c r="X60" i="31" s="1"/>
  <c r="W84" i="26"/>
  <c r="AE62" i="33"/>
  <c r="V86" i="35"/>
  <c r="U86" i="35"/>
  <c r="AE60" i="36"/>
  <c r="B59" i="36"/>
  <c r="Y62" i="34"/>
  <c r="Z62" i="34"/>
  <c r="AA62" i="34"/>
  <c r="X61" i="34" s="1"/>
  <c r="AF61" i="35"/>
  <c r="V87" i="27"/>
  <c r="U87" i="27"/>
  <c r="AF60" i="31"/>
  <c r="AH61" i="27"/>
  <c r="Y62" i="27"/>
  <c r="Z62" i="27"/>
  <c r="AA62" i="27"/>
  <c r="X61" i="27" s="1"/>
  <c r="W85" i="29"/>
  <c r="AF61" i="27"/>
  <c r="W85" i="34"/>
  <c r="AI60" i="31"/>
  <c r="Y62" i="29"/>
  <c r="Z62" i="29"/>
  <c r="AA62" i="29"/>
  <c r="X61" i="29" s="1"/>
  <c r="Y61" i="36"/>
  <c r="Z61" i="36"/>
  <c r="AA61" i="36"/>
  <c r="X60" i="36" s="1"/>
  <c r="Y61" i="26"/>
  <c r="Z61" i="26"/>
  <c r="AA61" i="26"/>
  <c r="X60" i="26" s="1"/>
  <c r="AE61" i="27"/>
  <c r="B60" i="27"/>
  <c r="AI61" i="27"/>
  <c r="U85" i="26"/>
  <c r="AE60" i="31"/>
  <c r="B59" i="31"/>
  <c r="H86" i="26"/>
  <c r="Q86" i="26" s="1"/>
  <c r="I85" i="26"/>
  <c r="J85" i="26" s="1"/>
  <c r="H88" i="33"/>
  <c r="Q88" i="33" s="1"/>
  <c r="I87" i="33"/>
  <c r="J87" i="33" s="1"/>
  <c r="H87" i="31"/>
  <c r="Q87" i="31" s="1"/>
  <c r="I86" i="31"/>
  <c r="J86" i="31" s="1"/>
  <c r="H87" i="34"/>
  <c r="Q87" i="34" s="1"/>
  <c r="I86" i="34"/>
  <c r="J86" i="34" s="1"/>
  <c r="H88" i="27"/>
  <c r="Q88" i="27" s="1"/>
  <c r="I87" i="27"/>
  <c r="J87" i="27" s="1"/>
  <c r="H87" i="35"/>
  <c r="Q87" i="35" s="1"/>
  <c r="I86" i="35"/>
  <c r="J86" i="35" s="1"/>
  <c r="H87" i="29"/>
  <c r="Q87" i="29" s="1"/>
  <c r="I86" i="29"/>
  <c r="J86" i="29" s="1"/>
  <c r="H87" i="36"/>
  <c r="Q87" i="36" s="1"/>
  <c r="I86" i="36"/>
  <c r="J86" i="36" s="1"/>
  <c r="B59" i="26"/>
  <c r="B60" i="35"/>
  <c r="B60" i="34"/>
  <c r="B61" i="28"/>
  <c r="U86" i="36" l="1"/>
  <c r="AI61" i="36"/>
  <c r="AF62" i="35"/>
  <c r="AH62" i="34"/>
  <c r="V87" i="33"/>
  <c r="U86" i="29"/>
  <c r="AI62" i="29"/>
  <c r="AH62" i="29"/>
  <c r="B61" i="29"/>
  <c r="AH61" i="26"/>
  <c r="AI61" i="26"/>
  <c r="T87" i="29"/>
  <c r="V87" i="29" s="1"/>
  <c r="AE61" i="26"/>
  <c r="AF62" i="29"/>
  <c r="T88" i="33"/>
  <c r="U88" i="33" s="1"/>
  <c r="V85" i="26"/>
  <c r="T88" i="27"/>
  <c r="T86" i="26"/>
  <c r="AI62" i="27"/>
  <c r="AF61" i="36"/>
  <c r="AF61" i="26"/>
  <c r="T87" i="35"/>
  <c r="V87" i="35" s="1"/>
  <c r="U86" i="34"/>
  <c r="T87" i="31"/>
  <c r="T87" i="36"/>
  <c r="V87" i="36" s="1"/>
  <c r="AE62" i="34"/>
  <c r="V86" i="34"/>
  <c r="W86" i="34" s="1"/>
  <c r="T87" i="34"/>
  <c r="AF62" i="34"/>
  <c r="AE63" i="33"/>
  <c r="B63" i="33" s="1"/>
  <c r="AI61" i="31"/>
  <c r="V86" i="26"/>
  <c r="B62" i="33"/>
  <c r="AE62" i="35"/>
  <c r="W87" i="27"/>
  <c r="AE61" i="36"/>
  <c r="B60" i="36"/>
  <c r="Y62" i="31"/>
  <c r="Z62" i="31"/>
  <c r="AA62" i="31"/>
  <c r="X61" i="31" s="1"/>
  <c r="AI63" i="33"/>
  <c r="AE62" i="29"/>
  <c r="Y63" i="35"/>
  <c r="AA63" i="35"/>
  <c r="X62" i="35" s="1"/>
  <c r="Z63" i="35"/>
  <c r="W86" i="31"/>
  <c r="U88" i="27"/>
  <c r="V88" i="27"/>
  <c r="V87" i="34"/>
  <c r="U87" i="34"/>
  <c r="Y63" i="27"/>
  <c r="Z63" i="27"/>
  <c r="AA63" i="27"/>
  <c r="X62" i="27" s="1"/>
  <c r="Y62" i="26"/>
  <c r="Z62" i="26"/>
  <c r="AA62" i="26"/>
  <c r="X61" i="26" s="1"/>
  <c r="V87" i="31"/>
  <c r="U87" i="31"/>
  <c r="AE61" i="31"/>
  <c r="B60" i="31"/>
  <c r="Y63" i="29"/>
  <c r="Z63" i="29"/>
  <c r="AA63" i="29"/>
  <c r="X62" i="29" s="1"/>
  <c r="AH62" i="27"/>
  <c r="AH61" i="36"/>
  <c r="AH61" i="31"/>
  <c r="W86" i="36"/>
  <c r="AH63" i="33"/>
  <c r="AE62" i="27"/>
  <c r="B61" i="27"/>
  <c r="AF62" i="27"/>
  <c r="AF61" i="31"/>
  <c r="AI62" i="35"/>
  <c r="Y64" i="33"/>
  <c r="Z64" i="33"/>
  <c r="AA64" i="33"/>
  <c r="X63" i="33" s="1"/>
  <c r="W86" i="29"/>
  <c r="W85" i="26"/>
  <c r="AF63" i="33"/>
  <c r="Y62" i="36"/>
  <c r="AA62" i="36"/>
  <c r="X61" i="36" s="1"/>
  <c r="Z62" i="36"/>
  <c r="W87" i="33"/>
  <c r="Y63" i="34"/>
  <c r="Z63" i="34"/>
  <c r="AA63" i="34"/>
  <c r="X62" i="34" s="1"/>
  <c r="AH62" i="35"/>
  <c r="W86" i="35"/>
  <c r="H88" i="36"/>
  <c r="Q88" i="36" s="1"/>
  <c r="I87" i="36"/>
  <c r="J87" i="36" s="1"/>
  <c r="H88" i="34"/>
  <c r="Q88" i="34" s="1"/>
  <c r="I87" i="34"/>
  <c r="J87" i="34" s="1"/>
  <c r="H88" i="29"/>
  <c r="Q88" i="29" s="1"/>
  <c r="I87" i="29"/>
  <c r="J87" i="29" s="1"/>
  <c r="H88" i="31"/>
  <c r="Q88" i="31" s="1"/>
  <c r="I87" i="31"/>
  <c r="J87" i="31" s="1"/>
  <c r="H88" i="35"/>
  <c r="Q88" i="35" s="1"/>
  <c r="I87" i="35"/>
  <c r="J87" i="35" s="1"/>
  <c r="H89" i="33"/>
  <c r="Q89" i="33" s="1"/>
  <c r="I88" i="33"/>
  <c r="J88" i="33" s="1"/>
  <c r="H89" i="27"/>
  <c r="Q89" i="27" s="1"/>
  <c r="I88" i="27"/>
  <c r="J88" i="27" s="1"/>
  <c r="H87" i="26"/>
  <c r="Q87" i="26" s="1"/>
  <c r="I86" i="26"/>
  <c r="J86" i="26" s="1"/>
  <c r="B61" i="34"/>
  <c r="B62" i="28"/>
  <c r="B61" i="35"/>
  <c r="B60" i="26"/>
  <c r="AI62" i="36" l="1"/>
  <c r="U87" i="36"/>
  <c r="AI63" i="35"/>
  <c r="AH63" i="35"/>
  <c r="U87" i="35"/>
  <c r="AH63" i="34"/>
  <c r="AI63" i="34"/>
  <c r="V88" i="33"/>
  <c r="U87" i="29"/>
  <c r="AH63" i="29"/>
  <c r="AI62" i="26"/>
  <c r="AH62" i="26"/>
  <c r="AE64" i="33"/>
  <c r="B64" i="33" s="1"/>
  <c r="AF63" i="29"/>
  <c r="AF62" i="26"/>
  <c r="T89" i="33"/>
  <c r="U89" i="33" s="1"/>
  <c r="T88" i="34"/>
  <c r="T88" i="35"/>
  <c r="V88" i="35" s="1"/>
  <c r="T88" i="36"/>
  <c r="U86" i="26"/>
  <c r="AF63" i="35"/>
  <c r="T87" i="26"/>
  <c r="T88" i="31"/>
  <c r="V88" i="31" s="1"/>
  <c r="AF62" i="36"/>
  <c r="T89" i="27"/>
  <c r="T88" i="29"/>
  <c r="AE63" i="34"/>
  <c r="AI64" i="33"/>
  <c r="AH64" i="33"/>
  <c r="AI62" i="31"/>
  <c r="B62" i="29"/>
  <c r="AI63" i="29"/>
  <c r="AI63" i="27"/>
  <c r="W87" i="34"/>
  <c r="Y64" i="35"/>
  <c r="Z64" i="35"/>
  <c r="AA64" i="35"/>
  <c r="X63" i="35" s="1"/>
  <c r="AE62" i="36"/>
  <c r="B61" i="36"/>
  <c r="AF63" i="34"/>
  <c r="AF64" i="33"/>
  <c r="Y64" i="29"/>
  <c r="AA64" i="29"/>
  <c r="X63" i="29" s="1"/>
  <c r="Z64" i="29"/>
  <c r="AE63" i="29"/>
  <c r="B63" i="29" s="1"/>
  <c r="W88" i="27"/>
  <c r="V88" i="29"/>
  <c r="U88" i="29"/>
  <c r="V88" i="34"/>
  <c r="U88" i="34"/>
  <c r="Y63" i="26"/>
  <c r="Z63" i="26"/>
  <c r="AA63" i="26"/>
  <c r="X62" i="26" s="1"/>
  <c r="V88" i="36"/>
  <c r="U88" i="36"/>
  <c r="Y65" i="33"/>
  <c r="Z65" i="33"/>
  <c r="AA65" i="33"/>
  <c r="X64" i="33" s="1"/>
  <c r="AH62" i="31"/>
  <c r="AE63" i="35"/>
  <c r="W86" i="26"/>
  <c r="W87" i="35"/>
  <c r="Y64" i="34"/>
  <c r="Z64" i="34"/>
  <c r="AA64" i="34"/>
  <c r="X63" i="34" s="1"/>
  <c r="Y63" i="36"/>
  <c r="Z63" i="36"/>
  <c r="AA63" i="36"/>
  <c r="X62" i="36" s="1"/>
  <c r="W87" i="29"/>
  <c r="AH62" i="36"/>
  <c r="Y64" i="27"/>
  <c r="Z64" i="27"/>
  <c r="AA64" i="27"/>
  <c r="X63" i="27" s="1"/>
  <c r="W88" i="33"/>
  <c r="AE63" i="27"/>
  <c r="B62" i="27"/>
  <c r="AE62" i="31"/>
  <c r="B61" i="31"/>
  <c r="U87" i="26"/>
  <c r="V87" i="26"/>
  <c r="U88" i="31"/>
  <c r="AF62" i="31"/>
  <c r="AH63" i="27"/>
  <c r="W87" i="31"/>
  <c r="Y63" i="31"/>
  <c r="Z63" i="31"/>
  <c r="AA63" i="31"/>
  <c r="X62" i="31" s="1"/>
  <c r="AE62" i="26"/>
  <c r="V89" i="27"/>
  <c r="U89" i="27"/>
  <c r="W87" i="36"/>
  <c r="AF63" i="27"/>
  <c r="H89" i="31"/>
  <c r="Q89" i="31" s="1"/>
  <c r="I88" i="31"/>
  <c r="J88" i="31" s="1"/>
  <c r="H88" i="26"/>
  <c r="Q88" i="26" s="1"/>
  <c r="I87" i="26"/>
  <c r="J87" i="26" s="1"/>
  <c r="H90" i="27"/>
  <c r="Q90" i="27" s="1"/>
  <c r="I89" i="27"/>
  <c r="J89" i="27" s="1"/>
  <c r="H89" i="29"/>
  <c r="Q89" i="29" s="1"/>
  <c r="I88" i="29"/>
  <c r="J88" i="29" s="1"/>
  <c r="H90" i="33"/>
  <c r="Q90" i="33" s="1"/>
  <c r="I89" i="33"/>
  <c r="J89" i="33" s="1"/>
  <c r="H89" i="34"/>
  <c r="Q89" i="34" s="1"/>
  <c r="I88" i="34"/>
  <c r="J88" i="34" s="1"/>
  <c r="H89" i="35"/>
  <c r="Q89" i="35" s="1"/>
  <c r="I88" i="35"/>
  <c r="J88" i="35" s="1"/>
  <c r="H89" i="36"/>
  <c r="Q89" i="36" s="1"/>
  <c r="I88" i="36"/>
  <c r="J88" i="36" s="1"/>
  <c r="B62" i="34"/>
  <c r="B61" i="26"/>
  <c r="B62" i="35"/>
  <c r="B63" i="28"/>
  <c r="AI63" i="36" l="1"/>
  <c r="AE64" i="35"/>
  <c r="U88" i="35"/>
  <c r="AH64" i="34"/>
  <c r="AI65" i="33"/>
  <c r="V89" i="33"/>
  <c r="AH65" i="33"/>
  <c r="AF63" i="31"/>
  <c r="AI64" i="29"/>
  <c r="AH64" i="29"/>
  <c r="AE63" i="26"/>
  <c r="T89" i="34"/>
  <c r="U89" i="34" s="1"/>
  <c r="T89" i="36"/>
  <c r="U89" i="36" s="1"/>
  <c r="T89" i="29"/>
  <c r="V89" i="29" s="1"/>
  <c r="AF63" i="36"/>
  <c r="AF64" i="29"/>
  <c r="T90" i="27"/>
  <c r="T89" i="35"/>
  <c r="U89" i="35" s="1"/>
  <c r="AF63" i="26"/>
  <c r="T88" i="26"/>
  <c r="AE64" i="34"/>
  <c r="AE65" i="33"/>
  <c r="B65" i="33" s="1"/>
  <c r="T89" i="31"/>
  <c r="U89" i="31" s="1"/>
  <c r="T90" i="33"/>
  <c r="V90" i="33" s="1"/>
  <c r="AF64" i="35"/>
  <c r="AI65" i="35" s="1"/>
  <c r="AH63" i="36"/>
  <c r="AH64" i="35"/>
  <c r="AI64" i="35"/>
  <c r="AF64" i="34"/>
  <c r="AH63" i="31"/>
  <c r="AH64" i="27"/>
  <c r="AF64" i="27"/>
  <c r="AI63" i="26"/>
  <c r="W88" i="36"/>
  <c r="Y65" i="29"/>
  <c r="Z65" i="29"/>
  <c r="AA65" i="29"/>
  <c r="X64" i="29" s="1"/>
  <c r="W88" i="31"/>
  <c r="Y64" i="36"/>
  <c r="AA64" i="36"/>
  <c r="X63" i="36" s="1"/>
  <c r="Z64" i="36"/>
  <c r="V90" i="27"/>
  <c r="U90" i="27"/>
  <c r="AE64" i="27"/>
  <c r="B63" i="27"/>
  <c r="Y65" i="34"/>
  <c r="Z65" i="34"/>
  <c r="AA65" i="34"/>
  <c r="X64" i="34" s="1"/>
  <c r="W88" i="34"/>
  <c r="AF65" i="33"/>
  <c r="U88" i="26"/>
  <c r="V88" i="26"/>
  <c r="Y64" i="31"/>
  <c r="AA64" i="31"/>
  <c r="X63" i="31" s="1"/>
  <c r="Z64" i="31"/>
  <c r="W88" i="35"/>
  <c r="W89" i="33"/>
  <c r="W87" i="26"/>
  <c r="AI64" i="34"/>
  <c r="AH63" i="26"/>
  <c r="W88" i="29"/>
  <c r="AE63" i="36"/>
  <c r="B62" i="36"/>
  <c r="U90" i="33"/>
  <c r="Y66" i="33"/>
  <c r="Z66" i="33"/>
  <c r="AA66" i="33"/>
  <c r="X65" i="33" s="1"/>
  <c r="AE64" i="29"/>
  <c r="B64" i="29" s="1"/>
  <c r="Y64" i="26"/>
  <c r="Z64" i="26"/>
  <c r="AA64" i="26"/>
  <c r="X63" i="26" s="1"/>
  <c r="AI63" i="31"/>
  <c r="W89" i="27"/>
  <c r="AE63" i="31"/>
  <c r="B62" i="31"/>
  <c r="Y65" i="27"/>
  <c r="Z65" i="27"/>
  <c r="AA65" i="27"/>
  <c r="X64" i="27" s="1"/>
  <c r="Y65" i="35"/>
  <c r="Z65" i="35"/>
  <c r="AA65" i="35"/>
  <c r="X64" i="35" s="1"/>
  <c r="AI64" i="27"/>
  <c r="H90" i="29"/>
  <c r="Q90" i="29" s="1"/>
  <c r="I89" i="29"/>
  <c r="J89" i="29" s="1"/>
  <c r="H90" i="35"/>
  <c r="Q90" i="35" s="1"/>
  <c r="I89" i="35"/>
  <c r="J89" i="35" s="1"/>
  <c r="H91" i="27"/>
  <c r="Q91" i="27" s="1"/>
  <c r="I90" i="27"/>
  <c r="J90" i="27" s="1"/>
  <c r="H90" i="36"/>
  <c r="Q90" i="36" s="1"/>
  <c r="I89" i="36"/>
  <c r="J89" i="36" s="1"/>
  <c r="H90" i="34"/>
  <c r="Q90" i="34" s="1"/>
  <c r="I89" i="34"/>
  <c r="J89" i="34" s="1"/>
  <c r="H89" i="26"/>
  <c r="Q89" i="26" s="1"/>
  <c r="I88" i="26"/>
  <c r="J88" i="26" s="1"/>
  <c r="H91" i="33"/>
  <c r="Q91" i="33" s="1"/>
  <c r="I90" i="33"/>
  <c r="J90" i="33" s="1"/>
  <c r="H90" i="31"/>
  <c r="Q90" i="31" s="1"/>
  <c r="I89" i="31"/>
  <c r="J89" i="31" s="1"/>
  <c r="B62" i="26"/>
  <c r="B63" i="35"/>
  <c r="B63" i="34"/>
  <c r="B64" i="28"/>
  <c r="V89" i="36" l="1"/>
  <c r="W89" i="36" s="1"/>
  <c r="AH64" i="36"/>
  <c r="AH65" i="35"/>
  <c r="AI65" i="34"/>
  <c r="AH65" i="34"/>
  <c r="V89" i="34"/>
  <c r="V89" i="31"/>
  <c r="AE65" i="29"/>
  <c r="B65" i="29" s="1"/>
  <c r="AH65" i="27"/>
  <c r="AI65" i="27"/>
  <c r="AI64" i="26"/>
  <c r="AH64" i="26"/>
  <c r="T89" i="26"/>
  <c r="T90" i="35"/>
  <c r="V90" i="35" s="1"/>
  <c r="U89" i="29"/>
  <c r="AE64" i="26"/>
  <c r="T90" i="34"/>
  <c r="V90" i="34" s="1"/>
  <c r="T90" i="29"/>
  <c r="V90" i="29" s="1"/>
  <c r="AH64" i="31"/>
  <c r="T90" i="31"/>
  <c r="V90" i="31" s="1"/>
  <c r="T90" i="36"/>
  <c r="V90" i="36" s="1"/>
  <c r="AE65" i="35"/>
  <c r="AE66" i="33"/>
  <c r="B66" i="33" s="1"/>
  <c r="T91" i="33"/>
  <c r="V91" i="33" s="1"/>
  <c r="T91" i="27"/>
  <c r="AF65" i="27"/>
  <c r="AE65" i="34"/>
  <c r="AH66" i="34" s="1"/>
  <c r="V89" i="35"/>
  <c r="AF64" i="36"/>
  <c r="AF65" i="34"/>
  <c r="AF65" i="29"/>
  <c r="AF64" i="26"/>
  <c r="Y66" i="27"/>
  <c r="Z66" i="27"/>
  <c r="AA66" i="27"/>
  <c r="X65" i="27" s="1"/>
  <c r="W89" i="34"/>
  <c r="AI65" i="29"/>
  <c r="W89" i="29"/>
  <c r="W90" i="33"/>
  <c r="Y66" i="34"/>
  <c r="Z66" i="34"/>
  <c r="AA66" i="34"/>
  <c r="X65" i="34" s="1"/>
  <c r="W89" i="35"/>
  <c r="Y66" i="29"/>
  <c r="Z66" i="29"/>
  <c r="AA66" i="29"/>
  <c r="X65" i="29" s="1"/>
  <c r="AF66" i="33"/>
  <c r="AF64" i="31"/>
  <c r="AI64" i="31"/>
  <c r="AF65" i="35"/>
  <c r="AI64" i="36"/>
  <c r="AE65" i="27"/>
  <c r="B64" i="27"/>
  <c r="U90" i="36"/>
  <c r="AI66" i="33"/>
  <c r="Y67" i="33"/>
  <c r="Z67" i="33"/>
  <c r="AA67" i="33"/>
  <c r="X66" i="33" s="1"/>
  <c r="AH66" i="33"/>
  <c r="Y65" i="31"/>
  <c r="AA65" i="31"/>
  <c r="X64" i="31" s="1"/>
  <c r="Z65" i="31"/>
  <c r="Y65" i="36"/>
  <c r="Z65" i="36"/>
  <c r="AA65" i="36"/>
  <c r="X64" i="36" s="1"/>
  <c r="U91" i="33"/>
  <c r="Y66" i="35"/>
  <c r="Z66" i="35"/>
  <c r="AA66" i="35"/>
  <c r="X65" i="35" s="1"/>
  <c r="AE64" i="36"/>
  <c r="B63" i="36"/>
  <c r="AH65" i="29"/>
  <c r="AE64" i="31"/>
  <c r="B63" i="31"/>
  <c r="V91" i="27"/>
  <c r="U91" i="27"/>
  <c r="W88" i="26"/>
  <c r="W90" i="27"/>
  <c r="V89" i="26"/>
  <c r="U89" i="26"/>
  <c r="Y65" i="26"/>
  <c r="Z65" i="26"/>
  <c r="AA65" i="26"/>
  <c r="X64" i="26" s="1"/>
  <c r="W89" i="31"/>
  <c r="H91" i="31"/>
  <c r="Q91" i="31" s="1"/>
  <c r="I90" i="31"/>
  <c r="J90" i="31" s="1"/>
  <c r="H91" i="36"/>
  <c r="Q91" i="36" s="1"/>
  <c r="I90" i="36"/>
  <c r="J90" i="36" s="1"/>
  <c r="H92" i="33"/>
  <c r="Q92" i="33" s="1"/>
  <c r="I91" i="33"/>
  <c r="J91" i="33" s="1"/>
  <c r="H92" i="27"/>
  <c r="Q92" i="27" s="1"/>
  <c r="I91" i="27"/>
  <c r="J91" i="27" s="1"/>
  <c r="H90" i="26"/>
  <c r="Q90" i="26" s="1"/>
  <c r="I89" i="26"/>
  <c r="J89" i="26" s="1"/>
  <c r="H91" i="35"/>
  <c r="Q91" i="35" s="1"/>
  <c r="I90" i="35"/>
  <c r="J90" i="35" s="1"/>
  <c r="H91" i="34"/>
  <c r="Q91" i="34" s="1"/>
  <c r="I90" i="34"/>
  <c r="J90" i="34" s="1"/>
  <c r="H91" i="29"/>
  <c r="Q91" i="29" s="1"/>
  <c r="I90" i="29"/>
  <c r="J90" i="29" s="1"/>
  <c r="B64" i="34"/>
  <c r="B63" i="26"/>
  <c r="B65" i="28"/>
  <c r="B64" i="35"/>
  <c r="AH65" i="36" l="1"/>
  <c r="U90" i="35"/>
  <c r="AI66" i="35"/>
  <c r="AI66" i="34"/>
  <c r="U90" i="34"/>
  <c r="U90" i="31"/>
  <c r="U90" i="29"/>
  <c r="AI66" i="29"/>
  <c r="AH66" i="29"/>
  <c r="AH66" i="27"/>
  <c r="AH65" i="26"/>
  <c r="AI65" i="26"/>
  <c r="T91" i="29"/>
  <c r="U91" i="29" s="1"/>
  <c r="T90" i="26"/>
  <c r="T91" i="31"/>
  <c r="AE67" i="33"/>
  <c r="B67" i="33" s="1"/>
  <c r="AF66" i="27"/>
  <c r="T92" i="27"/>
  <c r="AF65" i="26"/>
  <c r="AF65" i="36"/>
  <c r="AF66" i="34"/>
  <c r="T92" i="33"/>
  <c r="T91" i="35"/>
  <c r="AE66" i="29"/>
  <c r="B66" i="29" s="1"/>
  <c r="T91" i="34"/>
  <c r="V91" i="34" s="1"/>
  <c r="T91" i="36"/>
  <c r="U91" i="36" s="1"/>
  <c r="AE66" i="35"/>
  <c r="AF67" i="33"/>
  <c r="AI65" i="31"/>
  <c r="U92" i="33"/>
  <c r="V92" i="33"/>
  <c r="Y66" i="36"/>
  <c r="Z66" i="36"/>
  <c r="AA66" i="36"/>
  <c r="X65" i="36" s="1"/>
  <c r="AI67" i="33"/>
  <c r="AH66" i="35"/>
  <c r="Y66" i="26"/>
  <c r="Z66" i="26"/>
  <c r="AA66" i="26"/>
  <c r="X65" i="26" s="1"/>
  <c r="W90" i="31"/>
  <c r="Y67" i="35"/>
  <c r="Z67" i="35"/>
  <c r="AA67" i="35"/>
  <c r="X66" i="35" s="1"/>
  <c r="AF65" i="31"/>
  <c r="AF66" i="29"/>
  <c r="W90" i="34"/>
  <c r="AE65" i="26"/>
  <c r="W89" i="26"/>
  <c r="U91" i="34"/>
  <c r="Y67" i="34"/>
  <c r="Z67" i="34"/>
  <c r="AA67" i="34"/>
  <c r="X66" i="34" s="1"/>
  <c r="U90" i="26"/>
  <c r="V90" i="26"/>
  <c r="V91" i="31"/>
  <c r="U91" i="31"/>
  <c r="W90" i="35"/>
  <c r="AH67" i="33"/>
  <c r="Y67" i="27"/>
  <c r="Z67" i="27"/>
  <c r="AA67" i="27"/>
  <c r="X66" i="27" s="1"/>
  <c r="AE66" i="34"/>
  <c r="AF66" i="35"/>
  <c r="V91" i="35"/>
  <c r="U91" i="35"/>
  <c r="AE65" i="31"/>
  <c r="B64" i="31"/>
  <c r="W91" i="33"/>
  <c r="W90" i="36"/>
  <c r="AE66" i="27"/>
  <c r="B65" i="27"/>
  <c r="Y67" i="29"/>
  <c r="Z67" i="29"/>
  <c r="AA67" i="29"/>
  <c r="X66" i="29" s="1"/>
  <c r="AI66" i="27"/>
  <c r="AH65" i="31"/>
  <c r="Y68" i="33"/>
  <c r="Z68" i="33"/>
  <c r="AA68" i="33"/>
  <c r="X67" i="33" s="1"/>
  <c r="V91" i="36"/>
  <c r="Y66" i="31"/>
  <c r="Z66" i="31"/>
  <c r="AA66" i="31"/>
  <c r="X65" i="31" s="1"/>
  <c r="U92" i="27"/>
  <c r="V92" i="27"/>
  <c r="W91" i="27"/>
  <c r="AE65" i="36"/>
  <c r="B64" i="36"/>
  <c r="AI65" i="36"/>
  <c r="W90" i="29"/>
  <c r="H93" i="27"/>
  <c r="Q93" i="27" s="1"/>
  <c r="I92" i="27"/>
  <c r="J92" i="27" s="1"/>
  <c r="H92" i="29"/>
  <c r="Q92" i="29" s="1"/>
  <c r="I91" i="29"/>
  <c r="J91" i="29" s="1"/>
  <c r="H92" i="34"/>
  <c r="Q92" i="34" s="1"/>
  <c r="I91" i="34"/>
  <c r="J91" i="34" s="1"/>
  <c r="H93" i="33"/>
  <c r="Q93" i="33" s="1"/>
  <c r="I92" i="33"/>
  <c r="J92" i="33" s="1"/>
  <c r="H92" i="35"/>
  <c r="Q92" i="35" s="1"/>
  <c r="I91" i="35"/>
  <c r="J91" i="35" s="1"/>
  <c r="H92" i="36"/>
  <c r="Q92" i="36" s="1"/>
  <c r="I91" i="36"/>
  <c r="J91" i="36" s="1"/>
  <c r="H91" i="26"/>
  <c r="Q91" i="26" s="1"/>
  <c r="I90" i="26"/>
  <c r="J90" i="26" s="1"/>
  <c r="H92" i="31"/>
  <c r="Q92" i="31" s="1"/>
  <c r="I91" i="31"/>
  <c r="J91" i="31" s="1"/>
  <c r="B64" i="26"/>
  <c r="B65" i="35"/>
  <c r="B65" i="34"/>
  <c r="B66" i="28"/>
  <c r="AF66" i="36" l="1"/>
  <c r="AI67" i="34"/>
  <c r="AH67" i="34"/>
  <c r="AH68" i="33"/>
  <c r="AI68" i="33"/>
  <c r="V91" i="29"/>
  <c r="AI67" i="29"/>
  <c r="AH67" i="27"/>
  <c r="AI66" i="26"/>
  <c r="T92" i="36"/>
  <c r="T92" i="29"/>
  <c r="V92" i="29" s="1"/>
  <c r="AE67" i="29"/>
  <c r="B67" i="29" s="1"/>
  <c r="T92" i="35"/>
  <c r="T93" i="27"/>
  <c r="AE68" i="33"/>
  <c r="B68" i="33" s="1"/>
  <c r="T92" i="31"/>
  <c r="V92" i="31" s="1"/>
  <c r="T93" i="33"/>
  <c r="U93" i="33" s="1"/>
  <c r="AI66" i="36"/>
  <c r="AF66" i="26"/>
  <c r="T91" i="26"/>
  <c r="T92" i="34"/>
  <c r="AF67" i="34"/>
  <c r="AH66" i="36"/>
  <c r="AH67" i="35"/>
  <c r="AE67" i="35"/>
  <c r="AF68" i="33"/>
  <c r="AI66" i="31"/>
  <c r="AF67" i="29"/>
  <c r="AI67" i="27"/>
  <c r="AF67" i="27"/>
  <c r="AE66" i="26"/>
  <c r="AH66" i="26"/>
  <c r="Y67" i="31"/>
  <c r="Z67" i="31"/>
  <c r="AA67" i="31"/>
  <c r="X66" i="31" s="1"/>
  <c r="W91" i="34"/>
  <c r="W92" i="33"/>
  <c r="W90" i="26"/>
  <c r="V91" i="26"/>
  <c r="U91" i="26"/>
  <c r="Y68" i="35"/>
  <c r="Z68" i="35"/>
  <c r="AA68" i="35"/>
  <c r="X67" i="35" s="1"/>
  <c r="W91" i="36"/>
  <c r="AF67" i="35"/>
  <c r="V92" i="36"/>
  <c r="U92" i="36"/>
  <c r="Y68" i="29"/>
  <c r="Z68" i="29"/>
  <c r="AA68" i="29"/>
  <c r="X67" i="29" s="1"/>
  <c r="AE67" i="34"/>
  <c r="W92" i="27"/>
  <c r="V92" i="34"/>
  <c r="U92" i="34"/>
  <c r="W91" i="35"/>
  <c r="AH67" i="29"/>
  <c r="AE66" i="36"/>
  <c r="B65" i="36"/>
  <c r="W91" i="29"/>
  <c r="Y68" i="34"/>
  <c r="Z68" i="34"/>
  <c r="AA68" i="34"/>
  <c r="X67" i="34" s="1"/>
  <c r="V92" i="35"/>
  <c r="U92" i="35"/>
  <c r="U93" i="27"/>
  <c r="V93" i="27"/>
  <c r="Y69" i="33"/>
  <c r="Z69" i="33"/>
  <c r="AA69" i="33"/>
  <c r="X68" i="33" s="1"/>
  <c r="AE67" i="27"/>
  <c r="B66" i="27"/>
  <c r="AE66" i="31"/>
  <c r="B65" i="31"/>
  <c r="Y67" i="36"/>
  <c r="Z67" i="36"/>
  <c r="AA67" i="36"/>
  <c r="X66" i="36" s="1"/>
  <c r="AH66" i="31"/>
  <c r="Y68" i="27"/>
  <c r="Z68" i="27"/>
  <c r="AA68" i="27"/>
  <c r="X67" i="27" s="1"/>
  <c r="W91" i="31"/>
  <c r="AF66" i="31"/>
  <c r="Y67" i="26"/>
  <c r="Z67" i="26"/>
  <c r="AA67" i="26"/>
  <c r="X66" i="26" s="1"/>
  <c r="AI67" i="35"/>
  <c r="H94" i="33"/>
  <c r="Q94" i="33" s="1"/>
  <c r="I93" i="33"/>
  <c r="J93" i="33" s="1"/>
  <c r="H92" i="26"/>
  <c r="Q92" i="26" s="1"/>
  <c r="I91" i="26"/>
  <c r="J91" i="26" s="1"/>
  <c r="H93" i="34"/>
  <c r="Q93" i="34" s="1"/>
  <c r="I92" i="34"/>
  <c r="J92" i="34" s="1"/>
  <c r="H93" i="31"/>
  <c r="Q93" i="31" s="1"/>
  <c r="I92" i="31"/>
  <c r="J92" i="31" s="1"/>
  <c r="H93" i="36"/>
  <c r="Q93" i="36" s="1"/>
  <c r="I92" i="36"/>
  <c r="J92" i="36" s="1"/>
  <c r="H93" i="29"/>
  <c r="Q93" i="29" s="1"/>
  <c r="I92" i="29"/>
  <c r="J92" i="29" s="1"/>
  <c r="H93" i="35"/>
  <c r="Q93" i="35" s="1"/>
  <c r="I92" i="35"/>
  <c r="J92" i="35" s="1"/>
  <c r="H94" i="27"/>
  <c r="Q94" i="27" s="1"/>
  <c r="I93" i="27"/>
  <c r="J93" i="27" s="1"/>
  <c r="B66" i="34"/>
  <c r="B65" i="26"/>
  <c r="B66" i="35"/>
  <c r="B67" i="28"/>
  <c r="AI67" i="36" l="1"/>
  <c r="AI68" i="35"/>
  <c r="AH68" i="34"/>
  <c r="V93" i="33"/>
  <c r="AI69" i="33"/>
  <c r="AE69" i="33"/>
  <c r="B69" i="33" s="1"/>
  <c r="U92" i="29"/>
  <c r="AI68" i="29"/>
  <c r="AH68" i="29"/>
  <c r="AI68" i="27"/>
  <c r="AI67" i="26"/>
  <c r="T93" i="36"/>
  <c r="V93" i="36" s="1"/>
  <c r="T94" i="33"/>
  <c r="V94" i="33" s="1"/>
  <c r="T94" i="27"/>
  <c r="T93" i="31"/>
  <c r="AF67" i="26"/>
  <c r="AF68" i="34"/>
  <c r="AE68" i="35"/>
  <c r="AF67" i="36"/>
  <c r="AF69" i="33"/>
  <c r="AE68" i="29"/>
  <c r="T93" i="34"/>
  <c r="T92" i="26"/>
  <c r="T93" i="35"/>
  <c r="V93" i="35" s="1"/>
  <c r="T93" i="29"/>
  <c r="AF68" i="29"/>
  <c r="U92" i="31"/>
  <c r="AH69" i="33"/>
  <c r="AI67" i="31"/>
  <c r="AF68" i="27"/>
  <c r="AH67" i="26"/>
  <c r="V93" i="29"/>
  <c r="U93" i="29"/>
  <c r="W92" i="34"/>
  <c r="W93" i="33"/>
  <c r="W92" i="36"/>
  <c r="AH68" i="27"/>
  <c r="Y69" i="29"/>
  <c r="Z69" i="29"/>
  <c r="AA69" i="29"/>
  <c r="X68" i="29" s="1"/>
  <c r="V93" i="31"/>
  <c r="U93" i="31"/>
  <c r="Y68" i="36"/>
  <c r="Z68" i="36"/>
  <c r="AA68" i="36"/>
  <c r="X67" i="36" s="1"/>
  <c r="W92" i="29"/>
  <c r="AH67" i="36"/>
  <c r="Y69" i="34"/>
  <c r="Z69" i="34"/>
  <c r="AA69" i="34"/>
  <c r="X68" i="34" s="1"/>
  <c r="AE68" i="34"/>
  <c r="AE67" i="26"/>
  <c r="AI68" i="34"/>
  <c r="AE68" i="27"/>
  <c r="B67" i="27"/>
  <c r="V94" i="27"/>
  <c r="U94" i="27"/>
  <c r="Y69" i="27"/>
  <c r="Z69" i="27"/>
  <c r="AA69" i="27"/>
  <c r="X68" i="27" s="1"/>
  <c r="Y69" i="35"/>
  <c r="Z69" i="35"/>
  <c r="AA69" i="35"/>
  <c r="X68" i="35" s="1"/>
  <c r="Y68" i="26"/>
  <c r="Z68" i="26"/>
  <c r="AA68" i="26"/>
  <c r="X67" i="26" s="1"/>
  <c r="W93" i="27"/>
  <c r="AF68" i="35"/>
  <c r="AI69" i="35" s="1"/>
  <c r="Y68" i="31"/>
  <c r="Z68" i="31"/>
  <c r="AA68" i="31"/>
  <c r="X67" i="31" s="1"/>
  <c r="U92" i="26"/>
  <c r="V92" i="26"/>
  <c r="W91" i="26"/>
  <c r="AE67" i="36"/>
  <c r="B66" i="36"/>
  <c r="W92" i="31"/>
  <c r="W92" i="35"/>
  <c r="Y70" i="33"/>
  <c r="AA71" i="33" s="1"/>
  <c r="Z70" i="33"/>
  <c r="AA70" i="33"/>
  <c r="X69" i="33" s="1"/>
  <c r="V93" i="34"/>
  <c r="U93" i="34"/>
  <c r="AF67" i="31"/>
  <c r="AH67" i="31"/>
  <c r="AE67" i="31"/>
  <c r="B66" i="31"/>
  <c r="AH68" i="35"/>
  <c r="H95" i="27"/>
  <c r="Q95" i="27" s="1"/>
  <c r="I94" i="27"/>
  <c r="J94" i="27" s="1"/>
  <c r="H94" i="31"/>
  <c r="Q94" i="31" s="1"/>
  <c r="I93" i="31"/>
  <c r="J93" i="31" s="1"/>
  <c r="H94" i="35"/>
  <c r="Q94" i="35" s="1"/>
  <c r="I93" i="35"/>
  <c r="J93" i="35" s="1"/>
  <c r="H94" i="34"/>
  <c r="Q94" i="34" s="1"/>
  <c r="I93" i="34"/>
  <c r="J93" i="34" s="1"/>
  <c r="H94" i="29"/>
  <c r="Q94" i="29" s="1"/>
  <c r="I93" i="29"/>
  <c r="J93" i="29" s="1"/>
  <c r="H93" i="26"/>
  <c r="Q93" i="26" s="1"/>
  <c r="I92" i="26"/>
  <c r="J92" i="26" s="1"/>
  <c r="H94" i="36"/>
  <c r="Q94" i="36" s="1"/>
  <c r="I93" i="36"/>
  <c r="J93" i="36" s="1"/>
  <c r="H95" i="33"/>
  <c r="Q95" i="33" s="1"/>
  <c r="I94" i="33"/>
  <c r="J94" i="33" s="1"/>
  <c r="B66" i="26"/>
  <c r="B67" i="34"/>
  <c r="B67" i="35"/>
  <c r="B68" i="28"/>
  <c r="U93" i="36" l="1"/>
  <c r="AH69" i="35"/>
  <c r="U93" i="35"/>
  <c r="AI70" i="33"/>
  <c r="AH70" i="33"/>
  <c r="U94" i="33"/>
  <c r="AI69" i="29"/>
  <c r="AH69" i="29"/>
  <c r="B68" i="29"/>
  <c r="AI69" i="27"/>
  <c r="T94" i="29"/>
  <c r="V94" i="29" s="1"/>
  <c r="T95" i="27"/>
  <c r="AF70" i="33"/>
  <c r="AF69" i="27"/>
  <c r="AF69" i="29"/>
  <c r="AH68" i="36"/>
  <c r="T95" i="33"/>
  <c r="V95" i="33" s="1"/>
  <c r="AE69" i="34"/>
  <c r="AF68" i="36"/>
  <c r="T94" i="36"/>
  <c r="V94" i="36" s="1"/>
  <c r="T94" i="35"/>
  <c r="T94" i="34"/>
  <c r="T93" i="26"/>
  <c r="T94" i="31"/>
  <c r="V94" i="31" s="1"/>
  <c r="AE69" i="35"/>
  <c r="AE68" i="26"/>
  <c r="AH68" i="26"/>
  <c r="U95" i="27"/>
  <c r="V95" i="27"/>
  <c r="Y70" i="35"/>
  <c r="Z70" i="35"/>
  <c r="AA70" i="35"/>
  <c r="X69" i="35" s="1"/>
  <c r="W93" i="29"/>
  <c r="AE68" i="36"/>
  <c r="B67" i="36"/>
  <c r="W92" i="26"/>
  <c r="AI68" i="26"/>
  <c r="W93" i="31"/>
  <c r="Y69" i="26"/>
  <c r="Z69" i="26"/>
  <c r="AA69" i="26"/>
  <c r="X68" i="26" s="1"/>
  <c r="AF69" i="35"/>
  <c r="Y70" i="27"/>
  <c r="Z70" i="27"/>
  <c r="AA70" i="27"/>
  <c r="X69" i="27" s="1"/>
  <c r="AE69" i="27"/>
  <c r="B68" i="27"/>
  <c r="Y70" i="34"/>
  <c r="Z70" i="34"/>
  <c r="AA70" i="34"/>
  <c r="X69" i="34" s="1"/>
  <c r="Y69" i="36"/>
  <c r="Z69" i="36"/>
  <c r="AA69" i="36"/>
  <c r="X68" i="36" s="1"/>
  <c r="AH69" i="27"/>
  <c r="AE69" i="29"/>
  <c r="B69" i="29" s="1"/>
  <c r="W94" i="27"/>
  <c r="AH69" i="34"/>
  <c r="AF69" i="34"/>
  <c r="AF68" i="26"/>
  <c r="W94" i="33"/>
  <c r="Y71" i="33"/>
  <c r="Z71" i="33"/>
  <c r="X70" i="33"/>
  <c r="V94" i="35"/>
  <c r="U94" i="35"/>
  <c r="AH68" i="31"/>
  <c r="AE70" i="33"/>
  <c r="V93" i="26"/>
  <c r="U93" i="26"/>
  <c r="W93" i="34"/>
  <c r="V94" i="34"/>
  <c r="U94" i="34"/>
  <c r="Y69" i="31"/>
  <c r="Z69" i="31"/>
  <c r="AA69" i="31"/>
  <c r="X68" i="31" s="1"/>
  <c r="Y70" i="29"/>
  <c r="Z70" i="29"/>
  <c r="AA70" i="29"/>
  <c r="X69" i="29" s="1"/>
  <c r="AE68" i="31"/>
  <c r="B67" i="31"/>
  <c r="AF68" i="31"/>
  <c r="W93" i="35"/>
  <c r="AI69" i="34"/>
  <c r="W93" i="36"/>
  <c r="AI68" i="36"/>
  <c r="AI68" i="31"/>
  <c r="H96" i="33"/>
  <c r="Q96" i="33" s="1"/>
  <c r="I95" i="33"/>
  <c r="J95" i="33" s="1"/>
  <c r="H95" i="34"/>
  <c r="Q95" i="34" s="1"/>
  <c r="I94" i="34"/>
  <c r="J94" i="34" s="1"/>
  <c r="H95" i="36"/>
  <c r="Q95" i="36" s="1"/>
  <c r="I94" i="36"/>
  <c r="J94" i="36" s="1"/>
  <c r="H95" i="35"/>
  <c r="Q95" i="35" s="1"/>
  <c r="I94" i="35"/>
  <c r="J94" i="35" s="1"/>
  <c r="H94" i="26"/>
  <c r="Q94" i="26" s="1"/>
  <c r="I93" i="26"/>
  <c r="J93" i="26" s="1"/>
  <c r="H95" i="31"/>
  <c r="Q95" i="31" s="1"/>
  <c r="I94" i="31"/>
  <c r="J94" i="31" s="1"/>
  <c r="H95" i="29"/>
  <c r="Q95" i="29" s="1"/>
  <c r="I94" i="29"/>
  <c r="J94" i="29" s="1"/>
  <c r="H96" i="27"/>
  <c r="Q96" i="27" s="1"/>
  <c r="I95" i="27"/>
  <c r="J95" i="27" s="1"/>
  <c r="B68" i="34"/>
  <c r="B68" i="35"/>
  <c r="B69" i="28"/>
  <c r="B67" i="26"/>
  <c r="U94" i="36" l="1"/>
  <c r="AH69" i="36"/>
  <c r="AF70" i="35"/>
  <c r="AI70" i="34"/>
  <c r="AF70" i="34"/>
  <c r="U95" i="33"/>
  <c r="AI71" i="33"/>
  <c r="U94" i="29"/>
  <c r="AI70" i="29"/>
  <c r="AH70" i="27"/>
  <c r="AF69" i="26"/>
  <c r="T95" i="31"/>
  <c r="U95" i="31" s="1"/>
  <c r="T95" i="34"/>
  <c r="T94" i="26"/>
  <c r="T96" i="33"/>
  <c r="U96" i="33" s="1"/>
  <c r="AF69" i="36"/>
  <c r="AF70" i="27"/>
  <c r="T96" i="27"/>
  <c r="T95" i="35"/>
  <c r="T95" i="29"/>
  <c r="V95" i="29" s="1"/>
  <c r="T95" i="36"/>
  <c r="V95" i="36" s="1"/>
  <c r="AF70" i="29"/>
  <c r="AE70" i="34"/>
  <c r="U94" i="31"/>
  <c r="AH70" i="35"/>
  <c r="AE70" i="35"/>
  <c r="AF71" i="33"/>
  <c r="B70" i="33"/>
  <c r="AH69" i="31"/>
  <c r="AI69" i="31"/>
  <c r="U95" i="36"/>
  <c r="W94" i="36"/>
  <c r="W94" i="29"/>
  <c r="AE70" i="29"/>
  <c r="Y71" i="35"/>
  <c r="Z71" i="35"/>
  <c r="AA71" i="35"/>
  <c r="X70" i="35" s="1"/>
  <c r="W94" i="31"/>
  <c r="V95" i="31"/>
  <c r="U95" i="34"/>
  <c r="V95" i="34"/>
  <c r="AE69" i="31"/>
  <c r="B68" i="31"/>
  <c r="AE70" i="27"/>
  <c r="B69" i="27"/>
  <c r="Y70" i="26"/>
  <c r="Z70" i="26"/>
  <c r="AA70" i="26"/>
  <c r="X69" i="26" s="1"/>
  <c r="Y70" i="31"/>
  <c r="Z70" i="31"/>
  <c r="AA70" i="31"/>
  <c r="X69" i="31" s="1"/>
  <c r="W95" i="33"/>
  <c r="U94" i="26"/>
  <c r="V94" i="26"/>
  <c r="AF69" i="31"/>
  <c r="Y71" i="29"/>
  <c r="Z71" i="29"/>
  <c r="AA71" i="29"/>
  <c r="X70" i="29" s="1"/>
  <c r="W93" i="26"/>
  <c r="Y70" i="36"/>
  <c r="Z70" i="36"/>
  <c r="AA70" i="36"/>
  <c r="X69" i="36" s="1"/>
  <c r="Y71" i="27"/>
  <c r="Z71" i="27"/>
  <c r="AA71" i="27"/>
  <c r="X70" i="27" s="1"/>
  <c r="AH69" i="26"/>
  <c r="W94" i="34"/>
  <c r="W94" i="35"/>
  <c r="AE69" i="36"/>
  <c r="B68" i="36"/>
  <c r="W95" i="27"/>
  <c r="U96" i="27"/>
  <c r="V96" i="27"/>
  <c r="V95" i="35"/>
  <c r="U95" i="35"/>
  <c r="AI69" i="36"/>
  <c r="Y72" i="33"/>
  <c r="Z72" i="33"/>
  <c r="AA72" i="33"/>
  <c r="X71" i="33" s="1"/>
  <c r="AH70" i="34"/>
  <c r="AE69" i="26"/>
  <c r="AE71" i="33"/>
  <c r="B71" i="33" s="1"/>
  <c r="AH71" i="33"/>
  <c r="AH70" i="29"/>
  <c r="AI70" i="35"/>
  <c r="AI69" i="26"/>
  <c r="Y71" i="34"/>
  <c r="Z71" i="34"/>
  <c r="AA71" i="34"/>
  <c r="X70" i="34" s="1"/>
  <c r="AI70" i="27"/>
  <c r="H97" i="27"/>
  <c r="Q97" i="27" s="1"/>
  <c r="I96" i="27"/>
  <c r="J96" i="27" s="1"/>
  <c r="H96" i="35"/>
  <c r="Q96" i="35" s="1"/>
  <c r="I95" i="35"/>
  <c r="J95" i="35" s="1"/>
  <c r="H96" i="29"/>
  <c r="Q96" i="29" s="1"/>
  <c r="I95" i="29"/>
  <c r="J95" i="29" s="1"/>
  <c r="H96" i="36"/>
  <c r="Q96" i="36" s="1"/>
  <c r="I95" i="36"/>
  <c r="J95" i="36" s="1"/>
  <c r="H96" i="31"/>
  <c r="Q96" i="31" s="1"/>
  <c r="I95" i="31"/>
  <c r="J95" i="31" s="1"/>
  <c r="H96" i="34"/>
  <c r="Q96" i="34" s="1"/>
  <c r="I95" i="34"/>
  <c r="J95" i="34" s="1"/>
  <c r="H95" i="26"/>
  <c r="Q95" i="26" s="1"/>
  <c r="I94" i="26"/>
  <c r="J94" i="26" s="1"/>
  <c r="H97" i="33"/>
  <c r="Q97" i="33" s="1"/>
  <c r="I96" i="33"/>
  <c r="J96" i="33" s="1"/>
  <c r="B69" i="34"/>
  <c r="B69" i="35"/>
  <c r="B70" i="28"/>
  <c r="B68" i="26"/>
  <c r="AH70" i="36" l="1"/>
  <c r="AF71" i="35"/>
  <c r="AH71" i="35"/>
  <c r="AI71" i="35"/>
  <c r="AH71" i="34"/>
  <c r="AI71" i="34"/>
  <c r="V96" i="33"/>
  <c r="U95" i="29"/>
  <c r="T96" i="36"/>
  <c r="AE71" i="34"/>
  <c r="AI70" i="36"/>
  <c r="AF70" i="36"/>
  <c r="T97" i="33"/>
  <c r="U97" i="33" s="1"/>
  <c r="T96" i="29"/>
  <c r="U96" i="29" s="1"/>
  <c r="T96" i="31"/>
  <c r="V96" i="31" s="1"/>
  <c r="T95" i="26"/>
  <c r="T96" i="34"/>
  <c r="T96" i="35"/>
  <c r="U96" i="35" s="1"/>
  <c r="AE71" i="35"/>
  <c r="AF72" i="33"/>
  <c r="AF71" i="27"/>
  <c r="T97" i="27"/>
  <c r="AF70" i="31"/>
  <c r="AE71" i="29"/>
  <c r="B71" i="29" s="1"/>
  <c r="AH72" i="33"/>
  <c r="AE72" i="33"/>
  <c r="B72" i="33" s="1"/>
  <c r="AH70" i="31"/>
  <c r="AF71" i="29"/>
  <c r="AE70" i="26"/>
  <c r="AI70" i="26"/>
  <c r="Y73" i="33"/>
  <c r="Z73" i="33"/>
  <c r="AA73" i="33"/>
  <c r="X72" i="33" s="1"/>
  <c r="AE71" i="27"/>
  <c r="B70" i="27"/>
  <c r="W96" i="33"/>
  <c r="Y72" i="34"/>
  <c r="AA72" i="34"/>
  <c r="X71" i="34" s="1"/>
  <c r="Z72" i="34"/>
  <c r="AE70" i="36"/>
  <c r="B69" i="36"/>
  <c r="W95" i="29"/>
  <c r="AF71" i="34"/>
  <c r="AH71" i="27"/>
  <c r="W95" i="36"/>
  <c r="V96" i="36"/>
  <c r="U96" i="36"/>
  <c r="V96" i="34"/>
  <c r="U96" i="34"/>
  <c r="W95" i="35"/>
  <c r="AH70" i="26"/>
  <c r="AI72" i="33"/>
  <c r="W95" i="31"/>
  <c r="AI71" i="29"/>
  <c r="Y71" i="26"/>
  <c r="Z71" i="26"/>
  <c r="AA71" i="26"/>
  <c r="X70" i="26" s="1"/>
  <c r="Y72" i="35"/>
  <c r="Z72" i="35"/>
  <c r="AA72" i="35"/>
  <c r="X71" i="35" s="1"/>
  <c r="Y71" i="36"/>
  <c r="Z71" i="36"/>
  <c r="AA71" i="36"/>
  <c r="X70" i="36" s="1"/>
  <c r="B70" i="29"/>
  <c r="AH71" i="29"/>
  <c r="AF70" i="26"/>
  <c r="Y71" i="31"/>
  <c r="Z71" i="31"/>
  <c r="AA71" i="31"/>
  <c r="X70" i="31" s="1"/>
  <c r="AE70" i="31"/>
  <c r="B69" i="31"/>
  <c r="W95" i="34"/>
  <c r="U97" i="27"/>
  <c r="V97" i="27"/>
  <c r="W96" i="27"/>
  <c r="Y72" i="29"/>
  <c r="Z72" i="29"/>
  <c r="AA72" i="29"/>
  <c r="X71" i="29" s="1"/>
  <c r="U95" i="26"/>
  <c r="V95" i="26"/>
  <c r="AI70" i="31"/>
  <c r="AI71" i="27"/>
  <c r="Y72" i="27"/>
  <c r="AA72" i="27"/>
  <c r="X71" i="27" s="1"/>
  <c r="Z72" i="27"/>
  <c r="W94" i="26"/>
  <c r="H98" i="33"/>
  <c r="Q98" i="33" s="1"/>
  <c r="I97" i="33"/>
  <c r="J97" i="33" s="1"/>
  <c r="H97" i="36"/>
  <c r="Q97" i="36" s="1"/>
  <c r="I96" i="36"/>
  <c r="J96" i="36" s="1"/>
  <c r="H96" i="26"/>
  <c r="Q96" i="26" s="1"/>
  <c r="I95" i="26"/>
  <c r="J95" i="26" s="1"/>
  <c r="H97" i="29"/>
  <c r="Q97" i="29" s="1"/>
  <c r="I96" i="29"/>
  <c r="J96" i="29" s="1"/>
  <c r="H97" i="34"/>
  <c r="Q97" i="34" s="1"/>
  <c r="I96" i="34"/>
  <c r="J96" i="34" s="1"/>
  <c r="H97" i="35"/>
  <c r="Q97" i="35" s="1"/>
  <c r="I96" i="35"/>
  <c r="J96" i="35" s="1"/>
  <c r="H97" i="31"/>
  <c r="Q97" i="31" s="1"/>
  <c r="I96" i="31"/>
  <c r="J96" i="31" s="1"/>
  <c r="H98" i="27"/>
  <c r="Q98" i="27" s="1"/>
  <c r="I97" i="27"/>
  <c r="J97" i="27" s="1"/>
  <c r="B70" i="34"/>
  <c r="B70" i="35"/>
  <c r="B71" i="28"/>
  <c r="B69" i="26"/>
  <c r="AH71" i="36" l="1"/>
  <c r="AH72" i="35"/>
  <c r="V96" i="35"/>
  <c r="AI72" i="35"/>
  <c r="AI72" i="34"/>
  <c r="V97" i="33"/>
  <c r="AF73" i="33"/>
  <c r="AI73" i="33"/>
  <c r="AE73" i="33"/>
  <c r="B73" i="33" s="1"/>
  <c r="AH73" i="33"/>
  <c r="AI71" i="31"/>
  <c r="U96" i="31"/>
  <c r="V96" i="29"/>
  <c r="AH72" i="29"/>
  <c r="AI72" i="29"/>
  <c r="AI71" i="26"/>
  <c r="T97" i="31"/>
  <c r="V97" i="31" s="1"/>
  <c r="T97" i="36"/>
  <c r="V97" i="36" s="1"/>
  <c r="AF71" i="36"/>
  <c r="T97" i="35"/>
  <c r="U97" i="35" s="1"/>
  <c r="T97" i="34"/>
  <c r="U97" i="34" s="1"/>
  <c r="T98" i="33"/>
  <c r="V98" i="33" s="1"/>
  <c r="AF72" i="35"/>
  <c r="T97" i="29"/>
  <c r="V97" i="29" s="1"/>
  <c r="AF72" i="29"/>
  <c r="T98" i="27"/>
  <c r="T96" i="26"/>
  <c r="AE71" i="26"/>
  <c r="AI71" i="36"/>
  <c r="AE72" i="34"/>
  <c r="AH72" i="34"/>
  <c r="AF71" i="31"/>
  <c r="AI72" i="27"/>
  <c r="AH72" i="27"/>
  <c r="AF72" i="27"/>
  <c r="AH71" i="26"/>
  <c r="Y73" i="29"/>
  <c r="Z73" i="29"/>
  <c r="AA73" i="29"/>
  <c r="X72" i="29" s="1"/>
  <c r="AE71" i="31"/>
  <c r="B70" i="31"/>
  <c r="W96" i="34"/>
  <c r="AE72" i="29"/>
  <c r="AE72" i="35"/>
  <c r="W96" i="31"/>
  <c r="Y72" i="26"/>
  <c r="Z72" i="26"/>
  <c r="AA72" i="26"/>
  <c r="X71" i="26" s="1"/>
  <c r="AH71" i="31"/>
  <c r="AF72" i="34"/>
  <c r="W97" i="33"/>
  <c r="Y72" i="36"/>
  <c r="AA72" i="36"/>
  <c r="X71" i="36" s="1"/>
  <c r="Z72" i="36"/>
  <c r="Y73" i="27"/>
  <c r="Z73" i="27"/>
  <c r="AA73" i="27"/>
  <c r="X72" i="27" s="1"/>
  <c r="V97" i="35"/>
  <c r="Y74" i="33"/>
  <c r="Z74" i="33"/>
  <c r="AA74" i="33"/>
  <c r="X73" i="33" s="1"/>
  <c r="V98" i="27"/>
  <c r="U98" i="27"/>
  <c r="Y72" i="31"/>
  <c r="Z72" i="31"/>
  <c r="AA72" i="31"/>
  <c r="X71" i="31" s="1"/>
  <c r="Y73" i="34"/>
  <c r="Z73" i="34"/>
  <c r="AA73" i="34"/>
  <c r="X72" i="34" s="1"/>
  <c r="AE72" i="27"/>
  <c r="B71" i="27"/>
  <c r="W95" i="26"/>
  <c r="W96" i="29"/>
  <c r="AF71" i="26"/>
  <c r="W96" i="36"/>
  <c r="U96" i="26"/>
  <c r="V96" i="26"/>
  <c r="W97" i="27"/>
  <c r="Y73" i="35"/>
  <c r="Z73" i="35"/>
  <c r="AA73" i="35"/>
  <c r="X72" i="35" s="1"/>
  <c r="W96" i="35"/>
  <c r="AE71" i="36"/>
  <c r="B70" i="36"/>
  <c r="H99" i="27"/>
  <c r="Q99" i="27" s="1"/>
  <c r="I98" i="27"/>
  <c r="J98" i="27" s="1"/>
  <c r="H98" i="29"/>
  <c r="Q98" i="29" s="1"/>
  <c r="I97" i="29"/>
  <c r="J97" i="29" s="1"/>
  <c r="H98" i="31"/>
  <c r="Q98" i="31" s="1"/>
  <c r="I97" i="31"/>
  <c r="J97" i="31" s="1"/>
  <c r="H97" i="26"/>
  <c r="Q97" i="26" s="1"/>
  <c r="I96" i="26"/>
  <c r="J96" i="26" s="1"/>
  <c r="H98" i="35"/>
  <c r="Q98" i="35" s="1"/>
  <c r="I97" i="35"/>
  <c r="J97" i="35" s="1"/>
  <c r="H98" i="36"/>
  <c r="Q98" i="36" s="1"/>
  <c r="I97" i="36"/>
  <c r="J97" i="36" s="1"/>
  <c r="H98" i="34"/>
  <c r="Q98" i="34" s="1"/>
  <c r="I97" i="34"/>
  <c r="J97" i="34" s="1"/>
  <c r="H99" i="33"/>
  <c r="Q99" i="33" s="1"/>
  <c r="I98" i="33"/>
  <c r="J98" i="33" s="1"/>
  <c r="B71" i="34"/>
  <c r="B70" i="26"/>
  <c r="B71" i="35"/>
  <c r="B72" i="28"/>
  <c r="U97" i="36" l="1"/>
  <c r="AI73" i="35"/>
  <c r="AI73" i="34"/>
  <c r="AH73" i="34"/>
  <c r="V97" i="34"/>
  <c r="U98" i="33"/>
  <c r="AI74" i="33"/>
  <c r="AH74" i="33"/>
  <c r="AI72" i="31"/>
  <c r="U97" i="31"/>
  <c r="U97" i="29"/>
  <c r="AI73" i="29"/>
  <c r="AH73" i="27"/>
  <c r="AF72" i="26"/>
  <c r="T98" i="34"/>
  <c r="T98" i="36"/>
  <c r="V98" i="36" s="1"/>
  <c r="T98" i="29"/>
  <c r="V98" i="29" s="1"/>
  <c r="AF73" i="27"/>
  <c r="T98" i="35"/>
  <c r="Q17" i="27"/>
  <c r="AE73" i="34"/>
  <c r="Q17" i="33"/>
  <c r="T97" i="26"/>
  <c r="AF74" i="33"/>
  <c r="T98" i="31"/>
  <c r="U98" i="31" s="1"/>
  <c r="AF72" i="31"/>
  <c r="AF73" i="35"/>
  <c r="AF72" i="36"/>
  <c r="AH73" i="35"/>
  <c r="AH72" i="31"/>
  <c r="AE73" i="29"/>
  <c r="B73" i="29" s="1"/>
  <c r="AE72" i="26"/>
  <c r="AE72" i="36"/>
  <c r="B71" i="36"/>
  <c r="AE73" i="27"/>
  <c r="B72" i="27"/>
  <c r="W97" i="35"/>
  <c r="W97" i="31"/>
  <c r="AF73" i="29"/>
  <c r="Y73" i="36"/>
  <c r="AA73" i="36"/>
  <c r="X72" i="36" s="1"/>
  <c r="Z73" i="36"/>
  <c r="Y73" i="26"/>
  <c r="Z73" i="26"/>
  <c r="AA73" i="26"/>
  <c r="X72" i="26" s="1"/>
  <c r="Y74" i="29"/>
  <c r="Z74" i="29"/>
  <c r="AA74" i="29"/>
  <c r="X73" i="29" s="1"/>
  <c r="U98" i="34"/>
  <c r="V98" i="34"/>
  <c r="W96" i="26"/>
  <c r="W97" i="36"/>
  <c r="W98" i="27"/>
  <c r="W97" i="34"/>
  <c r="AI72" i="26"/>
  <c r="T99" i="33"/>
  <c r="AH73" i="29"/>
  <c r="Y74" i="34"/>
  <c r="Z74" i="34"/>
  <c r="AA74" i="34"/>
  <c r="X73" i="34" s="1"/>
  <c r="Y74" i="27"/>
  <c r="Z74" i="27"/>
  <c r="AA74" i="27"/>
  <c r="X73" i="27" s="1"/>
  <c r="AE74" i="33"/>
  <c r="B74" i="33" s="1"/>
  <c r="AE72" i="31"/>
  <c r="B71" i="31"/>
  <c r="Y73" i="31"/>
  <c r="Z73" i="31"/>
  <c r="AA73" i="31"/>
  <c r="X72" i="31" s="1"/>
  <c r="W98" i="33"/>
  <c r="AH72" i="26"/>
  <c r="AI72" i="36"/>
  <c r="V97" i="26"/>
  <c r="U97" i="26"/>
  <c r="B72" i="29"/>
  <c r="V98" i="35"/>
  <c r="U98" i="35"/>
  <c r="T99" i="27"/>
  <c r="Y74" i="35"/>
  <c r="Z74" i="35"/>
  <c r="AA74" i="35"/>
  <c r="X73" i="35" s="1"/>
  <c r="W97" i="29"/>
  <c r="Y75" i="33"/>
  <c r="Z75" i="33"/>
  <c r="AA75" i="33"/>
  <c r="X74" i="33" s="1"/>
  <c r="AF73" i="34"/>
  <c r="AE73" i="35"/>
  <c r="AI73" i="27"/>
  <c r="AH72" i="36"/>
  <c r="H99" i="34"/>
  <c r="Q99" i="34" s="1"/>
  <c r="I98" i="34"/>
  <c r="J98" i="34" s="1"/>
  <c r="H99" i="31"/>
  <c r="Q99" i="31" s="1"/>
  <c r="I98" i="31"/>
  <c r="J98" i="31" s="1"/>
  <c r="H98" i="26"/>
  <c r="Q98" i="26" s="1"/>
  <c r="I97" i="26"/>
  <c r="J97" i="26" s="1"/>
  <c r="H99" i="36"/>
  <c r="Q99" i="36" s="1"/>
  <c r="I98" i="36"/>
  <c r="J98" i="36" s="1"/>
  <c r="H99" i="29"/>
  <c r="Q99" i="29" s="1"/>
  <c r="I98" i="29"/>
  <c r="J98" i="29" s="1"/>
  <c r="H99" i="35"/>
  <c r="Q99" i="35" s="1"/>
  <c r="I98" i="35"/>
  <c r="J98" i="35" s="1"/>
  <c r="H100" i="27"/>
  <c r="Q100" i="27" s="1"/>
  <c r="I99" i="27"/>
  <c r="J99" i="27" s="1"/>
  <c r="H100" i="33"/>
  <c r="Q100" i="33" s="1"/>
  <c r="I99" i="33"/>
  <c r="J99" i="33" s="1"/>
  <c r="B71" i="26"/>
  <c r="B72" i="35"/>
  <c r="B72" i="34"/>
  <c r="B73" i="28"/>
  <c r="U98" i="36" l="1"/>
  <c r="AI73" i="31"/>
  <c r="V98" i="31"/>
  <c r="U98" i="29"/>
  <c r="AH74" i="27"/>
  <c r="AI74" i="27"/>
  <c r="AI73" i="26"/>
  <c r="AF73" i="26"/>
  <c r="AH73" i="26"/>
  <c r="AF75" i="33"/>
  <c r="Q17" i="35"/>
  <c r="Q17" i="31"/>
  <c r="T17" i="33"/>
  <c r="Q17" i="29"/>
  <c r="Q17" i="34"/>
  <c r="AF73" i="36"/>
  <c r="AE74" i="34"/>
  <c r="AE74" i="29"/>
  <c r="B74" i="29" s="1"/>
  <c r="T100" i="33"/>
  <c r="U100" i="33" s="1"/>
  <c r="Q17" i="36"/>
  <c r="AE74" i="35"/>
  <c r="AE73" i="26"/>
  <c r="T100" i="27"/>
  <c r="T98" i="26"/>
  <c r="T17" i="27"/>
  <c r="AH73" i="31"/>
  <c r="AH73" i="36"/>
  <c r="AF74" i="35"/>
  <c r="AI74" i="35"/>
  <c r="AE75" i="33"/>
  <c r="B75" i="33" s="1"/>
  <c r="AF73" i="31"/>
  <c r="AF74" i="29"/>
  <c r="AF74" i="27"/>
  <c r="Y75" i="34"/>
  <c r="Z75" i="34"/>
  <c r="AA75" i="34"/>
  <c r="X74" i="34" s="1"/>
  <c r="AI74" i="29"/>
  <c r="W98" i="35"/>
  <c r="V98" i="26"/>
  <c r="AF74" i="34"/>
  <c r="AH75" i="33"/>
  <c r="AE73" i="31"/>
  <c r="B72" i="31"/>
  <c r="AH74" i="29"/>
  <c r="T99" i="36"/>
  <c r="U99" i="33"/>
  <c r="V99" i="33"/>
  <c r="AH74" i="34"/>
  <c r="Y74" i="36"/>
  <c r="Z74" i="36"/>
  <c r="AA74" i="36"/>
  <c r="X73" i="36" s="1"/>
  <c r="AI74" i="34"/>
  <c r="Y74" i="31"/>
  <c r="Z74" i="31"/>
  <c r="AA74" i="31"/>
  <c r="X73" i="31" s="1"/>
  <c r="AE73" i="36"/>
  <c r="B72" i="36"/>
  <c r="T99" i="35"/>
  <c r="T99" i="31"/>
  <c r="AI75" i="33"/>
  <c r="Y74" i="26"/>
  <c r="Z74" i="26"/>
  <c r="AA74" i="26"/>
  <c r="X73" i="26" s="1"/>
  <c r="Y75" i="35"/>
  <c r="Z75" i="35"/>
  <c r="AA75" i="35"/>
  <c r="X74" i="35" s="1"/>
  <c r="W98" i="36"/>
  <c r="U99" i="27"/>
  <c r="V99" i="27"/>
  <c r="W97" i="26"/>
  <c r="W98" i="29"/>
  <c r="Y75" i="29"/>
  <c r="Z75" i="29"/>
  <c r="AA75" i="29"/>
  <c r="X74" i="29" s="1"/>
  <c r="T99" i="29"/>
  <c r="T99" i="34"/>
  <c r="Y76" i="33"/>
  <c r="Z76" i="33"/>
  <c r="AA76" i="33"/>
  <c r="X75" i="33" s="1"/>
  <c r="AI73" i="36"/>
  <c r="Y75" i="27"/>
  <c r="Z75" i="27"/>
  <c r="AA75" i="27"/>
  <c r="X74" i="27" s="1"/>
  <c r="AH74" i="35"/>
  <c r="W98" i="34"/>
  <c r="W98" i="31"/>
  <c r="AE74" i="27"/>
  <c r="B73" i="27"/>
  <c r="H101" i="33"/>
  <c r="Q101" i="33" s="1"/>
  <c r="I100" i="33"/>
  <c r="J100" i="33" s="1"/>
  <c r="H100" i="36"/>
  <c r="Q100" i="36" s="1"/>
  <c r="I99" i="36"/>
  <c r="J99" i="36" s="1"/>
  <c r="H101" i="27"/>
  <c r="Q101" i="27" s="1"/>
  <c r="I100" i="27"/>
  <c r="J100" i="27" s="1"/>
  <c r="H99" i="26"/>
  <c r="Q99" i="26" s="1"/>
  <c r="I98" i="26"/>
  <c r="J98" i="26" s="1"/>
  <c r="H100" i="35"/>
  <c r="Q100" i="35" s="1"/>
  <c r="I99" i="35"/>
  <c r="J99" i="35" s="1"/>
  <c r="H100" i="31"/>
  <c r="Q100" i="31" s="1"/>
  <c r="I99" i="31"/>
  <c r="J99" i="31" s="1"/>
  <c r="H100" i="29"/>
  <c r="Q100" i="29" s="1"/>
  <c r="I99" i="29"/>
  <c r="J99" i="29" s="1"/>
  <c r="H100" i="34"/>
  <c r="Q100" i="34" s="1"/>
  <c r="I99" i="34"/>
  <c r="J99" i="34" s="1"/>
  <c r="B72" i="26"/>
  <c r="B73" i="35"/>
  <c r="B74" i="28"/>
  <c r="B73" i="34"/>
  <c r="AH74" i="36" l="1"/>
  <c r="AI75" i="35"/>
  <c r="AH75" i="35"/>
  <c r="V100" i="33"/>
  <c r="AI76" i="33"/>
  <c r="AH76" i="33"/>
  <c r="AH74" i="31"/>
  <c r="AI74" i="31"/>
  <c r="AI75" i="29"/>
  <c r="AH74" i="26"/>
  <c r="Q17" i="26"/>
  <c r="AE76" i="33"/>
  <c r="B76" i="33" s="1"/>
  <c r="AE74" i="26"/>
  <c r="AF74" i="31"/>
  <c r="AE75" i="34"/>
  <c r="AH75" i="34"/>
  <c r="T100" i="29"/>
  <c r="V17" i="27"/>
  <c r="V17" i="33"/>
  <c r="T17" i="34"/>
  <c r="U17" i="27"/>
  <c r="U17" i="33"/>
  <c r="T100" i="36"/>
  <c r="V100" i="36" s="1"/>
  <c r="AF75" i="27"/>
  <c r="T17" i="29"/>
  <c r="T17" i="31"/>
  <c r="T17" i="36"/>
  <c r="U98" i="26"/>
  <c r="T100" i="34"/>
  <c r="T100" i="31"/>
  <c r="V100" i="31" s="1"/>
  <c r="AE75" i="29"/>
  <c r="B75" i="29" s="1"/>
  <c r="AE75" i="35"/>
  <c r="T17" i="35"/>
  <c r="AI74" i="26"/>
  <c r="U100" i="27"/>
  <c r="T101" i="27"/>
  <c r="T100" i="35"/>
  <c r="T101" i="33"/>
  <c r="U101" i="33" s="1"/>
  <c r="AH75" i="29"/>
  <c r="V100" i="27"/>
  <c r="AF75" i="34"/>
  <c r="AF76" i="33"/>
  <c r="AF75" i="29"/>
  <c r="AF74" i="26"/>
  <c r="U100" i="34"/>
  <c r="V100" i="34"/>
  <c r="V99" i="29"/>
  <c r="U99" i="29"/>
  <c r="W98" i="26"/>
  <c r="W100" i="33"/>
  <c r="U101" i="27"/>
  <c r="V101" i="27"/>
  <c r="AF75" i="35"/>
  <c r="V99" i="31"/>
  <c r="U99" i="31"/>
  <c r="AI75" i="34"/>
  <c r="V99" i="34"/>
  <c r="U99" i="34"/>
  <c r="AE75" i="27"/>
  <c r="B74" i="27"/>
  <c r="AI74" i="36"/>
  <c r="AH75" i="27"/>
  <c r="Y75" i="31"/>
  <c r="AA75" i="31"/>
  <c r="X74" i="31" s="1"/>
  <c r="Z75" i="31"/>
  <c r="V100" i="29"/>
  <c r="U100" i="29"/>
  <c r="Y76" i="35"/>
  <c r="Z76" i="35"/>
  <c r="AA76" i="35"/>
  <c r="X75" i="35" s="1"/>
  <c r="V100" i="35"/>
  <c r="U100" i="35"/>
  <c r="Y76" i="29"/>
  <c r="Z76" i="29"/>
  <c r="AA76" i="29"/>
  <c r="X75" i="29" s="1"/>
  <c r="AE74" i="36"/>
  <c r="B73" i="36"/>
  <c r="Y76" i="27"/>
  <c r="Z76" i="27"/>
  <c r="AA76" i="27"/>
  <c r="X75" i="27" s="1"/>
  <c r="Y77" i="33"/>
  <c r="AA78" i="33" s="1"/>
  <c r="Z77" i="33"/>
  <c r="AA77" i="33"/>
  <c r="X76" i="33" s="1"/>
  <c r="V99" i="35"/>
  <c r="U99" i="35"/>
  <c r="W99" i="33"/>
  <c r="AE74" i="31"/>
  <c r="B73" i="31"/>
  <c r="W100" i="27"/>
  <c r="Y76" i="34"/>
  <c r="Z76" i="34"/>
  <c r="AA76" i="34"/>
  <c r="X75" i="34" s="1"/>
  <c r="AF74" i="36"/>
  <c r="V101" i="33"/>
  <c r="Y75" i="26"/>
  <c r="Z75" i="26"/>
  <c r="AA75" i="26"/>
  <c r="X74" i="26" s="1"/>
  <c r="T99" i="26"/>
  <c r="W99" i="27"/>
  <c r="Y75" i="36"/>
  <c r="Z75" i="36"/>
  <c r="AA75" i="36"/>
  <c r="X74" i="36" s="1"/>
  <c r="U99" i="36"/>
  <c r="V99" i="36"/>
  <c r="AI75" i="27"/>
  <c r="H101" i="34"/>
  <c r="Q101" i="34" s="1"/>
  <c r="I100" i="34"/>
  <c r="J100" i="34" s="1"/>
  <c r="H100" i="26"/>
  <c r="Q100" i="26" s="1"/>
  <c r="I99" i="26"/>
  <c r="J99" i="26" s="1"/>
  <c r="H101" i="29"/>
  <c r="Q101" i="29" s="1"/>
  <c r="I100" i="29"/>
  <c r="J100" i="29" s="1"/>
  <c r="H102" i="27"/>
  <c r="Q102" i="27" s="1"/>
  <c r="I101" i="27"/>
  <c r="J101" i="27" s="1"/>
  <c r="H101" i="31"/>
  <c r="Q101" i="31" s="1"/>
  <c r="I100" i="31"/>
  <c r="J100" i="31" s="1"/>
  <c r="H101" i="36"/>
  <c r="Q101" i="36" s="1"/>
  <c r="I100" i="36"/>
  <c r="J100" i="36" s="1"/>
  <c r="H101" i="35"/>
  <c r="Q101" i="35" s="1"/>
  <c r="I100" i="35"/>
  <c r="J100" i="35" s="1"/>
  <c r="H102" i="33"/>
  <c r="Q102" i="33" s="1"/>
  <c r="I101" i="33"/>
  <c r="J101" i="33" s="1"/>
  <c r="B73" i="26"/>
  <c r="B74" i="35"/>
  <c r="B74" i="34"/>
  <c r="B75" i="28"/>
  <c r="U100" i="36" l="1"/>
  <c r="AI76" i="35"/>
  <c r="AH76" i="34"/>
  <c r="AI76" i="34"/>
  <c r="AH77" i="33"/>
  <c r="AI77" i="33"/>
  <c r="U100" i="31"/>
  <c r="AH75" i="31"/>
  <c r="AH76" i="29"/>
  <c r="AF76" i="29"/>
  <c r="AI76" i="29"/>
  <c r="AH75" i="26"/>
  <c r="AI75" i="26"/>
  <c r="T17" i="26"/>
  <c r="T101" i="36"/>
  <c r="U101" i="36" s="1"/>
  <c r="T100" i="26"/>
  <c r="AE76" i="34"/>
  <c r="V17" i="35"/>
  <c r="AF77" i="33"/>
  <c r="T101" i="31"/>
  <c r="U101" i="31" s="1"/>
  <c r="T101" i="34"/>
  <c r="AF75" i="26"/>
  <c r="U17" i="31"/>
  <c r="U17" i="29"/>
  <c r="AH75" i="36"/>
  <c r="V17" i="31"/>
  <c r="V17" i="29"/>
  <c r="T102" i="27"/>
  <c r="V17" i="36"/>
  <c r="W17" i="27"/>
  <c r="AE76" i="29"/>
  <c r="AF76" i="35"/>
  <c r="T102" i="33"/>
  <c r="U102" i="33" s="1"/>
  <c r="U17" i="36"/>
  <c r="T101" i="35"/>
  <c r="T101" i="29"/>
  <c r="W17" i="33"/>
  <c r="U17" i="34"/>
  <c r="U17" i="35"/>
  <c r="V17" i="34"/>
  <c r="AI75" i="36"/>
  <c r="AI75" i="31"/>
  <c r="AI76" i="27"/>
  <c r="AF76" i="27"/>
  <c r="AH76" i="27"/>
  <c r="AE75" i="26"/>
  <c r="W100" i="31"/>
  <c r="W99" i="36"/>
  <c r="Y77" i="29"/>
  <c r="Z77" i="29"/>
  <c r="AA77" i="29"/>
  <c r="X76" i="29" s="1"/>
  <c r="AF75" i="31"/>
  <c r="Y76" i="26"/>
  <c r="Z76" i="26"/>
  <c r="AA76" i="26"/>
  <c r="X75" i="26" s="1"/>
  <c r="W100" i="34"/>
  <c r="W100" i="36"/>
  <c r="W101" i="33"/>
  <c r="W99" i="35"/>
  <c r="W99" i="34"/>
  <c r="AF75" i="36"/>
  <c r="Y77" i="27"/>
  <c r="Z77" i="27"/>
  <c r="AA77" i="27"/>
  <c r="X76" i="27" s="1"/>
  <c r="W100" i="35"/>
  <c r="AE77" i="33"/>
  <c r="B77" i="33" s="1"/>
  <c r="Y76" i="31"/>
  <c r="Z76" i="31"/>
  <c r="AA76" i="31"/>
  <c r="X75" i="31" s="1"/>
  <c r="Y76" i="36"/>
  <c r="Z76" i="36"/>
  <c r="AA76" i="36"/>
  <c r="X75" i="36" s="1"/>
  <c r="W100" i="29"/>
  <c r="W101" i="27"/>
  <c r="AE76" i="35"/>
  <c r="V101" i="31"/>
  <c r="AH76" i="35"/>
  <c r="V99" i="26"/>
  <c r="U99" i="26"/>
  <c r="Y78" i="33"/>
  <c r="Z78" i="33"/>
  <c r="X77" i="33"/>
  <c r="AE76" i="27"/>
  <c r="B75" i="27"/>
  <c r="Y77" i="35"/>
  <c r="Z77" i="35"/>
  <c r="AA77" i="35"/>
  <c r="X76" i="35" s="1"/>
  <c r="V101" i="35"/>
  <c r="U101" i="35"/>
  <c r="U100" i="26"/>
  <c r="V100" i="26"/>
  <c r="AE75" i="31"/>
  <c r="B74" i="31"/>
  <c r="AE75" i="36"/>
  <c r="B74" i="36"/>
  <c r="AF76" i="34"/>
  <c r="W99" i="29"/>
  <c r="W99" i="31"/>
  <c r="V101" i="29"/>
  <c r="U101" i="29"/>
  <c r="U102" i="27"/>
  <c r="V102" i="27"/>
  <c r="Y77" i="34"/>
  <c r="Z77" i="34"/>
  <c r="AA77" i="34"/>
  <c r="X76" i="34" s="1"/>
  <c r="H102" i="35"/>
  <c r="Q102" i="35" s="1"/>
  <c r="I101" i="35"/>
  <c r="J101" i="35" s="1"/>
  <c r="H103" i="27"/>
  <c r="Q103" i="27" s="1"/>
  <c r="I102" i="27"/>
  <c r="J102" i="27" s="1"/>
  <c r="H102" i="29"/>
  <c r="Q102" i="29" s="1"/>
  <c r="I101" i="29"/>
  <c r="J101" i="29" s="1"/>
  <c r="H103" i="33"/>
  <c r="Q103" i="33" s="1"/>
  <c r="I102" i="33"/>
  <c r="J102" i="33" s="1"/>
  <c r="H102" i="36"/>
  <c r="Q102" i="36" s="1"/>
  <c r="I101" i="36"/>
  <c r="J101" i="36" s="1"/>
  <c r="H101" i="26"/>
  <c r="Q101" i="26" s="1"/>
  <c r="I100" i="26"/>
  <c r="J100" i="26" s="1"/>
  <c r="H102" i="31"/>
  <c r="Q102" i="31" s="1"/>
  <c r="I101" i="31"/>
  <c r="J101" i="31" s="1"/>
  <c r="H102" i="34"/>
  <c r="Q102" i="34" s="1"/>
  <c r="I101" i="34"/>
  <c r="J101" i="34" s="1"/>
  <c r="B75" i="35"/>
  <c r="B75" i="34"/>
  <c r="B76" i="28"/>
  <c r="B74" i="26"/>
  <c r="AH76" i="36" l="1"/>
  <c r="V101" i="36"/>
  <c r="AI77" i="35"/>
  <c r="V102" i="33"/>
  <c r="AH76" i="31"/>
  <c r="AH77" i="29"/>
  <c r="B76" i="29"/>
  <c r="AI77" i="29"/>
  <c r="AH76" i="26"/>
  <c r="AI76" i="26"/>
  <c r="AH77" i="35"/>
  <c r="AE78" i="33"/>
  <c r="B78" i="33" s="1"/>
  <c r="W17" i="34"/>
  <c r="T102" i="34"/>
  <c r="V102" i="34" s="1"/>
  <c r="T103" i="33"/>
  <c r="U101" i="34"/>
  <c r="W17" i="35"/>
  <c r="AE77" i="29"/>
  <c r="B77" i="29" s="1"/>
  <c r="T102" i="36"/>
  <c r="W17" i="31"/>
  <c r="AH77" i="27"/>
  <c r="V101" i="34"/>
  <c r="T102" i="31"/>
  <c r="T102" i="29"/>
  <c r="W17" i="29"/>
  <c r="AF78" i="33"/>
  <c r="AF77" i="27"/>
  <c r="T102" i="35"/>
  <c r="V17" i="26"/>
  <c r="AF77" i="34"/>
  <c r="W17" i="36"/>
  <c r="T101" i="26"/>
  <c r="V101" i="26" s="1"/>
  <c r="AF77" i="35"/>
  <c r="AE76" i="26"/>
  <c r="T103" i="27"/>
  <c r="U17" i="26"/>
  <c r="AH77" i="34"/>
  <c r="AE77" i="34"/>
  <c r="AH78" i="33"/>
  <c r="AF77" i="29"/>
  <c r="Y78" i="29"/>
  <c r="AA78" i="29"/>
  <c r="X77" i="29" s="1"/>
  <c r="Z78" i="29"/>
  <c r="Y78" i="34"/>
  <c r="Z78" i="34"/>
  <c r="AA78" i="34"/>
  <c r="X77" i="34" s="1"/>
  <c r="AF76" i="26"/>
  <c r="Y79" i="33"/>
  <c r="Z79" i="33"/>
  <c r="AA79" i="33"/>
  <c r="X78" i="33" s="1"/>
  <c r="AI78" i="33"/>
  <c r="Y77" i="36"/>
  <c r="AA77" i="36"/>
  <c r="X76" i="36" s="1"/>
  <c r="Z77" i="36"/>
  <c r="AF76" i="31"/>
  <c r="U103" i="27"/>
  <c r="V103" i="27"/>
  <c r="W101" i="29"/>
  <c r="W100" i="26"/>
  <c r="W102" i="27"/>
  <c r="AE76" i="36"/>
  <c r="B75" i="36"/>
  <c r="W101" i="36"/>
  <c r="Y77" i="31"/>
  <c r="Z77" i="31"/>
  <c r="AA77" i="31"/>
  <c r="X76" i="31" s="1"/>
  <c r="Y78" i="27"/>
  <c r="Z78" i="27"/>
  <c r="AA78" i="27"/>
  <c r="X77" i="27" s="1"/>
  <c r="U103" i="33"/>
  <c r="V103" i="33"/>
  <c r="W101" i="35"/>
  <c r="Y77" i="26"/>
  <c r="AA77" i="26"/>
  <c r="X76" i="26" s="1"/>
  <c r="Z77" i="26"/>
  <c r="Y78" i="35"/>
  <c r="Z78" i="35"/>
  <c r="AA78" i="35"/>
  <c r="X77" i="35" s="1"/>
  <c r="W101" i="34"/>
  <c r="V102" i="35"/>
  <c r="U102" i="35"/>
  <c r="W102" i="33"/>
  <c r="AE77" i="27"/>
  <c r="B76" i="27"/>
  <c r="W99" i="26"/>
  <c r="W101" i="31"/>
  <c r="AF76" i="36"/>
  <c r="V102" i="31"/>
  <c r="AE76" i="31"/>
  <c r="AH77" i="31" s="1"/>
  <c r="B75" i="31"/>
  <c r="AI76" i="31"/>
  <c r="V102" i="36"/>
  <c r="U102" i="36"/>
  <c r="AI77" i="27"/>
  <c r="AE77" i="35"/>
  <c r="AI76" i="36"/>
  <c r="AI77" i="34"/>
  <c r="H103" i="34"/>
  <c r="Q103" i="34" s="1"/>
  <c r="I102" i="34"/>
  <c r="J102" i="34" s="1"/>
  <c r="H104" i="33"/>
  <c r="Q104" i="33" s="1"/>
  <c r="I103" i="33"/>
  <c r="J103" i="33" s="1"/>
  <c r="H103" i="31"/>
  <c r="Q103" i="31" s="1"/>
  <c r="I102" i="31"/>
  <c r="J102" i="31" s="1"/>
  <c r="H103" i="29"/>
  <c r="Q103" i="29" s="1"/>
  <c r="I102" i="29"/>
  <c r="J102" i="29" s="1"/>
  <c r="H102" i="26"/>
  <c r="Q102" i="26" s="1"/>
  <c r="I101" i="26"/>
  <c r="J101" i="26" s="1"/>
  <c r="H104" i="27"/>
  <c r="Q104" i="27" s="1"/>
  <c r="I103" i="27"/>
  <c r="J103" i="27" s="1"/>
  <c r="H103" i="36"/>
  <c r="Q103" i="36" s="1"/>
  <c r="I102" i="36"/>
  <c r="J102" i="36" s="1"/>
  <c r="H103" i="35"/>
  <c r="Q103" i="35" s="1"/>
  <c r="I102" i="35"/>
  <c r="J102" i="35" s="1"/>
  <c r="B75" i="26"/>
  <c r="B76" i="35"/>
  <c r="B76" i="34"/>
  <c r="B77" i="28"/>
  <c r="AI78" i="35" l="1"/>
  <c r="AH78" i="34"/>
  <c r="U102" i="34"/>
  <c r="AI78" i="34"/>
  <c r="AH79" i="33"/>
  <c r="AI78" i="29"/>
  <c r="AH78" i="29"/>
  <c r="AH78" i="27"/>
  <c r="T103" i="36"/>
  <c r="T103" i="31"/>
  <c r="AF78" i="34"/>
  <c r="W17" i="26"/>
  <c r="AF78" i="27"/>
  <c r="U101" i="26"/>
  <c r="T104" i="27"/>
  <c r="T102" i="26"/>
  <c r="T103" i="34"/>
  <c r="V103" i="34" s="1"/>
  <c r="AI79" i="33"/>
  <c r="T104" i="33"/>
  <c r="U104" i="33" s="1"/>
  <c r="U102" i="29"/>
  <c r="AF79" i="33"/>
  <c r="AE78" i="29"/>
  <c r="T103" i="35"/>
  <c r="V103" i="35" s="1"/>
  <c r="T103" i="29"/>
  <c r="V103" i="29" s="1"/>
  <c r="U102" i="31"/>
  <c r="AE77" i="26"/>
  <c r="V102" i="29"/>
  <c r="W102" i="29" s="1"/>
  <c r="AF78" i="35"/>
  <c r="AE79" i="33"/>
  <c r="B79" i="33" s="1"/>
  <c r="AI77" i="31"/>
  <c r="AF78" i="29"/>
  <c r="AF77" i="26"/>
  <c r="AH77" i="26"/>
  <c r="W102" i="34"/>
  <c r="AF77" i="31"/>
  <c r="Y79" i="34"/>
  <c r="Z79" i="34"/>
  <c r="AA79" i="34"/>
  <c r="X78" i="34" s="1"/>
  <c r="W102" i="35"/>
  <c r="W102" i="31"/>
  <c r="W102" i="36"/>
  <c r="Y78" i="31"/>
  <c r="Z78" i="31"/>
  <c r="AA78" i="31"/>
  <c r="X77" i="31" s="1"/>
  <c r="AE78" i="34"/>
  <c r="Y78" i="26"/>
  <c r="Z78" i="26"/>
  <c r="AA78" i="26"/>
  <c r="X77" i="26" s="1"/>
  <c r="AI77" i="26"/>
  <c r="AF77" i="36"/>
  <c r="W101" i="26"/>
  <c r="AI77" i="36"/>
  <c r="V103" i="31"/>
  <c r="U103" i="31"/>
  <c r="AE78" i="35"/>
  <c r="Y79" i="35"/>
  <c r="Z79" i="35"/>
  <c r="AA79" i="35"/>
  <c r="X78" i="35" s="1"/>
  <c r="W103" i="33"/>
  <c r="Y79" i="27"/>
  <c r="Z79" i="27"/>
  <c r="AA79" i="27"/>
  <c r="X78" i="27" s="1"/>
  <c r="U103" i="36"/>
  <c r="V103" i="36"/>
  <c r="AH78" i="35"/>
  <c r="AE77" i="31"/>
  <c r="B76" i="31"/>
  <c r="W103" i="27"/>
  <c r="Y78" i="36"/>
  <c r="Z78" i="36"/>
  <c r="AA78" i="36"/>
  <c r="X77" i="36" s="1"/>
  <c r="Y80" i="33"/>
  <c r="Z80" i="33"/>
  <c r="AA80" i="33"/>
  <c r="X79" i="33" s="1"/>
  <c r="Y79" i="29"/>
  <c r="Z79" i="29"/>
  <c r="AA79" i="29"/>
  <c r="X78" i="29" s="1"/>
  <c r="AE77" i="36"/>
  <c r="B76" i="36"/>
  <c r="AE78" i="27"/>
  <c r="B77" i="27"/>
  <c r="AH77" i="36"/>
  <c r="V104" i="27"/>
  <c r="AI78" i="27"/>
  <c r="H104" i="29"/>
  <c r="Q104" i="29" s="1"/>
  <c r="I103" i="29"/>
  <c r="J103" i="29" s="1"/>
  <c r="H104" i="36"/>
  <c r="Q104" i="36" s="1"/>
  <c r="I103" i="36"/>
  <c r="J103" i="36" s="1"/>
  <c r="H104" i="31"/>
  <c r="Q104" i="31" s="1"/>
  <c r="I103" i="31"/>
  <c r="J103" i="31" s="1"/>
  <c r="H105" i="27"/>
  <c r="Q105" i="27" s="1"/>
  <c r="I104" i="27"/>
  <c r="J104" i="27" s="1"/>
  <c r="H105" i="33"/>
  <c r="Q105" i="33" s="1"/>
  <c r="I104" i="33"/>
  <c r="J104" i="33" s="1"/>
  <c r="H104" i="35"/>
  <c r="Q104" i="35" s="1"/>
  <c r="I103" i="35"/>
  <c r="J103" i="35" s="1"/>
  <c r="H103" i="26"/>
  <c r="Q103" i="26" s="1"/>
  <c r="I102" i="26"/>
  <c r="J102" i="26" s="1"/>
  <c r="H104" i="34"/>
  <c r="Q104" i="34" s="1"/>
  <c r="I103" i="34"/>
  <c r="J103" i="34" s="1"/>
  <c r="B77" i="34"/>
  <c r="B76" i="26"/>
  <c r="B78" i="28"/>
  <c r="B77" i="35"/>
  <c r="U103" i="35" l="1"/>
  <c r="AI79" i="35"/>
  <c r="U103" i="34"/>
  <c r="AI80" i="33"/>
  <c r="V104" i="33"/>
  <c r="AH79" i="29"/>
  <c r="B78" i="29"/>
  <c r="AI79" i="29"/>
  <c r="AI78" i="26"/>
  <c r="T104" i="35"/>
  <c r="U104" i="35" s="1"/>
  <c r="T104" i="29"/>
  <c r="U104" i="29" s="1"/>
  <c r="T104" i="34"/>
  <c r="T105" i="27"/>
  <c r="V105" i="27" s="1"/>
  <c r="AE79" i="29"/>
  <c r="AE80" i="33"/>
  <c r="AH80" i="33"/>
  <c r="AE79" i="34"/>
  <c r="AH78" i="26"/>
  <c r="T105" i="33"/>
  <c r="U105" i="33" s="1"/>
  <c r="AF79" i="27"/>
  <c r="T103" i="26"/>
  <c r="V103" i="26" s="1"/>
  <c r="T104" i="31"/>
  <c r="V104" i="31" s="1"/>
  <c r="U102" i="26"/>
  <c r="AF79" i="35"/>
  <c r="AI80" i="35" s="1"/>
  <c r="T104" i="36"/>
  <c r="V104" i="36" s="1"/>
  <c r="U103" i="29"/>
  <c r="AF78" i="26"/>
  <c r="AI78" i="31"/>
  <c r="U104" i="27"/>
  <c r="V102" i="26"/>
  <c r="AH79" i="35"/>
  <c r="AF79" i="34"/>
  <c r="AH78" i="31"/>
  <c r="W103" i="29"/>
  <c r="AI78" i="36"/>
  <c r="AE79" i="27"/>
  <c r="B78" i="27"/>
  <c r="W103" i="36"/>
  <c r="AE78" i="26"/>
  <c r="V104" i="34"/>
  <c r="U104" i="34"/>
  <c r="U105" i="27"/>
  <c r="AH79" i="34"/>
  <c r="W104" i="27"/>
  <c r="AF79" i="29"/>
  <c r="Y80" i="29"/>
  <c r="Z80" i="29"/>
  <c r="AA80" i="29"/>
  <c r="X79" i="29" s="1"/>
  <c r="AI79" i="34"/>
  <c r="Y79" i="26"/>
  <c r="Z79" i="26"/>
  <c r="AA79" i="26"/>
  <c r="X78" i="26" s="1"/>
  <c r="W103" i="35"/>
  <c r="AF80" i="33"/>
  <c r="AH78" i="36"/>
  <c r="U103" i="26"/>
  <c r="AI79" i="27"/>
  <c r="AE79" i="35"/>
  <c r="Y80" i="34"/>
  <c r="Z80" i="34"/>
  <c r="AA80" i="34"/>
  <c r="X79" i="34" s="1"/>
  <c r="W103" i="34"/>
  <c r="AH79" i="27"/>
  <c r="AE78" i="36"/>
  <c r="B77" i="36"/>
  <c r="W103" i="31"/>
  <c r="Y79" i="36"/>
  <c r="Z79" i="36"/>
  <c r="AA79" i="36"/>
  <c r="X78" i="36" s="1"/>
  <c r="U104" i="31"/>
  <c r="Y81" i="33"/>
  <c r="Z81" i="33"/>
  <c r="AA81" i="33"/>
  <c r="X80" i="33" s="1"/>
  <c r="Y80" i="27"/>
  <c r="Z80" i="27"/>
  <c r="AA80" i="27"/>
  <c r="X79" i="27" s="1"/>
  <c r="AF78" i="36"/>
  <c r="Y80" i="35"/>
  <c r="Z80" i="35"/>
  <c r="AA80" i="35"/>
  <c r="X79" i="35" s="1"/>
  <c r="V104" i="35"/>
  <c r="W104" i="33"/>
  <c r="AE78" i="31"/>
  <c r="B77" i="31"/>
  <c r="Y79" i="31"/>
  <c r="Z79" i="31"/>
  <c r="AA79" i="31"/>
  <c r="X78" i="31" s="1"/>
  <c r="AF78" i="31"/>
  <c r="H105" i="34"/>
  <c r="Q105" i="34" s="1"/>
  <c r="I104" i="34"/>
  <c r="J104" i="34" s="1"/>
  <c r="H106" i="27"/>
  <c r="Q106" i="27" s="1"/>
  <c r="I105" i="27"/>
  <c r="J105" i="27" s="1"/>
  <c r="H104" i="26"/>
  <c r="Q104" i="26" s="1"/>
  <c r="I103" i="26"/>
  <c r="J103" i="26" s="1"/>
  <c r="H105" i="31"/>
  <c r="Q105" i="31" s="1"/>
  <c r="I104" i="31"/>
  <c r="J104" i="31" s="1"/>
  <c r="H105" i="35"/>
  <c r="Q105" i="35" s="1"/>
  <c r="I104" i="35"/>
  <c r="J104" i="35" s="1"/>
  <c r="H105" i="36"/>
  <c r="Q105" i="36" s="1"/>
  <c r="I104" i="36"/>
  <c r="J104" i="36" s="1"/>
  <c r="H106" i="33"/>
  <c r="Q106" i="33" s="1"/>
  <c r="I105" i="33"/>
  <c r="J105" i="33" s="1"/>
  <c r="H105" i="29"/>
  <c r="Q105" i="29" s="1"/>
  <c r="I104" i="29"/>
  <c r="J104" i="29" s="1"/>
  <c r="B78" i="34"/>
  <c r="B77" i="26"/>
  <c r="B78" i="35"/>
  <c r="B79" i="28"/>
  <c r="U104" i="36" l="1"/>
  <c r="AI80" i="34"/>
  <c r="AH80" i="34"/>
  <c r="B80" i="33"/>
  <c r="AE81" i="33"/>
  <c r="B81" i="33" s="1"/>
  <c r="V105" i="33"/>
  <c r="V104" i="29"/>
  <c r="AI80" i="29"/>
  <c r="AH79" i="26"/>
  <c r="T105" i="34"/>
  <c r="V105" i="34" s="1"/>
  <c r="AF80" i="27"/>
  <c r="AH80" i="27"/>
  <c r="T105" i="29"/>
  <c r="V105" i="29" s="1"/>
  <c r="AF80" i="34"/>
  <c r="T105" i="31"/>
  <c r="B79" i="29"/>
  <c r="T106" i="33"/>
  <c r="T104" i="26"/>
  <c r="AH80" i="29"/>
  <c r="AE80" i="29"/>
  <c r="B80" i="29" s="1"/>
  <c r="AF80" i="35"/>
  <c r="T105" i="36"/>
  <c r="U105" i="36" s="1"/>
  <c r="T106" i="27"/>
  <c r="AH80" i="35"/>
  <c r="T105" i="35"/>
  <c r="U105" i="35" s="1"/>
  <c r="W102" i="26"/>
  <c r="AF79" i="26"/>
  <c r="AF81" i="33"/>
  <c r="AF79" i="31"/>
  <c r="AH79" i="31"/>
  <c r="AI80" i="27"/>
  <c r="AE79" i="26"/>
  <c r="Y81" i="35"/>
  <c r="Z81" i="35"/>
  <c r="AA81" i="35"/>
  <c r="X80" i="35" s="1"/>
  <c r="Y82" i="33"/>
  <c r="AA82" i="33"/>
  <c r="X81" i="33" s="1"/>
  <c r="Z82" i="33"/>
  <c r="W105" i="27"/>
  <c r="AI79" i="36"/>
  <c r="V104" i="26"/>
  <c r="U104" i="26"/>
  <c r="Y81" i="29"/>
  <c r="Z81" i="29"/>
  <c r="AA81" i="29"/>
  <c r="X80" i="29" s="1"/>
  <c r="AF80" i="29"/>
  <c r="AI81" i="33"/>
  <c r="W104" i="36"/>
  <c r="V106" i="27"/>
  <c r="U106" i="27"/>
  <c r="W104" i="35"/>
  <c r="Y81" i="34"/>
  <c r="Z81" i="34"/>
  <c r="AA81" i="34"/>
  <c r="X80" i="34" s="1"/>
  <c r="W104" i="34"/>
  <c r="W103" i="26"/>
  <c r="AI79" i="31"/>
  <c r="AF79" i="36"/>
  <c r="AH79" i="36"/>
  <c r="AH81" i="33"/>
  <c r="AE79" i="31"/>
  <c r="B78" i="31"/>
  <c r="Y81" i="27"/>
  <c r="Z81" i="27"/>
  <c r="AA81" i="27"/>
  <c r="X80" i="27" s="1"/>
  <c r="W104" i="31"/>
  <c r="AE80" i="35"/>
  <c r="W104" i="29"/>
  <c r="Y80" i="36"/>
  <c r="Z80" i="36"/>
  <c r="AA80" i="36"/>
  <c r="X79" i="36" s="1"/>
  <c r="Y80" i="31"/>
  <c r="Z80" i="31"/>
  <c r="AA80" i="31"/>
  <c r="X79" i="31" s="1"/>
  <c r="AE80" i="34"/>
  <c r="AE79" i="36"/>
  <c r="B78" i="36"/>
  <c r="AI79" i="26"/>
  <c r="Y80" i="26"/>
  <c r="Z80" i="26"/>
  <c r="AA80" i="26"/>
  <c r="X79" i="26" s="1"/>
  <c r="W105" i="33"/>
  <c r="AE80" i="27"/>
  <c r="B79" i="27"/>
  <c r="H106" i="29"/>
  <c r="Q106" i="29" s="1"/>
  <c r="I105" i="29"/>
  <c r="J105" i="29" s="1"/>
  <c r="H106" i="31"/>
  <c r="Q106" i="31" s="1"/>
  <c r="I105" i="31"/>
  <c r="J105" i="31" s="1"/>
  <c r="H107" i="33"/>
  <c r="Q107" i="33" s="1"/>
  <c r="I106" i="33"/>
  <c r="J106" i="33" s="1"/>
  <c r="H105" i="26"/>
  <c r="Q105" i="26" s="1"/>
  <c r="I104" i="26"/>
  <c r="J104" i="26" s="1"/>
  <c r="H106" i="36"/>
  <c r="Q106" i="36" s="1"/>
  <c r="I105" i="36"/>
  <c r="J105" i="36" s="1"/>
  <c r="H107" i="27"/>
  <c r="Q107" i="27" s="1"/>
  <c r="I106" i="27"/>
  <c r="J106" i="27" s="1"/>
  <c r="H106" i="35"/>
  <c r="Q106" i="35" s="1"/>
  <c r="I105" i="35"/>
  <c r="J105" i="35" s="1"/>
  <c r="H106" i="34"/>
  <c r="Q106" i="34" s="1"/>
  <c r="I105" i="34"/>
  <c r="J105" i="34" s="1"/>
  <c r="B80" i="28"/>
  <c r="B79" i="34"/>
  <c r="B78" i="26"/>
  <c r="B79" i="35"/>
  <c r="V105" i="36" l="1"/>
  <c r="V105" i="35"/>
  <c r="AH81" i="34"/>
  <c r="U105" i="34"/>
  <c r="AH82" i="33"/>
  <c r="AI82" i="33"/>
  <c r="AH80" i="26"/>
  <c r="T106" i="35"/>
  <c r="U106" i="35" s="1"/>
  <c r="T107" i="33"/>
  <c r="V107" i="33" s="1"/>
  <c r="AF80" i="26"/>
  <c r="AH80" i="31"/>
  <c r="AF81" i="35"/>
  <c r="T106" i="31"/>
  <c r="U106" i="31" s="1"/>
  <c r="AH81" i="35"/>
  <c r="V106" i="33"/>
  <c r="AI80" i="26"/>
  <c r="AF80" i="31"/>
  <c r="U106" i="33"/>
  <c r="U105" i="31"/>
  <c r="T107" i="27"/>
  <c r="V107" i="27" s="1"/>
  <c r="T106" i="36"/>
  <c r="T106" i="29"/>
  <c r="V106" i="29" s="1"/>
  <c r="AF81" i="27"/>
  <c r="V105" i="31"/>
  <c r="AI81" i="35"/>
  <c r="AF81" i="29"/>
  <c r="U105" i="29"/>
  <c r="T106" i="34"/>
  <c r="T105" i="26"/>
  <c r="AE82" i="33"/>
  <c r="AF80" i="36"/>
  <c r="AI81" i="34"/>
  <c r="AF81" i="34"/>
  <c r="AF82" i="33"/>
  <c r="AE81" i="27"/>
  <c r="B80" i="27"/>
  <c r="W105" i="35"/>
  <c r="AE80" i="31"/>
  <c r="B79" i="31"/>
  <c r="AI80" i="31"/>
  <c r="AE80" i="26"/>
  <c r="Y82" i="35"/>
  <c r="Z82" i="35"/>
  <c r="AA82" i="35"/>
  <c r="X81" i="35" s="1"/>
  <c r="AH81" i="29"/>
  <c r="W105" i="29"/>
  <c r="AI80" i="36"/>
  <c r="AE81" i="29"/>
  <c r="AE81" i="34"/>
  <c r="AE81" i="35"/>
  <c r="Y82" i="34"/>
  <c r="Z82" i="34"/>
  <c r="AA82" i="34"/>
  <c r="X81" i="34" s="1"/>
  <c r="Y81" i="31"/>
  <c r="AA81" i="31"/>
  <c r="X80" i="31" s="1"/>
  <c r="Z81" i="31"/>
  <c r="W105" i="36"/>
  <c r="Y82" i="29"/>
  <c r="Z82" i="29"/>
  <c r="AA82" i="29"/>
  <c r="X81" i="29" s="1"/>
  <c r="U105" i="26"/>
  <c r="AI81" i="29"/>
  <c r="AE80" i="36"/>
  <c r="B79" i="36"/>
  <c r="W105" i="31"/>
  <c r="Y82" i="27"/>
  <c r="Z82" i="27"/>
  <c r="AA82" i="27"/>
  <c r="X81" i="27" s="1"/>
  <c r="W106" i="27"/>
  <c r="Y81" i="26"/>
  <c r="Z81" i="26"/>
  <c r="AA81" i="26"/>
  <c r="X80" i="26" s="1"/>
  <c r="V106" i="34"/>
  <c r="AI81" i="27"/>
  <c r="W105" i="34"/>
  <c r="Y81" i="36"/>
  <c r="Z81" i="36"/>
  <c r="AA81" i="36"/>
  <c r="X80" i="36" s="1"/>
  <c r="AH80" i="36"/>
  <c r="AH81" i="27"/>
  <c r="W104" i="26"/>
  <c r="Y83" i="33"/>
  <c r="Z83" i="33"/>
  <c r="AA83" i="33"/>
  <c r="X82" i="33" s="1"/>
  <c r="H107" i="34"/>
  <c r="Q107" i="34" s="1"/>
  <c r="I106" i="34"/>
  <c r="J106" i="34" s="1"/>
  <c r="H106" i="26"/>
  <c r="Q106" i="26" s="1"/>
  <c r="I105" i="26"/>
  <c r="J105" i="26" s="1"/>
  <c r="H107" i="35"/>
  <c r="Q107" i="35" s="1"/>
  <c r="I106" i="35"/>
  <c r="J106" i="35" s="1"/>
  <c r="H108" i="33"/>
  <c r="Q108" i="33" s="1"/>
  <c r="I107" i="33"/>
  <c r="J107" i="33" s="1"/>
  <c r="H108" i="27"/>
  <c r="Q108" i="27" s="1"/>
  <c r="I107" i="27"/>
  <c r="J107" i="27" s="1"/>
  <c r="H107" i="31"/>
  <c r="Q107" i="31" s="1"/>
  <c r="I106" i="31"/>
  <c r="J106" i="31" s="1"/>
  <c r="H107" i="36"/>
  <c r="Q107" i="36" s="1"/>
  <c r="I106" i="36"/>
  <c r="J106" i="36" s="1"/>
  <c r="H107" i="29"/>
  <c r="Q107" i="29" s="1"/>
  <c r="I106" i="29"/>
  <c r="J106" i="29" s="1"/>
  <c r="B80" i="34"/>
  <c r="B79" i="26"/>
  <c r="B80" i="35"/>
  <c r="B81" i="28"/>
  <c r="V106" i="35" l="1"/>
  <c r="B82" i="33"/>
  <c r="AE83" i="33"/>
  <c r="AI83" i="33"/>
  <c r="AH83" i="33"/>
  <c r="U107" i="33"/>
  <c r="AH81" i="31"/>
  <c r="U106" i="29"/>
  <c r="AI81" i="26"/>
  <c r="AF81" i="36"/>
  <c r="AF82" i="34"/>
  <c r="T108" i="27"/>
  <c r="T107" i="34"/>
  <c r="AF82" i="27"/>
  <c r="AF83" i="33"/>
  <c r="T108" i="33"/>
  <c r="U108" i="33" s="1"/>
  <c r="AF82" i="29"/>
  <c r="U107" i="27"/>
  <c r="AF81" i="26"/>
  <c r="V105" i="26"/>
  <c r="T107" i="36"/>
  <c r="U107" i="36" s="1"/>
  <c r="T107" i="35"/>
  <c r="AF81" i="31"/>
  <c r="AH82" i="27"/>
  <c r="AI82" i="27"/>
  <c r="U106" i="36"/>
  <c r="V106" i="31"/>
  <c r="W106" i="31" s="1"/>
  <c r="AI81" i="36"/>
  <c r="AI82" i="34"/>
  <c r="T107" i="29"/>
  <c r="V107" i="29" s="1"/>
  <c r="T107" i="31"/>
  <c r="T106" i="26"/>
  <c r="AH81" i="36"/>
  <c r="U106" i="34"/>
  <c r="V106" i="36"/>
  <c r="W106" i="33"/>
  <c r="AE82" i="35"/>
  <c r="AI82" i="35"/>
  <c r="Y84" i="33"/>
  <c r="Z84" i="33"/>
  <c r="AA84" i="33"/>
  <c r="X83" i="33" s="1"/>
  <c r="AE81" i="36"/>
  <c r="B80" i="36"/>
  <c r="Y83" i="29"/>
  <c r="Z83" i="29"/>
  <c r="AA83" i="29"/>
  <c r="X82" i="29" s="1"/>
  <c r="AI81" i="31"/>
  <c r="AH82" i="35"/>
  <c r="Y82" i="31"/>
  <c r="Z82" i="31"/>
  <c r="AA82" i="31"/>
  <c r="X81" i="31" s="1"/>
  <c r="V107" i="36"/>
  <c r="U107" i="35"/>
  <c r="Y82" i="26"/>
  <c r="Z82" i="26"/>
  <c r="AA82" i="26"/>
  <c r="X81" i="26" s="1"/>
  <c r="Y83" i="27"/>
  <c r="Z83" i="27"/>
  <c r="AA83" i="27"/>
  <c r="X82" i="27" s="1"/>
  <c r="Y83" i="34"/>
  <c r="Z83" i="34"/>
  <c r="AA83" i="34"/>
  <c r="X82" i="34" s="1"/>
  <c r="AE82" i="29"/>
  <c r="AE81" i="26"/>
  <c r="AI82" i="29"/>
  <c r="W107" i="27"/>
  <c r="AH81" i="26"/>
  <c r="AE81" i="31"/>
  <c r="B80" i="31"/>
  <c r="AE82" i="27"/>
  <c r="B81" i="27"/>
  <c r="AF82" i="35"/>
  <c r="U107" i="31"/>
  <c r="V107" i="31"/>
  <c r="W106" i="34"/>
  <c r="AH82" i="29"/>
  <c r="W106" i="36"/>
  <c r="W107" i="33"/>
  <c r="AE82" i="34"/>
  <c r="W106" i="35"/>
  <c r="Y83" i="35"/>
  <c r="Z83" i="35"/>
  <c r="AA83" i="35"/>
  <c r="X82" i="35" s="1"/>
  <c r="Y82" i="36"/>
  <c r="Z82" i="36"/>
  <c r="AA82" i="36"/>
  <c r="X81" i="36" s="1"/>
  <c r="B81" i="29"/>
  <c r="V108" i="27"/>
  <c r="U108" i="27"/>
  <c r="V107" i="34"/>
  <c r="U107" i="34"/>
  <c r="W106" i="29"/>
  <c r="W105" i="26"/>
  <c r="AH82" i="34"/>
  <c r="H108" i="29"/>
  <c r="Q108" i="29" s="1"/>
  <c r="I107" i="29"/>
  <c r="J107" i="29" s="1"/>
  <c r="H109" i="33"/>
  <c r="Q109" i="33" s="1"/>
  <c r="I108" i="33"/>
  <c r="J108" i="33" s="1"/>
  <c r="H108" i="36"/>
  <c r="Q108" i="36" s="1"/>
  <c r="I107" i="36"/>
  <c r="J107" i="36" s="1"/>
  <c r="H108" i="35"/>
  <c r="Q108" i="35" s="1"/>
  <c r="I107" i="35"/>
  <c r="J107" i="35" s="1"/>
  <c r="H108" i="31"/>
  <c r="Q108" i="31" s="1"/>
  <c r="I107" i="31"/>
  <c r="J107" i="31" s="1"/>
  <c r="H107" i="26"/>
  <c r="Q107" i="26" s="1"/>
  <c r="I106" i="26"/>
  <c r="J106" i="26" s="1"/>
  <c r="H109" i="27"/>
  <c r="Q109" i="27" s="1"/>
  <c r="I108" i="27"/>
  <c r="J108" i="27" s="1"/>
  <c r="H108" i="34"/>
  <c r="Q108" i="34" s="1"/>
  <c r="I107" i="34"/>
  <c r="J107" i="34" s="1"/>
  <c r="B81" i="34"/>
  <c r="B82" i="29"/>
  <c r="B80" i="26"/>
  <c r="B81" i="35"/>
  <c r="B82" i="28"/>
  <c r="AH82" i="36" l="1"/>
  <c r="AI82" i="36"/>
  <c r="AE83" i="34"/>
  <c r="V108" i="33"/>
  <c r="U107" i="29"/>
  <c r="AH83" i="27"/>
  <c r="AH82" i="26"/>
  <c r="AE82" i="26"/>
  <c r="T109" i="33"/>
  <c r="U109" i="33" s="1"/>
  <c r="AF82" i="26"/>
  <c r="T109" i="27"/>
  <c r="AE83" i="29"/>
  <c r="B83" i="29" s="1"/>
  <c r="T108" i="36"/>
  <c r="T108" i="31"/>
  <c r="AI83" i="27"/>
  <c r="AF83" i="34"/>
  <c r="AF84" i="33"/>
  <c r="AE83" i="35"/>
  <c r="T107" i="26"/>
  <c r="U106" i="26"/>
  <c r="AF82" i="36"/>
  <c r="V106" i="26"/>
  <c r="V107" i="35"/>
  <c r="W107" i="35" s="1"/>
  <c r="AH83" i="35"/>
  <c r="T108" i="29"/>
  <c r="U108" i="29" s="1"/>
  <c r="T108" i="34"/>
  <c r="U108" i="34" s="1"/>
  <c r="T108" i="35"/>
  <c r="AH83" i="34"/>
  <c r="AE84" i="33"/>
  <c r="B84" i="33" s="1"/>
  <c r="B83" i="33"/>
  <c r="AF82" i="31"/>
  <c r="AF83" i="29"/>
  <c r="AH83" i="29"/>
  <c r="AI83" i="29"/>
  <c r="AF83" i="27"/>
  <c r="AI82" i="26"/>
  <c r="V107" i="26"/>
  <c r="U107" i="26"/>
  <c r="AF83" i="35"/>
  <c r="AI82" i="31"/>
  <c r="Y83" i="36"/>
  <c r="AA83" i="36"/>
  <c r="X82" i="36" s="1"/>
  <c r="Z83" i="36"/>
  <c r="AH84" i="33"/>
  <c r="W106" i="26"/>
  <c r="Y84" i="27"/>
  <c r="AA84" i="27"/>
  <c r="X83" i="27" s="1"/>
  <c r="Z84" i="27"/>
  <c r="W107" i="36"/>
  <c r="Y85" i="33"/>
  <c r="Z85" i="33"/>
  <c r="AA85" i="33"/>
  <c r="X84" i="33" s="1"/>
  <c r="Y84" i="34"/>
  <c r="Z84" i="34"/>
  <c r="AA84" i="34"/>
  <c r="X83" i="34" s="1"/>
  <c r="AE83" i="27"/>
  <c r="B82" i="27"/>
  <c r="W107" i="31"/>
  <c r="Y84" i="29"/>
  <c r="Z84" i="29"/>
  <c r="AA84" i="29"/>
  <c r="X83" i="29" s="1"/>
  <c r="AI83" i="35"/>
  <c r="U108" i="36"/>
  <c r="V108" i="36"/>
  <c r="W107" i="34"/>
  <c r="V108" i="34"/>
  <c r="Y84" i="35"/>
  <c r="Z84" i="35"/>
  <c r="AA84" i="35"/>
  <c r="X83" i="35" s="1"/>
  <c r="AE82" i="31"/>
  <c r="B81" i="31"/>
  <c r="Y83" i="26"/>
  <c r="Z83" i="26"/>
  <c r="AA83" i="26"/>
  <c r="X82" i="26" s="1"/>
  <c r="V109" i="27"/>
  <c r="U109" i="27"/>
  <c r="W108" i="33"/>
  <c r="W107" i="29"/>
  <c r="U108" i="35"/>
  <c r="V108" i="35"/>
  <c r="W108" i="27"/>
  <c r="AI84" i="33"/>
  <c r="AI83" i="34"/>
  <c r="Y83" i="31"/>
  <c r="Z83" i="31"/>
  <c r="AA83" i="31"/>
  <c r="X82" i="31" s="1"/>
  <c r="AE82" i="36"/>
  <c r="B81" i="36"/>
  <c r="AH82" i="31"/>
  <c r="H109" i="34"/>
  <c r="Q109" i="34" s="1"/>
  <c r="I108" i="34"/>
  <c r="J108" i="34" s="1"/>
  <c r="H109" i="35"/>
  <c r="Q109" i="35" s="1"/>
  <c r="I108" i="35"/>
  <c r="J108" i="35" s="1"/>
  <c r="H110" i="27"/>
  <c r="Q110" i="27" s="1"/>
  <c r="I109" i="27"/>
  <c r="J109" i="27" s="1"/>
  <c r="H109" i="36"/>
  <c r="Q109" i="36" s="1"/>
  <c r="I108" i="36"/>
  <c r="J108" i="36" s="1"/>
  <c r="H108" i="26"/>
  <c r="Q108" i="26" s="1"/>
  <c r="I107" i="26"/>
  <c r="J107" i="26" s="1"/>
  <c r="H110" i="33"/>
  <c r="Q110" i="33" s="1"/>
  <c r="I109" i="33"/>
  <c r="J109" i="33" s="1"/>
  <c r="H109" i="31"/>
  <c r="Q109" i="31" s="1"/>
  <c r="I108" i="31"/>
  <c r="J108" i="31" s="1"/>
  <c r="H109" i="29"/>
  <c r="Q109" i="29" s="1"/>
  <c r="I108" i="29"/>
  <c r="J108" i="29" s="1"/>
  <c r="B81" i="26"/>
  <c r="B82" i="34"/>
  <c r="B83" i="28"/>
  <c r="B82" i="35"/>
  <c r="Q12" i="27"/>
  <c r="Q13" i="27"/>
  <c r="Q14" i="27"/>
  <c r="Q15" i="27"/>
  <c r="Q12" i="33"/>
  <c r="Q13" i="33"/>
  <c r="Q14" i="33"/>
  <c r="Q15" i="33"/>
  <c r="AH83" i="36" l="1"/>
  <c r="AI84" i="35"/>
  <c r="AH84" i="34"/>
  <c r="V109" i="33"/>
  <c r="AH85" i="33"/>
  <c r="AI85" i="33"/>
  <c r="V108" i="29"/>
  <c r="AI84" i="29"/>
  <c r="AH84" i="27"/>
  <c r="AH83" i="26"/>
  <c r="AI83" i="26"/>
  <c r="Q16" i="33"/>
  <c r="Q16" i="27"/>
  <c r="V108" i="31"/>
  <c r="W108" i="31" s="1"/>
  <c r="AF83" i="36"/>
  <c r="AF85" i="33"/>
  <c r="AI84" i="34"/>
  <c r="T108" i="26"/>
  <c r="V108" i="26" s="1"/>
  <c r="T109" i="29"/>
  <c r="T109" i="36"/>
  <c r="U109" i="36" s="1"/>
  <c r="U108" i="31"/>
  <c r="T109" i="34"/>
  <c r="AF84" i="34"/>
  <c r="AF83" i="26"/>
  <c r="AH84" i="29"/>
  <c r="T109" i="31"/>
  <c r="AF83" i="31"/>
  <c r="AH84" i="35"/>
  <c r="T109" i="35"/>
  <c r="U109" i="35" s="1"/>
  <c r="AF84" i="29"/>
  <c r="AE84" i="35"/>
  <c r="AH83" i="31"/>
  <c r="AF84" i="27"/>
  <c r="AE83" i="31"/>
  <c r="B82" i="31"/>
  <c r="AE83" i="36"/>
  <c r="B82" i="36"/>
  <c r="W108" i="29"/>
  <c r="AF84" i="35"/>
  <c r="W107" i="26"/>
  <c r="T110" i="27"/>
  <c r="Q111" i="27"/>
  <c r="Q112" i="27" s="1"/>
  <c r="Q113" i="27" s="1"/>
  <c r="Q114" i="27" s="1"/>
  <c r="Q115" i="27" s="1"/>
  <c r="Q116" i="27" s="1"/>
  <c r="Q117" i="27" s="1"/>
  <c r="Q118" i="27" s="1"/>
  <c r="Q119" i="27" s="1"/>
  <c r="Q120" i="27" s="1"/>
  <c r="Q121" i="27" s="1"/>
  <c r="Q122" i="27" s="1"/>
  <c r="Q123" i="27" s="1"/>
  <c r="Q124" i="27" s="1"/>
  <c r="Q125" i="27" s="1"/>
  <c r="Q126" i="27" s="1"/>
  <c r="Q127" i="27" s="1"/>
  <c r="Q128" i="27" s="1"/>
  <c r="Q129" i="27" s="1"/>
  <c r="Q130" i="27" s="1"/>
  <c r="Q131" i="27" s="1"/>
  <c r="Q132" i="27" s="1"/>
  <c r="W108" i="35"/>
  <c r="Y85" i="29"/>
  <c r="Z85" i="29"/>
  <c r="AA85" i="29"/>
  <c r="X84" i="29" s="1"/>
  <c r="AE84" i="34"/>
  <c r="AE85" i="33"/>
  <c r="Y86" i="33"/>
  <c r="Z86" i="33"/>
  <c r="AA86" i="33"/>
  <c r="X85" i="33" s="1"/>
  <c r="W109" i="27"/>
  <c r="Y85" i="35"/>
  <c r="Z85" i="35"/>
  <c r="AA85" i="35"/>
  <c r="X84" i="35" s="1"/>
  <c r="AE84" i="29"/>
  <c r="AI83" i="36"/>
  <c r="AI83" i="31"/>
  <c r="T110" i="33"/>
  <c r="Q111" i="33"/>
  <c r="Q112" i="33" s="1"/>
  <c r="Q113" i="33" s="1"/>
  <c r="Q114" i="33" s="1"/>
  <c r="Q115" i="33" s="1"/>
  <c r="Q116" i="33" s="1"/>
  <c r="Q117" i="33" s="1"/>
  <c r="Q118" i="33" s="1"/>
  <c r="Q119" i="33" s="1"/>
  <c r="Q120" i="33" s="1"/>
  <c r="Q121" i="33" s="1"/>
  <c r="Q122" i="33" s="1"/>
  <c r="Q123" i="33" s="1"/>
  <c r="Q124" i="33" s="1"/>
  <c r="Q125" i="33" s="1"/>
  <c r="Q126" i="33" s="1"/>
  <c r="Q127" i="33" s="1"/>
  <c r="Q128" i="33" s="1"/>
  <c r="Q129" i="33" s="1"/>
  <c r="Q130" i="33" s="1"/>
  <c r="Q131" i="33" s="1"/>
  <c r="Q132" i="33" s="1"/>
  <c r="Y84" i="31"/>
  <c r="Z84" i="31"/>
  <c r="AA84" i="31"/>
  <c r="X83" i="31" s="1"/>
  <c r="AE83" i="26"/>
  <c r="Y84" i="36"/>
  <c r="Z84" i="36"/>
  <c r="AA84" i="36"/>
  <c r="X83" i="36" s="1"/>
  <c r="W109" i="33"/>
  <c r="V109" i="35"/>
  <c r="W108" i="36"/>
  <c r="Y85" i="34"/>
  <c r="Z85" i="34"/>
  <c r="AA85" i="34"/>
  <c r="X84" i="34" s="1"/>
  <c r="Y85" i="27"/>
  <c r="Z85" i="27"/>
  <c r="AA85" i="27"/>
  <c r="X84" i="27" s="1"/>
  <c r="V109" i="34"/>
  <c r="U109" i="34"/>
  <c r="Y84" i="26"/>
  <c r="AA84" i="26"/>
  <c r="X83" i="26" s="1"/>
  <c r="Z84" i="26"/>
  <c r="W108" i="34"/>
  <c r="AE84" i="27"/>
  <c r="B83" i="27"/>
  <c r="AI84" i="27"/>
  <c r="H110" i="29"/>
  <c r="Q110" i="29" s="1"/>
  <c r="I109" i="29"/>
  <c r="J109" i="29" s="1"/>
  <c r="H110" i="36"/>
  <c r="Q110" i="36" s="1"/>
  <c r="I109" i="36"/>
  <c r="J109" i="36" s="1"/>
  <c r="H110" i="31"/>
  <c r="Q110" i="31" s="1"/>
  <c r="I109" i="31"/>
  <c r="J109" i="31" s="1"/>
  <c r="H111" i="27"/>
  <c r="I110" i="27"/>
  <c r="J110" i="27" s="1"/>
  <c r="H111" i="33"/>
  <c r="I110" i="33"/>
  <c r="J110" i="33" s="1"/>
  <c r="H110" i="35"/>
  <c r="Q110" i="35" s="1"/>
  <c r="I109" i="35"/>
  <c r="J109" i="35" s="1"/>
  <c r="H109" i="26"/>
  <c r="Q109" i="26" s="1"/>
  <c r="I108" i="26"/>
  <c r="J108" i="26" s="1"/>
  <c r="H110" i="34"/>
  <c r="Q110" i="34" s="1"/>
  <c r="I109" i="34"/>
  <c r="J109" i="34" s="1"/>
  <c r="B83" i="34"/>
  <c r="B82" i="26"/>
  <c r="B83" i="35"/>
  <c r="B84" i="28"/>
  <c r="Q12" i="36"/>
  <c r="Q13" i="36"/>
  <c r="Q14" i="36"/>
  <c r="Q15" i="36"/>
  <c r="Q14" i="35"/>
  <c r="Q15" i="35"/>
  <c r="Q13" i="35"/>
  <c r="Q12" i="35"/>
  <c r="Q12" i="29"/>
  <c r="Q15" i="29"/>
  <c r="Q13" i="29"/>
  <c r="Q14" i="29"/>
  <c r="T15" i="27"/>
  <c r="T12" i="27"/>
  <c r="T13" i="27"/>
  <c r="T14" i="27"/>
  <c r="Q12" i="31"/>
  <c r="Q13" i="31"/>
  <c r="Q14" i="31"/>
  <c r="Q15" i="31"/>
  <c r="Q15" i="34"/>
  <c r="Q14" i="34"/>
  <c r="Q13" i="34"/>
  <c r="Q12" i="34"/>
  <c r="T12" i="33"/>
  <c r="T13" i="33"/>
  <c r="T14" i="33"/>
  <c r="T15" i="33"/>
  <c r="AI84" i="36" l="1"/>
  <c r="AH84" i="36"/>
  <c r="V109" i="36"/>
  <c r="AH85" i="35"/>
  <c r="AH85" i="34"/>
  <c r="AI84" i="26"/>
  <c r="T16" i="33"/>
  <c r="Q16" i="34"/>
  <c r="Q16" i="31"/>
  <c r="T16" i="27"/>
  <c r="Q16" i="29"/>
  <c r="Q16" i="35"/>
  <c r="Q16" i="36"/>
  <c r="AF84" i="36"/>
  <c r="U108" i="26"/>
  <c r="AI85" i="35"/>
  <c r="V109" i="29"/>
  <c r="W109" i="29" s="1"/>
  <c r="AF85" i="29"/>
  <c r="AI84" i="31"/>
  <c r="T109" i="26"/>
  <c r="AF84" i="31"/>
  <c r="AF85" i="34"/>
  <c r="AE85" i="29"/>
  <c r="AE86" i="33"/>
  <c r="B86" i="33" s="1"/>
  <c r="V109" i="31"/>
  <c r="W109" i="31" s="1"/>
  <c r="U109" i="29"/>
  <c r="AE85" i="35"/>
  <c r="U109" i="31"/>
  <c r="B85" i="33"/>
  <c r="AF86" i="33"/>
  <c r="AH85" i="29"/>
  <c r="AI85" i="29"/>
  <c r="B84" i="29"/>
  <c r="AF84" i="26"/>
  <c r="Y85" i="36"/>
  <c r="Z85" i="36"/>
  <c r="AA85" i="36"/>
  <c r="X84" i="36" s="1"/>
  <c r="W109" i="35"/>
  <c r="AE85" i="34"/>
  <c r="T110" i="35"/>
  <c r="Q111" i="35"/>
  <c r="Q112" i="35" s="1"/>
  <c r="Q113" i="35" s="1"/>
  <c r="Q114" i="35" s="1"/>
  <c r="Q115" i="35" s="1"/>
  <c r="Q116" i="35" s="1"/>
  <c r="Q117" i="35" s="1"/>
  <c r="Q118" i="35" s="1"/>
  <c r="Q119" i="35" s="1"/>
  <c r="Q120" i="35" s="1"/>
  <c r="Q121" i="35" s="1"/>
  <c r="Q122" i="35" s="1"/>
  <c r="Q123" i="35" s="1"/>
  <c r="Q124" i="35" s="1"/>
  <c r="Q125" i="35" s="1"/>
  <c r="Q126" i="35" s="1"/>
  <c r="Q127" i="35" s="1"/>
  <c r="Q128" i="35" s="1"/>
  <c r="Q129" i="35" s="1"/>
  <c r="Q130" i="35" s="1"/>
  <c r="Q131" i="35" s="1"/>
  <c r="Q132" i="35" s="1"/>
  <c r="T110" i="36"/>
  <c r="Q111" i="36"/>
  <c r="Q112" i="36" s="1"/>
  <c r="Q113" i="36" s="1"/>
  <c r="Q114" i="36" s="1"/>
  <c r="Q115" i="36" s="1"/>
  <c r="Q116" i="36" s="1"/>
  <c r="Q117" i="36" s="1"/>
  <c r="Q118" i="36" s="1"/>
  <c r="Q119" i="36" s="1"/>
  <c r="Q120" i="36" s="1"/>
  <c r="Q121" i="36" s="1"/>
  <c r="Q122" i="36" s="1"/>
  <c r="Q123" i="36" s="1"/>
  <c r="Q124" i="36" s="1"/>
  <c r="Q125" i="36" s="1"/>
  <c r="Q126" i="36" s="1"/>
  <c r="Q127" i="36" s="1"/>
  <c r="Q128" i="36" s="1"/>
  <c r="Q129" i="36" s="1"/>
  <c r="Q130" i="36" s="1"/>
  <c r="Q131" i="36" s="1"/>
  <c r="Q132" i="36" s="1"/>
  <c r="W109" i="34"/>
  <c r="W109" i="36"/>
  <c r="AE84" i="36"/>
  <c r="B83" i="36"/>
  <c r="AE84" i="26"/>
  <c r="AH84" i="26"/>
  <c r="Y86" i="35"/>
  <c r="Z86" i="35"/>
  <c r="AA86" i="35"/>
  <c r="X85" i="35" s="1"/>
  <c r="Y86" i="34"/>
  <c r="Z86" i="34"/>
  <c r="AA86" i="34"/>
  <c r="X85" i="34" s="1"/>
  <c r="AF85" i="35"/>
  <c r="Y86" i="27"/>
  <c r="Z86" i="27"/>
  <c r="AA86" i="27"/>
  <c r="X85" i="27" s="1"/>
  <c r="T111" i="27"/>
  <c r="T112" i="27" s="1"/>
  <c r="T113" i="27" s="1"/>
  <c r="T114" i="27" s="1"/>
  <c r="T115" i="27" s="1"/>
  <c r="T116" i="27" s="1"/>
  <c r="T117" i="27" s="1"/>
  <c r="T118" i="27" s="1"/>
  <c r="T119" i="27" s="1"/>
  <c r="T120" i="27" s="1"/>
  <c r="T121" i="27" s="1"/>
  <c r="T122" i="27" s="1"/>
  <c r="T123" i="27" s="1"/>
  <c r="T124" i="27" s="1"/>
  <c r="T125" i="27" s="1"/>
  <c r="T126" i="27" s="1"/>
  <c r="T127" i="27" s="1"/>
  <c r="T128" i="27" s="1"/>
  <c r="T129" i="27" s="1"/>
  <c r="T130" i="27" s="1"/>
  <c r="T131" i="27" s="1"/>
  <c r="T132" i="27" s="1"/>
  <c r="V110" i="27"/>
  <c r="U110" i="27"/>
  <c r="Y86" i="29"/>
  <c r="Z86" i="29"/>
  <c r="AA86" i="29"/>
  <c r="X85" i="29" s="1"/>
  <c r="AI85" i="27"/>
  <c r="W108" i="26"/>
  <c r="Y85" i="31"/>
  <c r="Z85" i="31"/>
  <c r="AA85" i="31"/>
  <c r="X84" i="31" s="1"/>
  <c r="AE85" i="27"/>
  <c r="B84" i="27"/>
  <c r="AF85" i="27"/>
  <c r="T110" i="29"/>
  <c r="Q111" i="29"/>
  <c r="Q112" i="29" s="1"/>
  <c r="Q113" i="29" s="1"/>
  <c r="Q114" i="29" s="1"/>
  <c r="Q115" i="29" s="1"/>
  <c r="Q116" i="29" s="1"/>
  <c r="Q117" i="29" s="1"/>
  <c r="Q118" i="29" s="1"/>
  <c r="Q119" i="29" s="1"/>
  <c r="Q120" i="29" s="1"/>
  <c r="Q121" i="29" s="1"/>
  <c r="Q122" i="29" s="1"/>
  <c r="Q123" i="29" s="1"/>
  <c r="Q124" i="29" s="1"/>
  <c r="Q125" i="29" s="1"/>
  <c r="Q126" i="29" s="1"/>
  <c r="Q127" i="29" s="1"/>
  <c r="Q128" i="29" s="1"/>
  <c r="Q129" i="29" s="1"/>
  <c r="Q130" i="29" s="1"/>
  <c r="Q131" i="29" s="1"/>
  <c r="Q132" i="29" s="1"/>
  <c r="AH86" i="33"/>
  <c r="T110" i="34"/>
  <c r="Q111" i="34"/>
  <c r="Q112" i="34" s="1"/>
  <c r="Q113" i="34" s="1"/>
  <c r="Q114" i="34" s="1"/>
  <c r="Q115" i="34" s="1"/>
  <c r="Q116" i="34" s="1"/>
  <c r="Q117" i="34" s="1"/>
  <c r="Q118" i="34" s="1"/>
  <c r="Q119" i="34" s="1"/>
  <c r="Q120" i="34" s="1"/>
  <c r="Q121" i="34" s="1"/>
  <c r="Q122" i="34" s="1"/>
  <c r="Q123" i="34" s="1"/>
  <c r="Q124" i="34" s="1"/>
  <c r="Q125" i="34" s="1"/>
  <c r="Q126" i="34" s="1"/>
  <c r="Q127" i="34" s="1"/>
  <c r="Q128" i="34" s="1"/>
  <c r="Q129" i="34" s="1"/>
  <c r="Q130" i="34" s="1"/>
  <c r="Q131" i="34" s="1"/>
  <c r="Q132" i="34" s="1"/>
  <c r="Y85" i="26"/>
  <c r="Z85" i="26"/>
  <c r="AA85" i="26"/>
  <c r="X84" i="26" s="1"/>
  <c r="AI85" i="34"/>
  <c r="AH85" i="27"/>
  <c r="Y87" i="33"/>
  <c r="Z87" i="33"/>
  <c r="AA87" i="33"/>
  <c r="X86" i="33" s="1"/>
  <c r="Q111" i="31"/>
  <c r="Q112" i="31" s="1"/>
  <c r="Q113" i="31" s="1"/>
  <c r="Q114" i="31" s="1"/>
  <c r="Q115" i="31" s="1"/>
  <c r="Q116" i="31" s="1"/>
  <c r="Q117" i="31" s="1"/>
  <c r="Q118" i="31" s="1"/>
  <c r="Q119" i="31" s="1"/>
  <c r="Q120" i="31" s="1"/>
  <c r="Q121" i="31" s="1"/>
  <c r="Q122" i="31" s="1"/>
  <c r="Q123" i="31" s="1"/>
  <c r="Q124" i="31" s="1"/>
  <c r="Q125" i="31" s="1"/>
  <c r="Q126" i="31" s="1"/>
  <c r="Q127" i="31" s="1"/>
  <c r="Q128" i="31" s="1"/>
  <c r="Q129" i="31" s="1"/>
  <c r="Q130" i="31" s="1"/>
  <c r="Q131" i="31" s="1"/>
  <c r="Q132" i="31" s="1"/>
  <c r="T110" i="31"/>
  <c r="AE84" i="31"/>
  <c r="B83" i="31"/>
  <c r="AI86" i="33"/>
  <c r="U110" i="33"/>
  <c r="T111" i="33"/>
  <c r="T112" i="33" s="1"/>
  <c r="T113" i="33" s="1"/>
  <c r="T114" i="33" s="1"/>
  <c r="T115" i="33" s="1"/>
  <c r="T116" i="33" s="1"/>
  <c r="T117" i="33" s="1"/>
  <c r="T118" i="33" s="1"/>
  <c r="T119" i="33" s="1"/>
  <c r="T120" i="33" s="1"/>
  <c r="T121" i="33" s="1"/>
  <c r="T122" i="33" s="1"/>
  <c r="T123" i="33" s="1"/>
  <c r="T124" i="33" s="1"/>
  <c r="T125" i="33" s="1"/>
  <c r="T126" i="33" s="1"/>
  <c r="T127" i="33" s="1"/>
  <c r="T128" i="33" s="1"/>
  <c r="T129" i="33" s="1"/>
  <c r="T130" i="33" s="1"/>
  <c r="T131" i="33" s="1"/>
  <c r="T132" i="33" s="1"/>
  <c r="V110" i="33"/>
  <c r="AH84" i="31"/>
  <c r="H111" i="34"/>
  <c r="I110" i="34"/>
  <c r="J110" i="34" s="1"/>
  <c r="H112" i="27"/>
  <c r="I111" i="27"/>
  <c r="J111" i="27" s="1"/>
  <c r="H110" i="26"/>
  <c r="Q110" i="26" s="1"/>
  <c r="I109" i="26"/>
  <c r="J109" i="26" s="1"/>
  <c r="H111" i="31"/>
  <c r="I110" i="31"/>
  <c r="J110" i="31" s="1"/>
  <c r="H111" i="35"/>
  <c r="I110" i="35"/>
  <c r="J110" i="35" s="1"/>
  <c r="H111" i="36"/>
  <c r="I110" i="36"/>
  <c r="J110" i="36" s="1"/>
  <c r="H112" i="33"/>
  <c r="I111" i="33"/>
  <c r="J111" i="33" s="1"/>
  <c r="H111" i="29"/>
  <c r="I110" i="29"/>
  <c r="J110" i="29" s="1"/>
  <c r="B84" i="34"/>
  <c r="B85" i="29"/>
  <c r="B83" i="26"/>
  <c r="B84" i="35"/>
  <c r="B85" i="28"/>
  <c r="U13" i="27"/>
  <c r="U12" i="27"/>
  <c r="U14" i="27"/>
  <c r="U15" i="27"/>
  <c r="T14" i="31"/>
  <c r="T15" i="31"/>
  <c r="T12" i="31"/>
  <c r="T13" i="31"/>
  <c r="T13" i="29"/>
  <c r="T14" i="29"/>
  <c r="T15" i="29"/>
  <c r="T12" i="29"/>
  <c r="T12" i="35"/>
  <c r="T13" i="35"/>
  <c r="T14" i="35"/>
  <c r="T15" i="35"/>
  <c r="T15" i="36"/>
  <c r="T12" i="36"/>
  <c r="T13" i="36"/>
  <c r="T14" i="36"/>
  <c r="V14" i="27"/>
  <c r="V13" i="27"/>
  <c r="V15" i="27"/>
  <c r="V12" i="27"/>
  <c r="T12" i="34"/>
  <c r="T13" i="34"/>
  <c r="T15" i="34"/>
  <c r="T14" i="34"/>
  <c r="U12" i="33"/>
  <c r="U15" i="33"/>
  <c r="U13" i="33"/>
  <c r="U14" i="33"/>
  <c r="Q13" i="26"/>
  <c r="Q14" i="26"/>
  <c r="Q15" i="26"/>
  <c r="Q12" i="26"/>
  <c r="V15" i="33"/>
  <c r="V14" i="33"/>
  <c r="V12" i="33"/>
  <c r="V13" i="33"/>
  <c r="AI86" i="35" l="1"/>
  <c r="AH86" i="34"/>
  <c r="AI86" i="29"/>
  <c r="AH86" i="29"/>
  <c r="AH85" i="26"/>
  <c r="V16" i="33"/>
  <c r="Q16" i="26"/>
  <c r="U16" i="33"/>
  <c r="T16" i="34"/>
  <c r="V16" i="27"/>
  <c r="T16" i="36"/>
  <c r="T16" i="35"/>
  <c r="T16" i="29"/>
  <c r="T16" i="31"/>
  <c r="U16" i="27"/>
  <c r="AF85" i="31"/>
  <c r="U111" i="33"/>
  <c r="U112" i="33" s="1"/>
  <c r="U113" i="33" s="1"/>
  <c r="U114" i="33" s="1"/>
  <c r="U115" i="33" s="1"/>
  <c r="U116" i="33" s="1"/>
  <c r="U117" i="33" s="1"/>
  <c r="U118" i="33" s="1"/>
  <c r="U119" i="33" s="1"/>
  <c r="U120" i="33" s="1"/>
  <c r="U121" i="33" s="1"/>
  <c r="U122" i="33" s="1"/>
  <c r="U123" i="33" s="1"/>
  <c r="U124" i="33" s="1"/>
  <c r="U125" i="33" s="1"/>
  <c r="U126" i="33" s="1"/>
  <c r="U127" i="33" s="1"/>
  <c r="U128" i="33" s="1"/>
  <c r="U129" i="33" s="1"/>
  <c r="U130" i="33" s="1"/>
  <c r="U131" i="33" s="1"/>
  <c r="U132" i="33" s="1"/>
  <c r="U109" i="26"/>
  <c r="AF86" i="34"/>
  <c r="V109" i="26"/>
  <c r="W109" i="26" s="1"/>
  <c r="AH86" i="27"/>
  <c r="AE86" i="35"/>
  <c r="AI86" i="34"/>
  <c r="AF85" i="36"/>
  <c r="AF87" i="33"/>
  <c r="U111" i="27"/>
  <c r="U112" i="27" s="1"/>
  <c r="U113" i="27" s="1"/>
  <c r="U114" i="27" s="1"/>
  <c r="U115" i="27" s="1"/>
  <c r="U116" i="27" s="1"/>
  <c r="U117" i="27" s="1"/>
  <c r="U118" i="27" s="1"/>
  <c r="U119" i="27" s="1"/>
  <c r="U120" i="27" s="1"/>
  <c r="U121" i="27" s="1"/>
  <c r="U122" i="27" s="1"/>
  <c r="U123" i="27" s="1"/>
  <c r="U124" i="27" s="1"/>
  <c r="U125" i="27" s="1"/>
  <c r="U126" i="27" s="1"/>
  <c r="U127" i="27" s="1"/>
  <c r="U128" i="27" s="1"/>
  <c r="U129" i="27" s="1"/>
  <c r="U130" i="27" s="1"/>
  <c r="U131" i="27" s="1"/>
  <c r="U132" i="27" s="1"/>
  <c r="AI87" i="33"/>
  <c r="AH87" i="33"/>
  <c r="AF85" i="26"/>
  <c r="AE86" i="29"/>
  <c r="B86" i="29" s="1"/>
  <c r="AE85" i="26"/>
  <c r="AI85" i="36"/>
  <c r="AF86" i="27"/>
  <c r="V111" i="27"/>
  <c r="V112" i="27" s="1"/>
  <c r="V113" i="27" s="1"/>
  <c r="V114" i="27" s="1"/>
  <c r="V115" i="27" s="1"/>
  <c r="V116" i="27" s="1"/>
  <c r="V117" i="27" s="1"/>
  <c r="V118" i="27" s="1"/>
  <c r="V119" i="27" s="1"/>
  <c r="V120" i="27" s="1"/>
  <c r="V121" i="27" s="1"/>
  <c r="V122" i="27" s="1"/>
  <c r="V123" i="27" s="1"/>
  <c r="V124" i="27" s="1"/>
  <c r="V125" i="27" s="1"/>
  <c r="V126" i="27" s="1"/>
  <c r="V127" i="27" s="1"/>
  <c r="V128" i="27" s="1"/>
  <c r="V129" i="27" s="1"/>
  <c r="V130" i="27" s="1"/>
  <c r="V131" i="27" s="1"/>
  <c r="V132" i="27" s="1"/>
  <c r="W110" i="27"/>
  <c r="T111" i="36"/>
  <c r="T112" i="36" s="1"/>
  <c r="T113" i="36" s="1"/>
  <c r="T114" i="36" s="1"/>
  <c r="T115" i="36" s="1"/>
  <c r="T116" i="36" s="1"/>
  <c r="T117" i="36" s="1"/>
  <c r="T118" i="36" s="1"/>
  <c r="T119" i="36" s="1"/>
  <c r="T120" i="36" s="1"/>
  <c r="T121" i="36" s="1"/>
  <c r="T122" i="36" s="1"/>
  <c r="T123" i="36" s="1"/>
  <c r="T124" i="36" s="1"/>
  <c r="T125" i="36" s="1"/>
  <c r="T126" i="36" s="1"/>
  <c r="T127" i="36" s="1"/>
  <c r="T128" i="36" s="1"/>
  <c r="T129" i="36" s="1"/>
  <c r="T130" i="36" s="1"/>
  <c r="T131" i="36" s="1"/>
  <c r="T132" i="36" s="1"/>
  <c r="V110" i="36"/>
  <c r="U110" i="36"/>
  <c r="AE85" i="31"/>
  <c r="B84" i="31"/>
  <c r="AI85" i="31"/>
  <c r="Y87" i="34"/>
  <c r="Z87" i="34"/>
  <c r="AA87" i="34"/>
  <c r="X86" i="34" s="1"/>
  <c r="AE87" i="33"/>
  <c r="B87" i="33" s="1"/>
  <c r="U110" i="31"/>
  <c r="V110" i="31"/>
  <c r="T111" i="31"/>
  <c r="T112" i="31" s="1"/>
  <c r="T113" i="31" s="1"/>
  <c r="T114" i="31" s="1"/>
  <c r="T115" i="31" s="1"/>
  <c r="T116" i="31" s="1"/>
  <c r="T117" i="31" s="1"/>
  <c r="T118" i="31" s="1"/>
  <c r="T119" i="31" s="1"/>
  <c r="T120" i="31" s="1"/>
  <c r="T121" i="31" s="1"/>
  <c r="T122" i="31" s="1"/>
  <c r="T123" i="31" s="1"/>
  <c r="T124" i="31" s="1"/>
  <c r="T125" i="31" s="1"/>
  <c r="T126" i="31" s="1"/>
  <c r="T127" i="31" s="1"/>
  <c r="T128" i="31" s="1"/>
  <c r="T129" i="31" s="1"/>
  <c r="T130" i="31" s="1"/>
  <c r="T131" i="31" s="1"/>
  <c r="T132" i="31" s="1"/>
  <c r="Y86" i="26"/>
  <c r="Z86" i="26"/>
  <c r="AA86" i="26"/>
  <c r="X85" i="26" s="1"/>
  <c r="AI86" i="27"/>
  <c r="U110" i="35"/>
  <c r="V110" i="35"/>
  <c r="T111" i="35"/>
  <c r="T112" i="35" s="1"/>
  <c r="T113" i="35" s="1"/>
  <c r="T114" i="35" s="1"/>
  <c r="T115" i="35" s="1"/>
  <c r="T116" i="35" s="1"/>
  <c r="T117" i="35" s="1"/>
  <c r="T118" i="35" s="1"/>
  <c r="T119" i="35" s="1"/>
  <c r="T120" i="35" s="1"/>
  <c r="T121" i="35" s="1"/>
  <c r="T122" i="35" s="1"/>
  <c r="T123" i="35" s="1"/>
  <c r="T124" i="35" s="1"/>
  <c r="T125" i="35" s="1"/>
  <c r="T126" i="35" s="1"/>
  <c r="T127" i="35" s="1"/>
  <c r="T128" i="35" s="1"/>
  <c r="T129" i="35" s="1"/>
  <c r="T130" i="35" s="1"/>
  <c r="T131" i="35" s="1"/>
  <c r="T132" i="35" s="1"/>
  <c r="AF86" i="29"/>
  <c r="W110" i="33"/>
  <c r="V111" i="33"/>
  <c r="V112" i="33" s="1"/>
  <c r="V113" i="33" s="1"/>
  <c r="V114" i="33" s="1"/>
  <c r="V115" i="33" s="1"/>
  <c r="V116" i="33" s="1"/>
  <c r="V117" i="33" s="1"/>
  <c r="V118" i="33" s="1"/>
  <c r="V119" i="33" s="1"/>
  <c r="V120" i="33" s="1"/>
  <c r="V121" i="33" s="1"/>
  <c r="V122" i="33" s="1"/>
  <c r="V123" i="33" s="1"/>
  <c r="V124" i="33" s="1"/>
  <c r="V125" i="33" s="1"/>
  <c r="V126" i="33" s="1"/>
  <c r="V127" i="33" s="1"/>
  <c r="V128" i="33" s="1"/>
  <c r="V129" i="33" s="1"/>
  <c r="V130" i="33" s="1"/>
  <c r="V131" i="33" s="1"/>
  <c r="V132" i="33" s="1"/>
  <c r="Q111" i="26"/>
  <c r="Q112" i="26" s="1"/>
  <c r="Q113" i="26" s="1"/>
  <c r="Q114" i="26" s="1"/>
  <c r="Q115" i="26" s="1"/>
  <c r="Q116" i="26" s="1"/>
  <c r="Q117" i="26" s="1"/>
  <c r="Q118" i="26" s="1"/>
  <c r="Q119" i="26" s="1"/>
  <c r="Q120" i="26" s="1"/>
  <c r="Q121" i="26" s="1"/>
  <c r="Q122" i="26" s="1"/>
  <c r="Q123" i="26" s="1"/>
  <c r="Q124" i="26" s="1"/>
  <c r="Q125" i="26" s="1"/>
  <c r="Q126" i="26" s="1"/>
  <c r="Q127" i="26" s="1"/>
  <c r="Q128" i="26" s="1"/>
  <c r="Q129" i="26" s="1"/>
  <c r="Q130" i="26" s="1"/>
  <c r="Q131" i="26" s="1"/>
  <c r="Q132" i="26" s="1"/>
  <c r="T110" i="26"/>
  <c r="AE86" i="27"/>
  <c r="B85" i="27"/>
  <c r="AH86" i="35"/>
  <c r="Y86" i="36"/>
  <c r="Z86" i="36"/>
  <c r="AA86" i="36"/>
  <c r="X85" i="36" s="1"/>
  <c r="AE85" i="36"/>
  <c r="B84" i="36"/>
  <c r="AH85" i="31"/>
  <c r="Y86" i="31"/>
  <c r="Z86" i="31"/>
  <c r="AA86" i="31"/>
  <c r="X85" i="31" s="1"/>
  <c r="T111" i="34"/>
  <c r="T112" i="34" s="1"/>
  <c r="T113" i="34" s="1"/>
  <c r="T114" i="34" s="1"/>
  <c r="T115" i="34" s="1"/>
  <c r="T116" i="34" s="1"/>
  <c r="T117" i="34" s="1"/>
  <c r="T118" i="34" s="1"/>
  <c r="T119" i="34" s="1"/>
  <c r="T120" i="34" s="1"/>
  <c r="T121" i="34" s="1"/>
  <c r="T122" i="34" s="1"/>
  <c r="T123" i="34" s="1"/>
  <c r="T124" i="34" s="1"/>
  <c r="T125" i="34" s="1"/>
  <c r="T126" i="34" s="1"/>
  <c r="T127" i="34" s="1"/>
  <c r="T128" i="34" s="1"/>
  <c r="T129" i="34" s="1"/>
  <c r="T130" i="34" s="1"/>
  <c r="T131" i="34" s="1"/>
  <c r="T132" i="34" s="1"/>
  <c r="V110" i="34"/>
  <c r="U110" i="34"/>
  <c r="Y87" i="27"/>
  <c r="Z87" i="27"/>
  <c r="AA87" i="27"/>
  <c r="X86" i="27" s="1"/>
  <c r="AH85" i="36"/>
  <c r="AE86" i="34"/>
  <c r="T111" i="29"/>
  <c r="T112" i="29" s="1"/>
  <c r="T113" i="29" s="1"/>
  <c r="T114" i="29" s="1"/>
  <c r="T115" i="29" s="1"/>
  <c r="T116" i="29" s="1"/>
  <c r="T117" i="29" s="1"/>
  <c r="T118" i="29" s="1"/>
  <c r="T119" i="29" s="1"/>
  <c r="T120" i="29" s="1"/>
  <c r="T121" i="29" s="1"/>
  <c r="T122" i="29" s="1"/>
  <c r="T123" i="29" s="1"/>
  <c r="T124" i="29" s="1"/>
  <c r="T125" i="29" s="1"/>
  <c r="T126" i="29" s="1"/>
  <c r="T127" i="29" s="1"/>
  <c r="T128" i="29" s="1"/>
  <c r="T129" i="29" s="1"/>
  <c r="T130" i="29" s="1"/>
  <c r="T131" i="29" s="1"/>
  <c r="T132" i="29" s="1"/>
  <c r="V110" i="29"/>
  <c r="U110" i="29"/>
  <c r="Y88" i="33"/>
  <c r="Z88" i="33"/>
  <c r="AA88" i="33"/>
  <c r="X87" i="33" s="1"/>
  <c r="Y87" i="29"/>
  <c r="Z87" i="29"/>
  <c r="AA87" i="29"/>
  <c r="X86" i="29" s="1"/>
  <c r="AF86" i="35"/>
  <c r="Y87" i="35"/>
  <c r="Z87" i="35"/>
  <c r="AA87" i="35"/>
  <c r="X86" i="35" s="1"/>
  <c r="AI85" i="26"/>
  <c r="H112" i="29"/>
  <c r="I111" i="29"/>
  <c r="J111" i="29" s="1"/>
  <c r="H112" i="31"/>
  <c r="I111" i="31"/>
  <c r="J111" i="31" s="1"/>
  <c r="H113" i="33"/>
  <c r="I112" i="33"/>
  <c r="J112" i="33" s="1"/>
  <c r="H111" i="26"/>
  <c r="I110" i="26"/>
  <c r="J110" i="26" s="1"/>
  <c r="H112" i="36"/>
  <c r="I111" i="36"/>
  <c r="J111" i="36" s="1"/>
  <c r="H113" i="27"/>
  <c r="I112" i="27"/>
  <c r="J112" i="27" s="1"/>
  <c r="H112" i="35"/>
  <c r="I111" i="35"/>
  <c r="J111" i="35" s="1"/>
  <c r="H112" i="34"/>
  <c r="I111" i="34"/>
  <c r="J111" i="34" s="1"/>
  <c r="B84" i="26"/>
  <c r="B85" i="35"/>
  <c r="B85" i="34"/>
  <c r="B86" i="28"/>
  <c r="U13" i="36"/>
  <c r="U12" i="36"/>
  <c r="U14" i="36"/>
  <c r="U15" i="36"/>
  <c r="U14" i="31"/>
  <c r="U15" i="31"/>
  <c r="U13" i="31"/>
  <c r="U12" i="31"/>
  <c r="V15" i="35"/>
  <c r="V14" i="35"/>
  <c r="V13" i="35"/>
  <c r="V12" i="35"/>
  <c r="V15" i="29"/>
  <c r="V14" i="29"/>
  <c r="V13" i="29"/>
  <c r="V12" i="29"/>
  <c r="V13" i="31"/>
  <c r="V14" i="31"/>
  <c r="V15" i="31"/>
  <c r="V12" i="31"/>
  <c r="U15" i="29"/>
  <c r="U14" i="29"/>
  <c r="U13" i="29"/>
  <c r="U12" i="29"/>
  <c r="U15" i="35"/>
  <c r="U14" i="35"/>
  <c r="U13" i="35"/>
  <c r="U12" i="35"/>
  <c r="W13" i="27"/>
  <c r="W14" i="27"/>
  <c r="W15" i="27"/>
  <c r="W12" i="27"/>
  <c r="U12" i="34"/>
  <c r="U15" i="34"/>
  <c r="U14" i="34"/>
  <c r="U13" i="34"/>
  <c r="W12" i="33"/>
  <c r="W15" i="33"/>
  <c r="W13" i="33"/>
  <c r="W14" i="33"/>
  <c r="V12" i="34"/>
  <c r="V13" i="34"/>
  <c r="V14" i="34"/>
  <c r="V15" i="34"/>
  <c r="T12" i="26"/>
  <c r="T13" i="26"/>
  <c r="T14" i="26"/>
  <c r="T15" i="26"/>
  <c r="V14" i="36"/>
  <c r="V15" i="36"/>
  <c r="V13" i="36"/>
  <c r="V12" i="36"/>
  <c r="AH88" i="33" l="1"/>
  <c r="AI88" i="33"/>
  <c r="AI87" i="29"/>
  <c r="AH87" i="29"/>
  <c r="AH87" i="27"/>
  <c r="V16" i="36"/>
  <c r="T16" i="26"/>
  <c r="V16" i="34"/>
  <c r="W16" i="33"/>
  <c r="U16" i="34"/>
  <c r="W16" i="27"/>
  <c r="U16" i="35"/>
  <c r="U16" i="29"/>
  <c r="V16" i="31"/>
  <c r="V16" i="29"/>
  <c r="V16" i="35"/>
  <c r="U16" i="31"/>
  <c r="U16" i="36"/>
  <c r="AI86" i="26"/>
  <c r="AI87" i="27"/>
  <c r="AE87" i="35"/>
  <c r="AF86" i="31"/>
  <c r="W111" i="33"/>
  <c r="W112" i="33" s="1"/>
  <c r="W113" i="33" s="1"/>
  <c r="W114" i="33" s="1"/>
  <c r="W115" i="33" s="1"/>
  <c r="W116" i="33" s="1"/>
  <c r="W117" i="33" s="1"/>
  <c r="W118" i="33" s="1"/>
  <c r="W119" i="33" s="1"/>
  <c r="W120" i="33" s="1"/>
  <c r="W121" i="33" s="1"/>
  <c r="W122" i="33" s="1"/>
  <c r="W123" i="33" s="1"/>
  <c r="W124" i="33" s="1"/>
  <c r="W125" i="33" s="1"/>
  <c r="W126" i="33" s="1"/>
  <c r="W127" i="33" s="1"/>
  <c r="W128" i="33" s="1"/>
  <c r="W129" i="33" s="1"/>
  <c r="W130" i="33" s="1"/>
  <c r="W131" i="33" s="1"/>
  <c r="W132" i="33" s="1"/>
  <c r="U111" i="34"/>
  <c r="U112" i="34" s="1"/>
  <c r="U113" i="34" s="1"/>
  <c r="U114" i="34" s="1"/>
  <c r="U115" i="34" s="1"/>
  <c r="U116" i="34" s="1"/>
  <c r="U117" i="34" s="1"/>
  <c r="U118" i="34" s="1"/>
  <c r="U119" i="34" s="1"/>
  <c r="U120" i="34" s="1"/>
  <c r="U121" i="34" s="1"/>
  <c r="U122" i="34" s="1"/>
  <c r="U123" i="34" s="1"/>
  <c r="U124" i="34" s="1"/>
  <c r="U125" i="34" s="1"/>
  <c r="U126" i="34" s="1"/>
  <c r="U127" i="34" s="1"/>
  <c r="U128" i="34" s="1"/>
  <c r="U129" i="34" s="1"/>
  <c r="U130" i="34" s="1"/>
  <c r="U131" i="34" s="1"/>
  <c r="U132" i="34" s="1"/>
  <c r="W111" i="27"/>
  <c r="W112" i="27" s="1"/>
  <c r="W113" i="27" s="1"/>
  <c r="W114" i="27" s="1"/>
  <c r="W115" i="27" s="1"/>
  <c r="W116" i="27" s="1"/>
  <c r="W117" i="27" s="1"/>
  <c r="W118" i="27" s="1"/>
  <c r="W119" i="27" s="1"/>
  <c r="W120" i="27" s="1"/>
  <c r="W121" i="27" s="1"/>
  <c r="W122" i="27" s="1"/>
  <c r="W123" i="27" s="1"/>
  <c r="W124" i="27" s="1"/>
  <c r="W125" i="27" s="1"/>
  <c r="W126" i="27" s="1"/>
  <c r="W127" i="27" s="1"/>
  <c r="W128" i="27" s="1"/>
  <c r="W129" i="27" s="1"/>
  <c r="W130" i="27" s="1"/>
  <c r="W131" i="27" s="1"/>
  <c r="W132" i="27" s="1"/>
  <c r="U111" i="35"/>
  <c r="U112" i="35" s="1"/>
  <c r="U113" i="35" s="1"/>
  <c r="U114" i="35" s="1"/>
  <c r="U115" i="35" s="1"/>
  <c r="U116" i="35" s="1"/>
  <c r="U117" i="35" s="1"/>
  <c r="U118" i="35" s="1"/>
  <c r="U119" i="35" s="1"/>
  <c r="U120" i="35" s="1"/>
  <c r="U121" i="35" s="1"/>
  <c r="U122" i="35" s="1"/>
  <c r="U123" i="35" s="1"/>
  <c r="U124" i="35" s="1"/>
  <c r="U125" i="35" s="1"/>
  <c r="U126" i="35" s="1"/>
  <c r="U127" i="35" s="1"/>
  <c r="U128" i="35" s="1"/>
  <c r="U129" i="35" s="1"/>
  <c r="U130" i="35" s="1"/>
  <c r="U131" i="35" s="1"/>
  <c r="U132" i="35" s="1"/>
  <c r="AF87" i="34"/>
  <c r="AE87" i="34"/>
  <c r="AE87" i="29"/>
  <c r="B87" i="29" s="1"/>
  <c r="U111" i="29"/>
  <c r="U112" i="29" s="1"/>
  <c r="U113" i="29" s="1"/>
  <c r="U114" i="29" s="1"/>
  <c r="U115" i="29" s="1"/>
  <c r="U116" i="29" s="1"/>
  <c r="U117" i="29" s="1"/>
  <c r="U118" i="29" s="1"/>
  <c r="U119" i="29" s="1"/>
  <c r="U120" i="29" s="1"/>
  <c r="U121" i="29" s="1"/>
  <c r="U122" i="29" s="1"/>
  <c r="U123" i="29" s="1"/>
  <c r="U124" i="29" s="1"/>
  <c r="U125" i="29" s="1"/>
  <c r="U126" i="29" s="1"/>
  <c r="U127" i="29" s="1"/>
  <c r="U128" i="29" s="1"/>
  <c r="U129" i="29" s="1"/>
  <c r="U130" i="29" s="1"/>
  <c r="U131" i="29" s="1"/>
  <c r="U132" i="29" s="1"/>
  <c r="AH86" i="26"/>
  <c r="AF88" i="33"/>
  <c r="U111" i="31"/>
  <c r="U112" i="31" s="1"/>
  <c r="U113" i="31" s="1"/>
  <c r="U114" i="31" s="1"/>
  <c r="U115" i="31" s="1"/>
  <c r="U116" i="31" s="1"/>
  <c r="U117" i="31" s="1"/>
  <c r="U118" i="31" s="1"/>
  <c r="U119" i="31" s="1"/>
  <c r="U120" i="31" s="1"/>
  <c r="U121" i="31" s="1"/>
  <c r="U122" i="31" s="1"/>
  <c r="U123" i="31" s="1"/>
  <c r="U124" i="31" s="1"/>
  <c r="U125" i="31" s="1"/>
  <c r="U126" i="31" s="1"/>
  <c r="U127" i="31" s="1"/>
  <c r="U128" i="31" s="1"/>
  <c r="U129" i="31" s="1"/>
  <c r="U130" i="31" s="1"/>
  <c r="U131" i="31" s="1"/>
  <c r="U132" i="31" s="1"/>
  <c r="U111" i="36"/>
  <c r="U112" i="36" s="1"/>
  <c r="U113" i="36" s="1"/>
  <c r="U114" i="36" s="1"/>
  <c r="U115" i="36" s="1"/>
  <c r="U116" i="36" s="1"/>
  <c r="U117" i="36" s="1"/>
  <c r="U118" i="36" s="1"/>
  <c r="U119" i="36" s="1"/>
  <c r="U120" i="36" s="1"/>
  <c r="U121" i="36" s="1"/>
  <c r="U122" i="36" s="1"/>
  <c r="U123" i="36" s="1"/>
  <c r="U124" i="36" s="1"/>
  <c r="U125" i="36" s="1"/>
  <c r="U126" i="36" s="1"/>
  <c r="U127" i="36" s="1"/>
  <c r="U128" i="36" s="1"/>
  <c r="U129" i="36" s="1"/>
  <c r="U130" i="36" s="1"/>
  <c r="U131" i="36" s="1"/>
  <c r="U132" i="36" s="1"/>
  <c r="AH86" i="36"/>
  <c r="AF86" i="36"/>
  <c r="AF87" i="35"/>
  <c r="AF86" i="26"/>
  <c r="V111" i="29"/>
  <c r="V112" i="29" s="1"/>
  <c r="V113" i="29" s="1"/>
  <c r="V114" i="29" s="1"/>
  <c r="V115" i="29" s="1"/>
  <c r="V116" i="29" s="1"/>
  <c r="V117" i="29" s="1"/>
  <c r="V118" i="29" s="1"/>
  <c r="V119" i="29" s="1"/>
  <c r="V120" i="29" s="1"/>
  <c r="V121" i="29" s="1"/>
  <c r="V122" i="29" s="1"/>
  <c r="V123" i="29" s="1"/>
  <c r="V124" i="29" s="1"/>
  <c r="V125" i="29" s="1"/>
  <c r="V126" i="29" s="1"/>
  <c r="V127" i="29" s="1"/>
  <c r="V128" i="29" s="1"/>
  <c r="V129" i="29" s="1"/>
  <c r="V130" i="29" s="1"/>
  <c r="V131" i="29" s="1"/>
  <c r="V132" i="29" s="1"/>
  <c r="W110" i="29"/>
  <c r="AE88" i="33"/>
  <c r="B88" i="33" s="1"/>
  <c r="AF87" i="27"/>
  <c r="W110" i="35"/>
  <c r="V111" i="35"/>
  <c r="V112" i="35" s="1"/>
  <c r="V113" i="35" s="1"/>
  <c r="V114" i="35" s="1"/>
  <c r="V115" i="35" s="1"/>
  <c r="V116" i="35" s="1"/>
  <c r="V117" i="35" s="1"/>
  <c r="V118" i="35" s="1"/>
  <c r="V119" i="35" s="1"/>
  <c r="V120" i="35" s="1"/>
  <c r="V121" i="35" s="1"/>
  <c r="V122" i="35" s="1"/>
  <c r="V123" i="35" s="1"/>
  <c r="V124" i="35" s="1"/>
  <c r="V125" i="35" s="1"/>
  <c r="V126" i="35" s="1"/>
  <c r="V127" i="35" s="1"/>
  <c r="V128" i="35" s="1"/>
  <c r="V129" i="35" s="1"/>
  <c r="V130" i="35" s="1"/>
  <c r="V131" i="35" s="1"/>
  <c r="V132" i="35" s="1"/>
  <c r="AI86" i="36"/>
  <c r="Y87" i="36"/>
  <c r="Z87" i="36"/>
  <c r="AA87" i="36"/>
  <c r="X86" i="36" s="1"/>
  <c r="AI87" i="34"/>
  <c r="Y88" i="27"/>
  <c r="Z88" i="27"/>
  <c r="AA88" i="27"/>
  <c r="X87" i="27" s="1"/>
  <c r="Y87" i="31"/>
  <c r="Z87" i="31"/>
  <c r="AA87" i="31"/>
  <c r="X86" i="31" s="1"/>
  <c r="AH87" i="35"/>
  <c r="AE86" i="26"/>
  <c r="W110" i="36"/>
  <c r="V111" i="36"/>
  <c r="V112" i="36" s="1"/>
  <c r="V113" i="36" s="1"/>
  <c r="V114" i="36" s="1"/>
  <c r="V115" i="36" s="1"/>
  <c r="V116" i="36" s="1"/>
  <c r="V117" i="36" s="1"/>
  <c r="V118" i="36" s="1"/>
  <c r="V119" i="36" s="1"/>
  <c r="V120" i="36" s="1"/>
  <c r="V121" i="36" s="1"/>
  <c r="V122" i="36" s="1"/>
  <c r="V123" i="36" s="1"/>
  <c r="V124" i="36" s="1"/>
  <c r="V125" i="36" s="1"/>
  <c r="V126" i="36" s="1"/>
  <c r="V127" i="36" s="1"/>
  <c r="V128" i="36" s="1"/>
  <c r="V129" i="36" s="1"/>
  <c r="V130" i="36" s="1"/>
  <c r="V131" i="36" s="1"/>
  <c r="V132" i="36" s="1"/>
  <c r="AE86" i="31"/>
  <c r="B85" i="31"/>
  <c r="AH86" i="31"/>
  <c r="AF87" i="29"/>
  <c r="Y87" i="26"/>
  <c r="Z87" i="26"/>
  <c r="AA87" i="26"/>
  <c r="X86" i="26" s="1"/>
  <c r="Y88" i="34"/>
  <c r="Z88" i="34"/>
  <c r="AA88" i="34"/>
  <c r="X87" i="34" s="1"/>
  <c r="Y88" i="35"/>
  <c r="Z88" i="35"/>
  <c r="AA88" i="35"/>
  <c r="X87" i="35" s="1"/>
  <c r="Y89" i="33"/>
  <c r="AA89" i="33"/>
  <c r="X88" i="33" s="1"/>
  <c r="Z89" i="33"/>
  <c r="AE87" i="27"/>
  <c r="B86" i="27"/>
  <c r="AI86" i="31"/>
  <c r="AH87" i="34"/>
  <c r="AI87" i="35"/>
  <c r="W110" i="31"/>
  <c r="V111" i="31"/>
  <c r="V112" i="31" s="1"/>
  <c r="V113" i="31" s="1"/>
  <c r="V114" i="31" s="1"/>
  <c r="V115" i="31" s="1"/>
  <c r="V116" i="31" s="1"/>
  <c r="V117" i="31" s="1"/>
  <c r="V118" i="31" s="1"/>
  <c r="V119" i="31" s="1"/>
  <c r="V120" i="31" s="1"/>
  <c r="V121" i="31" s="1"/>
  <c r="V122" i="31" s="1"/>
  <c r="V123" i="31" s="1"/>
  <c r="V124" i="31" s="1"/>
  <c r="V125" i="31" s="1"/>
  <c r="V126" i="31" s="1"/>
  <c r="V127" i="31" s="1"/>
  <c r="V128" i="31" s="1"/>
  <c r="V129" i="31" s="1"/>
  <c r="V130" i="31" s="1"/>
  <c r="V131" i="31" s="1"/>
  <c r="V132" i="31" s="1"/>
  <c r="Y88" i="29"/>
  <c r="Z88" i="29"/>
  <c r="AA88" i="29"/>
  <c r="X87" i="29" s="1"/>
  <c r="W110" i="34"/>
  <c r="V111" i="34"/>
  <c r="V112" i="34" s="1"/>
  <c r="V113" i="34" s="1"/>
  <c r="V114" i="34" s="1"/>
  <c r="V115" i="34" s="1"/>
  <c r="V116" i="34" s="1"/>
  <c r="V117" i="34" s="1"/>
  <c r="V118" i="34" s="1"/>
  <c r="V119" i="34" s="1"/>
  <c r="V120" i="34" s="1"/>
  <c r="V121" i="34" s="1"/>
  <c r="V122" i="34" s="1"/>
  <c r="V123" i="34" s="1"/>
  <c r="V124" i="34" s="1"/>
  <c r="V125" i="34" s="1"/>
  <c r="V126" i="34" s="1"/>
  <c r="V127" i="34" s="1"/>
  <c r="V128" i="34" s="1"/>
  <c r="V129" i="34" s="1"/>
  <c r="V130" i="34" s="1"/>
  <c r="V131" i="34" s="1"/>
  <c r="V132" i="34" s="1"/>
  <c r="AE86" i="36"/>
  <c r="AH87" i="36" s="1"/>
  <c r="B85" i="36"/>
  <c r="T111" i="26"/>
  <c r="T112" i="26" s="1"/>
  <c r="T113" i="26" s="1"/>
  <c r="T114" i="26" s="1"/>
  <c r="T115" i="26" s="1"/>
  <c r="T116" i="26" s="1"/>
  <c r="T117" i="26" s="1"/>
  <c r="T118" i="26" s="1"/>
  <c r="T119" i="26" s="1"/>
  <c r="T120" i="26" s="1"/>
  <c r="T121" i="26" s="1"/>
  <c r="T122" i="26" s="1"/>
  <c r="T123" i="26" s="1"/>
  <c r="T124" i="26" s="1"/>
  <c r="T125" i="26" s="1"/>
  <c r="T126" i="26" s="1"/>
  <c r="T127" i="26" s="1"/>
  <c r="T128" i="26" s="1"/>
  <c r="T129" i="26" s="1"/>
  <c r="T130" i="26" s="1"/>
  <c r="T131" i="26" s="1"/>
  <c r="T132" i="26" s="1"/>
  <c r="V110" i="26"/>
  <c r="U110" i="26"/>
  <c r="H113" i="34"/>
  <c r="I112" i="34"/>
  <c r="J112" i="34" s="1"/>
  <c r="H112" i="26"/>
  <c r="I111" i="26"/>
  <c r="J111" i="26" s="1"/>
  <c r="H113" i="35"/>
  <c r="I112" i="35"/>
  <c r="J112" i="35" s="1"/>
  <c r="H114" i="33"/>
  <c r="I113" i="33"/>
  <c r="J113" i="33" s="1"/>
  <c r="H114" i="27"/>
  <c r="I113" i="27"/>
  <c r="J113" i="27" s="1"/>
  <c r="H113" i="31"/>
  <c r="I112" i="31"/>
  <c r="J112" i="31" s="1"/>
  <c r="H113" i="36"/>
  <c r="I112" i="36"/>
  <c r="J112" i="36" s="1"/>
  <c r="H113" i="29"/>
  <c r="I112" i="29"/>
  <c r="J112" i="29" s="1"/>
  <c r="B85" i="26"/>
  <c r="B87" i="28"/>
  <c r="B86" i="35"/>
  <c r="B86" i="34"/>
  <c r="V15" i="26"/>
  <c r="V14" i="26"/>
  <c r="V13" i="26"/>
  <c r="V12" i="26"/>
  <c r="U12" i="26"/>
  <c r="U13" i="26"/>
  <c r="U14" i="26"/>
  <c r="U15" i="26"/>
  <c r="W12" i="29"/>
  <c r="W13" i="29"/>
  <c r="W14" i="29"/>
  <c r="W15" i="29"/>
  <c r="W15" i="34"/>
  <c r="W14" i="34"/>
  <c r="W13" i="34"/>
  <c r="W12" i="34"/>
  <c r="W15" i="35"/>
  <c r="W12" i="35"/>
  <c r="W13" i="35"/>
  <c r="W14" i="35"/>
  <c r="W13" i="36"/>
  <c r="W14" i="36"/>
  <c r="W15" i="36"/>
  <c r="W12" i="36"/>
  <c r="W12" i="31"/>
  <c r="W13" i="31"/>
  <c r="W14" i="31"/>
  <c r="W15" i="31"/>
  <c r="AH88" i="34" l="1"/>
  <c r="AI88" i="34"/>
  <c r="AH89" i="33"/>
  <c r="AI89" i="33"/>
  <c r="W16" i="31"/>
  <c r="W16" i="36"/>
  <c r="W16" i="35"/>
  <c r="W16" i="34"/>
  <c r="W16" i="29"/>
  <c r="U16" i="26"/>
  <c r="V16" i="26"/>
  <c r="AF89" i="33"/>
  <c r="AF87" i="26"/>
  <c r="W111" i="31"/>
  <c r="W112" i="31" s="1"/>
  <c r="W113" i="31" s="1"/>
  <c r="W114" i="31" s="1"/>
  <c r="W115" i="31" s="1"/>
  <c r="W116" i="31" s="1"/>
  <c r="W117" i="31" s="1"/>
  <c r="W118" i="31" s="1"/>
  <c r="W119" i="31" s="1"/>
  <c r="W120" i="31" s="1"/>
  <c r="W121" i="31" s="1"/>
  <c r="W122" i="31" s="1"/>
  <c r="W123" i="31" s="1"/>
  <c r="W124" i="31" s="1"/>
  <c r="W125" i="31" s="1"/>
  <c r="W126" i="31" s="1"/>
  <c r="W127" i="31" s="1"/>
  <c r="W128" i="31" s="1"/>
  <c r="W129" i="31" s="1"/>
  <c r="W130" i="31" s="1"/>
  <c r="W131" i="31" s="1"/>
  <c r="W132" i="31" s="1"/>
  <c r="W111" i="36"/>
  <c r="W112" i="36" s="1"/>
  <c r="W113" i="36" s="1"/>
  <c r="W114" i="36" s="1"/>
  <c r="W115" i="36" s="1"/>
  <c r="W116" i="36" s="1"/>
  <c r="W117" i="36" s="1"/>
  <c r="W118" i="36" s="1"/>
  <c r="W119" i="36" s="1"/>
  <c r="W120" i="36" s="1"/>
  <c r="W121" i="36" s="1"/>
  <c r="W122" i="36" s="1"/>
  <c r="W123" i="36" s="1"/>
  <c r="W124" i="36" s="1"/>
  <c r="W125" i="36" s="1"/>
  <c r="W126" i="36" s="1"/>
  <c r="W127" i="36" s="1"/>
  <c r="W128" i="36" s="1"/>
  <c r="W129" i="36" s="1"/>
  <c r="W130" i="36" s="1"/>
  <c r="W131" i="36" s="1"/>
  <c r="W132" i="36" s="1"/>
  <c r="W111" i="35"/>
  <c r="W112" i="35" s="1"/>
  <c r="W113" i="35" s="1"/>
  <c r="W114" i="35" s="1"/>
  <c r="W115" i="35" s="1"/>
  <c r="W116" i="35" s="1"/>
  <c r="W117" i="35" s="1"/>
  <c r="W118" i="35" s="1"/>
  <c r="W119" i="35" s="1"/>
  <c r="W120" i="35" s="1"/>
  <c r="W121" i="35" s="1"/>
  <c r="W122" i="35" s="1"/>
  <c r="W123" i="35" s="1"/>
  <c r="W124" i="35" s="1"/>
  <c r="W125" i="35" s="1"/>
  <c r="W126" i="35" s="1"/>
  <c r="W127" i="35" s="1"/>
  <c r="W128" i="35" s="1"/>
  <c r="W129" i="35" s="1"/>
  <c r="W130" i="35" s="1"/>
  <c r="W131" i="35" s="1"/>
  <c r="W132" i="35" s="1"/>
  <c r="AI88" i="35"/>
  <c r="AE88" i="35"/>
  <c r="W111" i="34"/>
  <c r="W112" i="34" s="1"/>
  <c r="W113" i="34" s="1"/>
  <c r="W114" i="34" s="1"/>
  <c r="W115" i="34" s="1"/>
  <c r="W116" i="34" s="1"/>
  <c r="W117" i="34" s="1"/>
  <c r="W118" i="34" s="1"/>
  <c r="W119" i="34" s="1"/>
  <c r="W120" i="34" s="1"/>
  <c r="W121" i="34" s="1"/>
  <c r="W122" i="34" s="1"/>
  <c r="W123" i="34" s="1"/>
  <c r="W124" i="34" s="1"/>
  <c r="W125" i="34" s="1"/>
  <c r="W126" i="34" s="1"/>
  <c r="W127" i="34" s="1"/>
  <c r="W128" i="34" s="1"/>
  <c r="W129" i="34" s="1"/>
  <c r="W130" i="34" s="1"/>
  <c r="W131" i="34" s="1"/>
  <c r="W132" i="34" s="1"/>
  <c r="AH88" i="35"/>
  <c r="AI88" i="29"/>
  <c r="W111" i="29"/>
  <c r="W112" i="29" s="1"/>
  <c r="W113" i="29" s="1"/>
  <c r="W114" i="29" s="1"/>
  <c r="W115" i="29" s="1"/>
  <c r="W116" i="29" s="1"/>
  <c r="W117" i="29" s="1"/>
  <c r="W118" i="29" s="1"/>
  <c r="W119" i="29" s="1"/>
  <c r="W120" i="29" s="1"/>
  <c r="W121" i="29" s="1"/>
  <c r="W122" i="29" s="1"/>
  <c r="W123" i="29" s="1"/>
  <c r="W124" i="29" s="1"/>
  <c r="W125" i="29" s="1"/>
  <c r="W126" i="29" s="1"/>
  <c r="W127" i="29" s="1"/>
  <c r="W128" i="29" s="1"/>
  <c r="W129" i="29" s="1"/>
  <c r="W130" i="29" s="1"/>
  <c r="W131" i="29" s="1"/>
  <c r="W132" i="29" s="1"/>
  <c r="AE88" i="29"/>
  <c r="B88" i="29" s="1"/>
  <c r="AF88" i="34"/>
  <c r="AH88" i="29"/>
  <c r="U111" i="26"/>
  <c r="U112" i="26" s="1"/>
  <c r="U113" i="26" s="1"/>
  <c r="U114" i="26" s="1"/>
  <c r="U115" i="26" s="1"/>
  <c r="U116" i="26" s="1"/>
  <c r="U117" i="26" s="1"/>
  <c r="U118" i="26" s="1"/>
  <c r="U119" i="26" s="1"/>
  <c r="U120" i="26" s="1"/>
  <c r="U121" i="26" s="1"/>
  <c r="U122" i="26" s="1"/>
  <c r="U123" i="26" s="1"/>
  <c r="U124" i="26" s="1"/>
  <c r="U125" i="26" s="1"/>
  <c r="U126" i="26" s="1"/>
  <c r="U127" i="26" s="1"/>
  <c r="U128" i="26" s="1"/>
  <c r="U129" i="26" s="1"/>
  <c r="U130" i="26" s="1"/>
  <c r="U131" i="26" s="1"/>
  <c r="U132" i="26" s="1"/>
  <c r="AF87" i="36"/>
  <c r="AF88" i="35"/>
  <c r="AE88" i="34"/>
  <c r="AI87" i="31"/>
  <c r="AH87" i="31"/>
  <c r="AF87" i="31"/>
  <c r="AE87" i="26"/>
  <c r="Y89" i="27"/>
  <c r="Z89" i="27"/>
  <c r="AA89" i="27"/>
  <c r="X88" i="27" s="1"/>
  <c r="AE88" i="27"/>
  <c r="B87" i="27"/>
  <c r="V111" i="26"/>
  <c r="V112" i="26" s="1"/>
  <c r="V113" i="26" s="1"/>
  <c r="V114" i="26" s="1"/>
  <c r="V115" i="26" s="1"/>
  <c r="V116" i="26" s="1"/>
  <c r="V117" i="26" s="1"/>
  <c r="V118" i="26" s="1"/>
  <c r="V119" i="26" s="1"/>
  <c r="V120" i="26" s="1"/>
  <c r="V121" i="26" s="1"/>
  <c r="V122" i="26" s="1"/>
  <c r="V123" i="26" s="1"/>
  <c r="V124" i="26" s="1"/>
  <c r="V125" i="26" s="1"/>
  <c r="V126" i="26" s="1"/>
  <c r="V127" i="26" s="1"/>
  <c r="V128" i="26" s="1"/>
  <c r="V129" i="26" s="1"/>
  <c r="V130" i="26" s="1"/>
  <c r="V131" i="26" s="1"/>
  <c r="V132" i="26" s="1"/>
  <c r="W110" i="26"/>
  <c r="Y89" i="34"/>
  <c r="Z89" i="34"/>
  <c r="AA89" i="34"/>
  <c r="X88" i="34" s="1"/>
  <c r="Y90" i="33"/>
  <c r="Z90" i="33"/>
  <c r="AA90" i="33"/>
  <c r="X89" i="33" s="1"/>
  <c r="AF88" i="27"/>
  <c r="AE87" i="36"/>
  <c r="AH88" i="36" s="1"/>
  <c r="B86" i="36"/>
  <c r="AE87" i="31"/>
  <c r="B86" i="31"/>
  <c r="Y88" i="36"/>
  <c r="Z88" i="36"/>
  <c r="AA88" i="36"/>
  <c r="X87" i="36" s="1"/>
  <c r="AE89" i="33"/>
  <c r="Y89" i="29"/>
  <c r="Z89" i="29"/>
  <c r="AA89" i="29"/>
  <c r="X88" i="29" s="1"/>
  <c r="Y88" i="26"/>
  <c r="AA88" i="26"/>
  <c r="X87" i="26" s="1"/>
  <c r="Z88" i="26"/>
  <c r="AH88" i="27"/>
  <c r="Y88" i="31"/>
  <c r="Z88" i="31"/>
  <c r="AA88" i="31"/>
  <c r="X87" i="31" s="1"/>
  <c r="AI88" i="27"/>
  <c r="AI87" i="26"/>
  <c r="AH87" i="26"/>
  <c r="Y89" i="35"/>
  <c r="Z89" i="35"/>
  <c r="AA89" i="35"/>
  <c r="X88" i="35" s="1"/>
  <c r="AF88" i="29"/>
  <c r="AI87" i="36"/>
  <c r="H114" i="29"/>
  <c r="I113" i="29"/>
  <c r="J113" i="29" s="1"/>
  <c r="H115" i="33"/>
  <c r="I114" i="33"/>
  <c r="J114" i="33" s="1"/>
  <c r="H114" i="36"/>
  <c r="I113" i="36"/>
  <c r="J113" i="36" s="1"/>
  <c r="H114" i="35"/>
  <c r="I113" i="35"/>
  <c r="J113" i="35" s="1"/>
  <c r="H114" i="31"/>
  <c r="I113" i="31"/>
  <c r="J113" i="31" s="1"/>
  <c r="H113" i="26"/>
  <c r="I112" i="26"/>
  <c r="J112" i="26" s="1"/>
  <c r="H115" i="27"/>
  <c r="I114" i="27"/>
  <c r="J114" i="27" s="1"/>
  <c r="H114" i="34"/>
  <c r="I113" i="34"/>
  <c r="J113" i="34" s="1"/>
  <c r="B87" i="34"/>
  <c r="B86" i="26"/>
  <c r="B88" i="28"/>
  <c r="B87" i="35"/>
  <c r="W14" i="26"/>
  <c r="W13" i="26"/>
  <c r="W15" i="26"/>
  <c r="W12" i="26"/>
  <c r="AI89" i="35" l="1"/>
  <c r="AH89" i="35"/>
  <c r="AH89" i="34"/>
  <c r="AI89" i="34"/>
  <c r="AH88" i="31"/>
  <c r="AH88" i="26"/>
  <c r="AI88" i="26"/>
  <c r="W16" i="26"/>
  <c r="AE89" i="35"/>
  <c r="AE89" i="34"/>
  <c r="AH90" i="34" s="1"/>
  <c r="AE90" i="33"/>
  <c r="B90" i="33" s="1"/>
  <c r="AF88" i="36"/>
  <c r="W111" i="26"/>
  <c r="W112" i="26" s="1"/>
  <c r="W113" i="26" s="1"/>
  <c r="W114" i="26" s="1"/>
  <c r="W115" i="26" s="1"/>
  <c r="W116" i="26" s="1"/>
  <c r="W117" i="26" s="1"/>
  <c r="W118" i="26" s="1"/>
  <c r="W119" i="26" s="1"/>
  <c r="W120" i="26" s="1"/>
  <c r="W121" i="26" s="1"/>
  <c r="W122" i="26" s="1"/>
  <c r="W123" i="26" s="1"/>
  <c r="W124" i="26" s="1"/>
  <c r="W125" i="26" s="1"/>
  <c r="W126" i="26" s="1"/>
  <c r="W127" i="26" s="1"/>
  <c r="W128" i="26" s="1"/>
  <c r="W129" i="26" s="1"/>
  <c r="W130" i="26" s="1"/>
  <c r="W131" i="26" s="1"/>
  <c r="W132" i="26" s="1"/>
  <c r="AF88" i="26"/>
  <c r="AI89" i="27"/>
  <c r="AE89" i="29"/>
  <c r="B89" i="29" s="1"/>
  <c r="AI90" i="33"/>
  <c r="AF90" i="33"/>
  <c r="B89" i="33"/>
  <c r="AF88" i="31"/>
  <c r="AF89" i="27"/>
  <c r="AF89" i="29"/>
  <c r="Y90" i="34"/>
  <c r="Z90" i="34"/>
  <c r="AA90" i="34"/>
  <c r="X89" i="34" s="1"/>
  <c r="AE89" i="27"/>
  <c r="B88" i="27"/>
  <c r="Y90" i="29"/>
  <c r="AA90" i="29"/>
  <c r="X89" i="29" s="1"/>
  <c r="Z90" i="29"/>
  <c r="AF89" i="35"/>
  <c r="Y89" i="26"/>
  <c r="Z89" i="26"/>
  <c r="AA89" i="26"/>
  <c r="X88" i="26" s="1"/>
  <c r="Y90" i="35"/>
  <c r="Z90" i="35"/>
  <c r="AA90" i="35"/>
  <c r="X89" i="35" s="1"/>
  <c r="Y89" i="31"/>
  <c r="AA89" i="31"/>
  <c r="X88" i="31" s="1"/>
  <c r="Z89" i="31"/>
  <c r="Y89" i="36"/>
  <c r="Z89" i="36"/>
  <c r="AA89" i="36"/>
  <c r="X88" i="36" s="1"/>
  <c r="AE88" i="26"/>
  <c r="AE88" i="36"/>
  <c r="B87" i="36"/>
  <c r="AH89" i="27"/>
  <c r="Y91" i="33"/>
  <c r="Z91" i="33"/>
  <c r="AA91" i="33"/>
  <c r="X90" i="33" s="1"/>
  <c r="Y90" i="27"/>
  <c r="AA90" i="27"/>
  <c r="X89" i="27" s="1"/>
  <c r="Z90" i="27"/>
  <c r="AF89" i="34"/>
  <c r="AI89" i="29"/>
  <c r="AE88" i="31"/>
  <c r="B87" i="31"/>
  <c r="AI88" i="31"/>
  <c r="AH89" i="29"/>
  <c r="AI88" i="36"/>
  <c r="AH90" i="33"/>
  <c r="H115" i="34"/>
  <c r="I114" i="34"/>
  <c r="J114" i="34" s="1"/>
  <c r="H115" i="35"/>
  <c r="I114" i="35"/>
  <c r="J114" i="35" s="1"/>
  <c r="H116" i="27"/>
  <c r="I115" i="27"/>
  <c r="J115" i="27" s="1"/>
  <c r="H115" i="36"/>
  <c r="I114" i="36"/>
  <c r="J114" i="36" s="1"/>
  <c r="H114" i="26"/>
  <c r="I113" i="26"/>
  <c r="J113" i="26" s="1"/>
  <c r="H116" i="33"/>
  <c r="I115" i="33"/>
  <c r="J115" i="33" s="1"/>
  <c r="H115" i="31"/>
  <c r="I114" i="31"/>
  <c r="J114" i="31" s="1"/>
  <c r="H115" i="29"/>
  <c r="I114" i="29"/>
  <c r="J114" i="29" s="1"/>
  <c r="B87" i="26"/>
  <c r="B88" i="34"/>
  <c r="B89" i="28"/>
  <c r="B88" i="35"/>
  <c r="AH89" i="36" l="1"/>
  <c r="AH90" i="35"/>
  <c r="AI90" i="35"/>
  <c r="AI91" i="33"/>
  <c r="AH91" i="33"/>
  <c r="AI89" i="31"/>
  <c r="AH89" i="31"/>
  <c r="AH90" i="29"/>
  <c r="AI90" i="29"/>
  <c r="AI89" i="26"/>
  <c r="AE90" i="35"/>
  <c r="AE90" i="29"/>
  <c r="B90" i="29" s="1"/>
  <c r="AF89" i="36"/>
  <c r="AE91" i="33"/>
  <c r="B91" i="33" s="1"/>
  <c r="AF89" i="26"/>
  <c r="AE90" i="34"/>
  <c r="AF89" i="31"/>
  <c r="AI89" i="36"/>
  <c r="AF90" i="34"/>
  <c r="AH90" i="27"/>
  <c r="AF90" i="27"/>
  <c r="Y90" i="26"/>
  <c r="Z90" i="26"/>
  <c r="AA90" i="26"/>
  <c r="X89" i="26" s="1"/>
  <c r="AE90" i="27"/>
  <c r="B89" i="27"/>
  <c r="Y90" i="31"/>
  <c r="Z90" i="31"/>
  <c r="AA90" i="31"/>
  <c r="X89" i="31" s="1"/>
  <c r="AF90" i="35"/>
  <c r="Y92" i="33"/>
  <c r="Z92" i="33"/>
  <c r="AA92" i="33"/>
  <c r="X91" i="33" s="1"/>
  <c r="AI90" i="34"/>
  <c r="AE89" i="36"/>
  <c r="B88" i="36"/>
  <c r="AF91" i="33"/>
  <c r="Y90" i="36"/>
  <c r="Z90" i="36"/>
  <c r="AA90" i="36"/>
  <c r="X89" i="36" s="1"/>
  <c r="Y91" i="27"/>
  <c r="Z91" i="27"/>
  <c r="AA91" i="27"/>
  <c r="X90" i="27" s="1"/>
  <c r="AE89" i="26"/>
  <c r="Y91" i="34"/>
  <c r="Z91" i="34"/>
  <c r="AA91" i="34"/>
  <c r="X90" i="34" s="1"/>
  <c r="AE89" i="31"/>
  <c r="B88" i="31"/>
  <c r="Y91" i="35"/>
  <c r="Z91" i="35"/>
  <c r="AA91" i="35"/>
  <c r="X90" i="35" s="1"/>
  <c r="Y91" i="29"/>
  <c r="Z91" i="29"/>
  <c r="AA91" i="29"/>
  <c r="X90" i="29" s="1"/>
  <c r="AH89" i="26"/>
  <c r="AI90" i="27"/>
  <c r="AF90" i="29"/>
  <c r="H116" i="29"/>
  <c r="I115" i="29"/>
  <c r="J115" i="29" s="1"/>
  <c r="H116" i="36"/>
  <c r="I115" i="36"/>
  <c r="J115" i="36" s="1"/>
  <c r="H116" i="31"/>
  <c r="I115" i="31"/>
  <c r="J115" i="31" s="1"/>
  <c r="H117" i="27"/>
  <c r="I116" i="27"/>
  <c r="J116" i="27" s="1"/>
  <c r="H117" i="33"/>
  <c r="I116" i="33"/>
  <c r="J116" i="33" s="1"/>
  <c r="H116" i="35"/>
  <c r="I115" i="35"/>
  <c r="J115" i="35" s="1"/>
  <c r="H115" i="26"/>
  <c r="I114" i="26"/>
  <c r="J114" i="26" s="1"/>
  <c r="H116" i="34"/>
  <c r="I115" i="34"/>
  <c r="J115" i="34" s="1"/>
  <c r="B88" i="26"/>
  <c r="B89" i="35"/>
  <c r="B89" i="34"/>
  <c r="B90" i="28"/>
  <c r="AI91" i="35" l="1"/>
  <c r="AH91" i="34"/>
  <c r="AF92" i="33"/>
  <c r="AH90" i="31"/>
  <c r="AI91" i="29"/>
  <c r="AH91" i="27"/>
  <c r="AI91" i="27"/>
  <c r="AE91" i="29"/>
  <c r="B91" i="29" s="1"/>
  <c r="AE91" i="34"/>
  <c r="AF90" i="31"/>
  <c r="AF90" i="26"/>
  <c r="AE91" i="35"/>
  <c r="AI90" i="31"/>
  <c r="AF91" i="27"/>
  <c r="AI90" i="36"/>
  <c r="AI91" i="34"/>
  <c r="AH90" i="36"/>
  <c r="AF90" i="36"/>
  <c r="AH91" i="35"/>
  <c r="AE92" i="33"/>
  <c r="B92" i="33" s="1"/>
  <c r="AF91" i="29"/>
  <c r="AE90" i="26"/>
  <c r="AH90" i="26"/>
  <c r="Y91" i="26"/>
  <c r="Z91" i="26"/>
  <c r="AA91" i="26"/>
  <c r="X90" i="26" s="1"/>
  <c r="Y92" i="35"/>
  <c r="Z92" i="35"/>
  <c r="AA92" i="35"/>
  <c r="X91" i="35" s="1"/>
  <c r="AE90" i="36"/>
  <c r="B89" i="36"/>
  <c r="Y91" i="31"/>
  <c r="Z91" i="31"/>
  <c r="AA91" i="31"/>
  <c r="X90" i="31" s="1"/>
  <c r="AF91" i="34"/>
  <c r="Y92" i="27"/>
  <c r="AA92" i="27"/>
  <c r="X91" i="27" s="1"/>
  <c r="Z92" i="27"/>
  <c r="AH91" i="29"/>
  <c r="AH92" i="33"/>
  <c r="AE90" i="31"/>
  <c r="B89" i="31"/>
  <c r="AI92" i="33"/>
  <c r="Y93" i="33"/>
  <c r="Z93" i="33"/>
  <c r="AA93" i="33"/>
  <c r="X92" i="33" s="1"/>
  <c r="AE91" i="27"/>
  <c r="B90" i="27"/>
  <c r="AI90" i="26"/>
  <c r="Y92" i="29"/>
  <c r="Z92" i="29"/>
  <c r="AA92" i="29"/>
  <c r="X91" i="29" s="1"/>
  <c r="Y92" i="34"/>
  <c r="Z92" i="34"/>
  <c r="AA92" i="34"/>
  <c r="X91" i="34" s="1"/>
  <c r="Y91" i="36"/>
  <c r="Z91" i="36"/>
  <c r="AA91" i="36"/>
  <c r="X90" i="36" s="1"/>
  <c r="AF91" i="35"/>
  <c r="H117" i="34"/>
  <c r="I116" i="34"/>
  <c r="J116" i="34" s="1"/>
  <c r="H118" i="27"/>
  <c r="I117" i="27"/>
  <c r="J117" i="27" s="1"/>
  <c r="H116" i="26"/>
  <c r="I115" i="26"/>
  <c r="J115" i="26" s="1"/>
  <c r="H117" i="31"/>
  <c r="I116" i="31"/>
  <c r="J116" i="31" s="1"/>
  <c r="H117" i="35"/>
  <c r="I116" i="35"/>
  <c r="J116" i="35" s="1"/>
  <c r="H117" i="36"/>
  <c r="I116" i="36"/>
  <c r="J116" i="36" s="1"/>
  <c r="H118" i="33"/>
  <c r="I117" i="33"/>
  <c r="J117" i="33" s="1"/>
  <c r="H117" i="29"/>
  <c r="I116" i="29"/>
  <c r="J116" i="29" s="1"/>
  <c r="B89" i="26"/>
  <c r="B90" i="35"/>
  <c r="B90" i="34"/>
  <c r="B91" i="28"/>
  <c r="AF92" i="35" l="1"/>
  <c r="AH92" i="34"/>
  <c r="AI92" i="34"/>
  <c r="AH93" i="33"/>
  <c r="AI93" i="33"/>
  <c r="AI91" i="31"/>
  <c r="AI92" i="29"/>
  <c r="AH92" i="29"/>
  <c r="AF92" i="29"/>
  <c r="AH91" i="26"/>
  <c r="AF91" i="36"/>
  <c r="AF92" i="27"/>
  <c r="AE92" i="29"/>
  <c r="AI91" i="26"/>
  <c r="AE92" i="34"/>
  <c r="AF91" i="31"/>
  <c r="AF91" i="26"/>
  <c r="AH92" i="27"/>
  <c r="AI91" i="36"/>
  <c r="AF93" i="33"/>
  <c r="AH91" i="36"/>
  <c r="AI92" i="35"/>
  <c r="AE92" i="35"/>
  <c r="AH92" i="35"/>
  <c r="AE93" i="33"/>
  <c r="B93" i="33" s="1"/>
  <c r="AI92" i="27"/>
  <c r="AE91" i="26"/>
  <c r="Y93" i="35"/>
  <c r="Z93" i="35"/>
  <c r="AA93" i="35"/>
  <c r="X92" i="35" s="1"/>
  <c r="Y93" i="34"/>
  <c r="Z93" i="34"/>
  <c r="AA93" i="34"/>
  <c r="X92" i="34" s="1"/>
  <c r="Y92" i="31"/>
  <c r="Z92" i="31"/>
  <c r="AA92" i="31"/>
  <c r="X91" i="31" s="1"/>
  <c r="Y92" i="26"/>
  <c r="Z92" i="26"/>
  <c r="AA92" i="26"/>
  <c r="X91" i="26" s="1"/>
  <c r="AE91" i="31"/>
  <c r="B90" i="31"/>
  <c r="Y93" i="27"/>
  <c r="Z93" i="27"/>
  <c r="AA93" i="27"/>
  <c r="X92" i="27" s="1"/>
  <c r="AE91" i="36"/>
  <c r="B90" i="36"/>
  <c r="AH91" i="31"/>
  <c r="Y92" i="36"/>
  <c r="Z92" i="36"/>
  <c r="AA92" i="36"/>
  <c r="X91" i="36" s="1"/>
  <c r="AE92" i="27"/>
  <c r="B91" i="27"/>
  <c r="Y93" i="29"/>
  <c r="Z93" i="29"/>
  <c r="AA93" i="29"/>
  <c r="X92" i="29" s="1"/>
  <c r="Y94" i="33"/>
  <c r="Z94" i="33"/>
  <c r="AA94" i="33"/>
  <c r="X93" i="33" s="1"/>
  <c r="AF92" i="34"/>
  <c r="H118" i="29"/>
  <c r="I117" i="29"/>
  <c r="J117" i="29" s="1"/>
  <c r="H118" i="31"/>
  <c r="I117" i="31"/>
  <c r="J117" i="31" s="1"/>
  <c r="H119" i="33"/>
  <c r="I118" i="33"/>
  <c r="J118" i="33" s="1"/>
  <c r="H117" i="26"/>
  <c r="I116" i="26"/>
  <c r="J116" i="26" s="1"/>
  <c r="H118" i="36"/>
  <c r="I117" i="36"/>
  <c r="J117" i="36" s="1"/>
  <c r="H119" i="27"/>
  <c r="I118" i="27"/>
  <c r="J118" i="27" s="1"/>
  <c r="H118" i="35"/>
  <c r="I117" i="35"/>
  <c r="J117" i="35" s="1"/>
  <c r="H118" i="34"/>
  <c r="I117" i="34"/>
  <c r="J117" i="34" s="1"/>
  <c r="B90" i="26"/>
  <c r="B91" i="34"/>
  <c r="B91" i="35"/>
  <c r="B92" i="28"/>
  <c r="AI92" i="36" l="1"/>
  <c r="AH93" i="35"/>
  <c r="AE93" i="35"/>
  <c r="AF93" i="34"/>
  <c r="AI94" i="33"/>
  <c r="AH94" i="33"/>
  <c r="AI92" i="31"/>
  <c r="AH93" i="29"/>
  <c r="AI93" i="29"/>
  <c r="B92" i="29"/>
  <c r="AH92" i="26"/>
  <c r="AI92" i="26"/>
  <c r="AF93" i="29"/>
  <c r="AF93" i="35"/>
  <c r="AF92" i="26"/>
  <c r="AF93" i="27"/>
  <c r="AI93" i="35"/>
  <c r="AH93" i="27"/>
  <c r="AF92" i="31"/>
  <c r="AF94" i="33"/>
  <c r="AF92" i="36"/>
  <c r="AI93" i="34"/>
  <c r="AH93" i="34"/>
  <c r="AE93" i="34"/>
  <c r="AH92" i="31"/>
  <c r="Y93" i="26"/>
  <c r="Z93" i="26"/>
  <c r="AA93" i="26"/>
  <c r="X92" i="26" s="1"/>
  <c r="AE92" i="31"/>
  <c r="B91" i="31"/>
  <c r="AE93" i="29"/>
  <c r="B93" i="29" s="1"/>
  <c r="Y95" i="33"/>
  <c r="Z95" i="33"/>
  <c r="AA95" i="33"/>
  <c r="X94" i="33" s="1"/>
  <c r="Y94" i="29"/>
  <c r="Z94" i="29"/>
  <c r="AA94" i="29"/>
  <c r="X93" i="29" s="1"/>
  <c r="AE94" i="33"/>
  <c r="B94" i="33" s="1"/>
  <c r="Y93" i="31"/>
  <c r="AA93" i="31"/>
  <c r="X92" i="31" s="1"/>
  <c r="Z93" i="31"/>
  <c r="AE92" i="36"/>
  <c r="B91" i="36"/>
  <c r="AE92" i="26"/>
  <c r="Y94" i="35"/>
  <c r="Z94" i="35"/>
  <c r="AA94" i="35"/>
  <c r="X93" i="35" s="1"/>
  <c r="Y94" i="27"/>
  <c r="Z94" i="27"/>
  <c r="AA94" i="27"/>
  <c r="X93" i="27" s="1"/>
  <c r="Y93" i="36"/>
  <c r="Z93" i="36"/>
  <c r="AA93" i="36"/>
  <c r="X92" i="36" s="1"/>
  <c r="AE93" i="27"/>
  <c r="B92" i="27"/>
  <c r="AH92" i="36"/>
  <c r="Y94" i="34"/>
  <c r="Z94" i="34"/>
  <c r="AA94" i="34"/>
  <c r="X93" i="34" s="1"/>
  <c r="AI93" i="27"/>
  <c r="H119" i="34"/>
  <c r="I118" i="34"/>
  <c r="J118" i="34" s="1"/>
  <c r="H118" i="26"/>
  <c r="I117" i="26"/>
  <c r="J117" i="26" s="1"/>
  <c r="H119" i="35"/>
  <c r="I118" i="35"/>
  <c r="J118" i="35" s="1"/>
  <c r="H120" i="33"/>
  <c r="I119" i="33"/>
  <c r="J119" i="33" s="1"/>
  <c r="H119" i="31"/>
  <c r="I118" i="31"/>
  <c r="J118" i="31" s="1"/>
  <c r="H120" i="27"/>
  <c r="I119" i="27"/>
  <c r="J119" i="27" s="1"/>
  <c r="H119" i="36"/>
  <c r="I118" i="36"/>
  <c r="J118" i="36" s="1"/>
  <c r="H119" i="29"/>
  <c r="I118" i="29"/>
  <c r="J118" i="29" s="1"/>
  <c r="B91" i="26"/>
  <c r="B92" i="35"/>
  <c r="B92" i="34"/>
  <c r="B93" i="28"/>
  <c r="AI93" i="36" l="1"/>
  <c r="AH93" i="36"/>
  <c r="AI94" i="35"/>
  <c r="AH94" i="35"/>
  <c r="AI94" i="34"/>
  <c r="AH94" i="34"/>
  <c r="AI94" i="29"/>
  <c r="AH94" i="29"/>
  <c r="AH94" i="27"/>
  <c r="AI93" i="26"/>
  <c r="AF93" i="31"/>
  <c r="AF93" i="36"/>
  <c r="AI95" i="33"/>
  <c r="AF94" i="35"/>
  <c r="AF94" i="29"/>
  <c r="AE94" i="34"/>
  <c r="AF93" i="26"/>
  <c r="AF95" i="33"/>
  <c r="AH93" i="31"/>
  <c r="AE94" i="35"/>
  <c r="AI94" i="27"/>
  <c r="AF94" i="27"/>
  <c r="Y95" i="35"/>
  <c r="Z95" i="35"/>
  <c r="AA95" i="35"/>
  <c r="X94" i="35" s="1"/>
  <c r="Y95" i="34"/>
  <c r="Z95" i="34"/>
  <c r="AA95" i="34"/>
  <c r="X94" i="34" s="1"/>
  <c r="AE93" i="26"/>
  <c r="Y96" i="33"/>
  <c r="Z96" i="33"/>
  <c r="AA96" i="33"/>
  <c r="X95" i="33" s="1"/>
  <c r="Y94" i="36"/>
  <c r="Z94" i="36"/>
  <c r="AA94" i="36"/>
  <c r="X93" i="36" s="1"/>
  <c r="Y94" i="31"/>
  <c r="Z94" i="31"/>
  <c r="AA94" i="31"/>
  <c r="X93" i="31" s="1"/>
  <c r="AE94" i="29"/>
  <c r="Y94" i="26"/>
  <c r="Z94" i="26"/>
  <c r="AA94" i="26"/>
  <c r="X93" i="26" s="1"/>
  <c r="AE95" i="33"/>
  <c r="B95" i="33" s="1"/>
  <c r="AH95" i="33"/>
  <c r="AE93" i="31"/>
  <c r="B92" i="31"/>
  <c r="AE93" i="36"/>
  <c r="B92" i="36"/>
  <c r="AH93" i="26"/>
  <c r="Y95" i="27"/>
  <c r="Z95" i="27"/>
  <c r="AA95" i="27"/>
  <c r="X94" i="27" s="1"/>
  <c r="AF94" i="34"/>
  <c r="AE94" i="27"/>
  <c r="B93" i="27"/>
  <c r="AI93" i="31"/>
  <c r="Y95" i="29"/>
  <c r="Z95" i="29"/>
  <c r="AA95" i="29"/>
  <c r="X94" i="29" s="1"/>
  <c r="H120" i="29"/>
  <c r="I119" i="29"/>
  <c r="J119" i="29" s="1"/>
  <c r="H121" i="33"/>
  <c r="I120" i="33"/>
  <c r="J120" i="33" s="1"/>
  <c r="H120" i="36"/>
  <c r="I119" i="36"/>
  <c r="J119" i="36" s="1"/>
  <c r="H120" i="35"/>
  <c r="I119" i="35"/>
  <c r="J119" i="35" s="1"/>
  <c r="H121" i="27"/>
  <c r="I120" i="27"/>
  <c r="J120" i="27" s="1"/>
  <c r="H119" i="26"/>
  <c r="I118" i="26"/>
  <c r="J118" i="26" s="1"/>
  <c r="H120" i="31"/>
  <c r="I119" i="31"/>
  <c r="J119" i="31" s="1"/>
  <c r="H120" i="34"/>
  <c r="I119" i="34"/>
  <c r="J119" i="34" s="1"/>
  <c r="B93" i="34"/>
  <c r="B93" i="35"/>
  <c r="B94" i="28"/>
  <c r="B92" i="26"/>
  <c r="AH94" i="36" l="1"/>
  <c r="AI94" i="36"/>
  <c r="AI95" i="35"/>
  <c r="AH95" i="35"/>
  <c r="AI95" i="34"/>
  <c r="AI96" i="33"/>
  <c r="AH94" i="31"/>
  <c r="AE95" i="35"/>
  <c r="AF95" i="29"/>
  <c r="AF95" i="27"/>
  <c r="AI95" i="29"/>
  <c r="AF96" i="33"/>
  <c r="AH96" i="33"/>
  <c r="AE95" i="34"/>
  <c r="AF94" i="31"/>
  <c r="AF94" i="26"/>
  <c r="AH95" i="34"/>
  <c r="AF94" i="36"/>
  <c r="AF95" i="35"/>
  <c r="AI94" i="31"/>
  <c r="B94" i="29"/>
  <c r="AE94" i="26"/>
  <c r="AE95" i="29"/>
  <c r="AE95" i="27"/>
  <c r="B94" i="27"/>
  <c r="Y96" i="27"/>
  <c r="Z96" i="27"/>
  <c r="AA96" i="27"/>
  <c r="X95" i="27" s="1"/>
  <c r="AE94" i="31"/>
  <c r="B93" i="31"/>
  <c r="Y96" i="34"/>
  <c r="Z96" i="34"/>
  <c r="AA96" i="34"/>
  <c r="X95" i="34" s="1"/>
  <c r="AH94" i="26"/>
  <c r="AH95" i="29"/>
  <c r="AI94" i="26"/>
  <c r="Y95" i="26"/>
  <c r="Z95" i="26"/>
  <c r="AA95" i="26"/>
  <c r="X94" i="26" s="1"/>
  <c r="AF95" i="34"/>
  <c r="Y95" i="31"/>
  <c r="Z95" i="31"/>
  <c r="AA95" i="31"/>
  <c r="X94" i="31" s="1"/>
  <c r="Y95" i="36"/>
  <c r="Z95" i="36"/>
  <c r="AA95" i="36"/>
  <c r="X94" i="36" s="1"/>
  <c r="AI95" i="27"/>
  <c r="AE94" i="36"/>
  <c r="B93" i="36"/>
  <c r="AE96" i="33"/>
  <c r="B96" i="33" s="1"/>
  <c r="Y96" i="29"/>
  <c r="Z96" i="29"/>
  <c r="AA96" i="29"/>
  <c r="X95" i="29" s="1"/>
  <c r="AH95" i="27"/>
  <c r="Y97" i="33"/>
  <c r="Z97" i="33"/>
  <c r="AA97" i="33"/>
  <c r="X96" i="33" s="1"/>
  <c r="Y96" i="35"/>
  <c r="Z96" i="35"/>
  <c r="AA96" i="35"/>
  <c r="X95" i="35" s="1"/>
  <c r="H121" i="34"/>
  <c r="I120" i="34"/>
  <c r="J120" i="34" s="1"/>
  <c r="H121" i="35"/>
  <c r="I120" i="35"/>
  <c r="J120" i="35" s="1"/>
  <c r="H121" i="31"/>
  <c r="I120" i="31"/>
  <c r="J120" i="31" s="1"/>
  <c r="H121" i="36"/>
  <c r="I120" i="36"/>
  <c r="J120" i="36" s="1"/>
  <c r="H120" i="26"/>
  <c r="I119" i="26"/>
  <c r="J119" i="26" s="1"/>
  <c r="H122" i="33"/>
  <c r="I121" i="33"/>
  <c r="J121" i="33" s="1"/>
  <c r="H122" i="27"/>
  <c r="I121" i="27"/>
  <c r="J121" i="27" s="1"/>
  <c r="H121" i="29"/>
  <c r="I120" i="29"/>
  <c r="J120" i="29" s="1"/>
  <c r="B94" i="34"/>
  <c r="B94" i="35"/>
  <c r="B95" i="28"/>
  <c r="B93" i="26"/>
  <c r="AH95" i="36" l="1"/>
  <c r="AI96" i="35"/>
  <c r="AH96" i="35"/>
  <c r="AH96" i="34"/>
  <c r="AI96" i="29"/>
  <c r="AI95" i="26"/>
  <c r="AH95" i="26"/>
  <c r="AI95" i="31"/>
  <c r="AF95" i="31"/>
  <c r="AF97" i="33"/>
  <c r="AF96" i="35"/>
  <c r="AH96" i="29"/>
  <c r="AE96" i="34"/>
  <c r="AF95" i="26"/>
  <c r="AF95" i="36"/>
  <c r="AH95" i="31"/>
  <c r="AE96" i="35"/>
  <c r="AI96" i="34"/>
  <c r="AF96" i="29"/>
  <c r="B95" i="29"/>
  <c r="AF96" i="27"/>
  <c r="AH96" i="27"/>
  <c r="AI96" i="27"/>
  <c r="Y97" i="29"/>
  <c r="Z97" i="29"/>
  <c r="AA97" i="29"/>
  <c r="X96" i="29" s="1"/>
  <c r="Y98" i="33"/>
  <c r="Z98" i="33"/>
  <c r="AA98" i="33"/>
  <c r="X97" i="33" s="1"/>
  <c r="AE97" i="33"/>
  <c r="B97" i="33" s="1"/>
  <c r="AE95" i="26"/>
  <c r="Y96" i="26"/>
  <c r="Z96" i="26"/>
  <c r="AA96" i="26"/>
  <c r="X95" i="26" s="1"/>
  <c r="AE96" i="27"/>
  <c r="B95" i="27"/>
  <c r="Y97" i="34"/>
  <c r="Z97" i="34"/>
  <c r="AA97" i="34"/>
  <c r="X96" i="34" s="1"/>
  <c r="Y96" i="36"/>
  <c r="Z96" i="36"/>
  <c r="AA96" i="36"/>
  <c r="X95" i="36" s="1"/>
  <c r="AE95" i="36"/>
  <c r="B94" i="36"/>
  <c r="Y97" i="27"/>
  <c r="Z97" i="27"/>
  <c r="AA97" i="27"/>
  <c r="X96" i="27" s="1"/>
  <c r="AI97" i="33"/>
  <c r="Y96" i="31"/>
  <c r="Z96" i="31"/>
  <c r="AA96" i="31"/>
  <c r="X95" i="31" s="1"/>
  <c r="AE95" i="31"/>
  <c r="B94" i="31"/>
  <c r="AE96" i="29"/>
  <c r="AH97" i="33"/>
  <c r="Y97" i="35"/>
  <c r="Z97" i="35"/>
  <c r="AA97" i="35"/>
  <c r="X96" i="35" s="1"/>
  <c r="AF96" i="34"/>
  <c r="AI95" i="36"/>
  <c r="H122" i="29"/>
  <c r="I121" i="29"/>
  <c r="J121" i="29" s="1"/>
  <c r="H122" i="36"/>
  <c r="I121" i="36"/>
  <c r="J121" i="36" s="1"/>
  <c r="H122" i="31"/>
  <c r="I121" i="31"/>
  <c r="J121" i="31" s="1"/>
  <c r="H123" i="33"/>
  <c r="I122" i="33"/>
  <c r="J122" i="33" s="1"/>
  <c r="H122" i="35"/>
  <c r="I121" i="35"/>
  <c r="J121" i="35" s="1"/>
  <c r="H123" i="27"/>
  <c r="I122" i="27"/>
  <c r="J122" i="27" s="1"/>
  <c r="H121" i="26"/>
  <c r="I120" i="26"/>
  <c r="J120" i="26" s="1"/>
  <c r="H122" i="34"/>
  <c r="I121" i="34"/>
  <c r="J121" i="34" s="1"/>
  <c r="B95" i="35"/>
  <c r="B95" i="34"/>
  <c r="B96" i="28"/>
  <c r="B94" i="26"/>
  <c r="AH96" i="36" l="1"/>
  <c r="AI97" i="35"/>
  <c r="AH97" i="35"/>
  <c r="AH96" i="31"/>
  <c r="AE97" i="29"/>
  <c r="B97" i="29" s="1"/>
  <c r="AH97" i="27"/>
  <c r="AH96" i="26"/>
  <c r="AF96" i="26"/>
  <c r="AF97" i="27"/>
  <c r="AF98" i="33"/>
  <c r="AE97" i="34"/>
  <c r="AI96" i="26"/>
  <c r="AF97" i="35"/>
  <c r="AF96" i="36"/>
  <c r="AI96" i="36"/>
  <c r="AF97" i="34"/>
  <c r="AI97" i="34"/>
  <c r="AH98" i="33"/>
  <c r="AI98" i="33"/>
  <c r="AF96" i="31"/>
  <c r="B96" i="29"/>
  <c r="Y98" i="35"/>
  <c r="Z98" i="35"/>
  <c r="AA98" i="35"/>
  <c r="X97" i="35" s="1"/>
  <c r="AE96" i="31"/>
  <c r="B95" i="31"/>
  <c r="AE97" i="27"/>
  <c r="B96" i="27"/>
  <c r="Y99" i="33"/>
  <c r="Z99" i="33"/>
  <c r="AA99" i="33"/>
  <c r="X98" i="33" s="1"/>
  <c r="AI96" i="31"/>
  <c r="AE97" i="35"/>
  <c r="Y98" i="27"/>
  <c r="AA98" i="27"/>
  <c r="X97" i="27" s="1"/>
  <c r="Z98" i="27"/>
  <c r="Y97" i="36"/>
  <c r="Z97" i="36"/>
  <c r="AA97" i="36"/>
  <c r="X96" i="36" s="1"/>
  <c r="AF97" i="29"/>
  <c r="AH97" i="29"/>
  <c r="Y97" i="26"/>
  <c r="Z97" i="26"/>
  <c r="AA97" i="26"/>
  <c r="X96" i="26" s="1"/>
  <c r="AH97" i="34"/>
  <c r="AI97" i="29"/>
  <c r="Y97" i="31"/>
  <c r="Z97" i="31"/>
  <c r="AA97" i="31"/>
  <c r="X96" i="31" s="1"/>
  <c r="AE96" i="26"/>
  <c r="Y98" i="29"/>
  <c r="Z98" i="29"/>
  <c r="AA98" i="29"/>
  <c r="X97" i="29" s="1"/>
  <c r="AI97" i="27"/>
  <c r="AE96" i="36"/>
  <c r="B95" i="36"/>
  <c r="Y98" i="34"/>
  <c r="Z98" i="34"/>
  <c r="AA98" i="34"/>
  <c r="X97" i="34" s="1"/>
  <c r="AE98" i="33"/>
  <c r="H123" i="34"/>
  <c r="I122" i="34"/>
  <c r="J122" i="34" s="1"/>
  <c r="H124" i="33"/>
  <c r="I123" i="33"/>
  <c r="J123" i="33" s="1"/>
  <c r="H122" i="26"/>
  <c r="I121" i="26"/>
  <c r="J121" i="26" s="1"/>
  <c r="H123" i="31"/>
  <c r="I122" i="31"/>
  <c r="J122" i="31" s="1"/>
  <c r="H124" i="27"/>
  <c r="I123" i="27"/>
  <c r="J123" i="27" s="1"/>
  <c r="H123" i="36"/>
  <c r="I122" i="36"/>
  <c r="J122" i="36" s="1"/>
  <c r="H123" i="35"/>
  <c r="I122" i="35"/>
  <c r="J122" i="35" s="1"/>
  <c r="H123" i="29"/>
  <c r="I122" i="29"/>
  <c r="J122" i="29" s="1"/>
  <c r="B95" i="26"/>
  <c r="B97" i="28"/>
  <c r="B96" i="35"/>
  <c r="B96" i="34"/>
  <c r="AH97" i="36" l="1"/>
  <c r="AH98" i="35"/>
  <c r="AI98" i="34"/>
  <c r="AH98" i="34"/>
  <c r="AE99" i="33"/>
  <c r="B99" i="33" s="1"/>
  <c r="B17" i="33" s="1"/>
  <c r="AH97" i="31"/>
  <c r="Y17" i="33"/>
  <c r="AF98" i="35"/>
  <c r="AI98" i="35"/>
  <c r="AE98" i="29"/>
  <c r="B98" i="29" s="1"/>
  <c r="AE98" i="34"/>
  <c r="AF97" i="26"/>
  <c r="AF97" i="36"/>
  <c r="AF97" i="31"/>
  <c r="AI98" i="29"/>
  <c r="AH98" i="29"/>
  <c r="AI98" i="27"/>
  <c r="AF98" i="27"/>
  <c r="Y98" i="26"/>
  <c r="Z98" i="26"/>
  <c r="AA98" i="26"/>
  <c r="X97" i="26" s="1"/>
  <c r="AI99" i="33"/>
  <c r="AE98" i="27"/>
  <c r="B97" i="27"/>
  <c r="AF99" i="33"/>
  <c r="AE97" i="26"/>
  <c r="AF98" i="34"/>
  <c r="Y98" i="31"/>
  <c r="Z98" i="31"/>
  <c r="AA98" i="31"/>
  <c r="X97" i="31" s="1"/>
  <c r="AE98" i="35"/>
  <c r="AH99" i="33"/>
  <c r="AI97" i="26"/>
  <c r="AE97" i="31"/>
  <c r="B96" i="31"/>
  <c r="Y100" i="33"/>
  <c r="Z100" i="33"/>
  <c r="AA100" i="33"/>
  <c r="X99" i="33" s="1"/>
  <c r="AE97" i="36"/>
  <c r="B96" i="36"/>
  <c r="AI97" i="36"/>
  <c r="AI97" i="31"/>
  <c r="Y99" i="27"/>
  <c r="Z99" i="27"/>
  <c r="AA99" i="27"/>
  <c r="X98" i="27" s="1"/>
  <c r="B98" i="33"/>
  <c r="AH98" i="27"/>
  <c r="Y98" i="36"/>
  <c r="Z98" i="36"/>
  <c r="AA98" i="36"/>
  <c r="X97" i="36" s="1"/>
  <c r="AH97" i="26"/>
  <c r="Y99" i="34"/>
  <c r="Z99" i="34"/>
  <c r="AA99" i="34"/>
  <c r="X98" i="34" s="1"/>
  <c r="Y99" i="29"/>
  <c r="Z99" i="29"/>
  <c r="AA99" i="29"/>
  <c r="X98" i="29" s="1"/>
  <c r="AF98" i="29"/>
  <c r="Y99" i="35"/>
  <c r="Z99" i="35"/>
  <c r="AA99" i="35"/>
  <c r="X98" i="35" s="1"/>
  <c r="H124" i="29"/>
  <c r="I123" i="29"/>
  <c r="J123" i="29" s="1"/>
  <c r="H124" i="31"/>
  <c r="I123" i="31"/>
  <c r="J123" i="31" s="1"/>
  <c r="H124" i="35"/>
  <c r="I123" i="35"/>
  <c r="J123" i="35" s="1"/>
  <c r="H123" i="26"/>
  <c r="I122" i="26"/>
  <c r="J122" i="26" s="1"/>
  <c r="H124" i="36"/>
  <c r="I123" i="36"/>
  <c r="J123" i="36" s="1"/>
  <c r="H125" i="33"/>
  <c r="I124" i="33"/>
  <c r="J124" i="33" s="1"/>
  <c r="H125" i="27"/>
  <c r="I124" i="27"/>
  <c r="J124" i="27" s="1"/>
  <c r="H124" i="34"/>
  <c r="I123" i="34"/>
  <c r="J123" i="34" s="1"/>
  <c r="B96" i="26"/>
  <c r="B97" i="35"/>
  <c r="B97" i="34"/>
  <c r="B98" i="28"/>
  <c r="AI98" i="36" l="1"/>
  <c r="AI99" i="35"/>
  <c r="AH99" i="34"/>
  <c r="AH100" i="33"/>
  <c r="AI99" i="29"/>
  <c r="AH98" i="26"/>
  <c r="Y17" i="34"/>
  <c r="AF98" i="26"/>
  <c r="Y17" i="27"/>
  <c r="AF98" i="36"/>
  <c r="AH98" i="31"/>
  <c r="Y17" i="35"/>
  <c r="AE99" i="29"/>
  <c r="B99" i="29" s="1"/>
  <c r="AI98" i="26"/>
  <c r="AF99" i="35"/>
  <c r="Y17" i="29"/>
  <c r="X17" i="33"/>
  <c r="AF99" i="27"/>
  <c r="AH99" i="35"/>
  <c r="AI99" i="34"/>
  <c r="AE99" i="34"/>
  <c r="AI100" i="33"/>
  <c r="AF98" i="31"/>
  <c r="AH99" i="29"/>
  <c r="Y100" i="29"/>
  <c r="Z100" i="29"/>
  <c r="AA100" i="29"/>
  <c r="X99" i="29" s="1"/>
  <c r="AH99" i="27"/>
  <c r="AE98" i="31"/>
  <c r="B97" i="31"/>
  <c r="AE99" i="27"/>
  <c r="B98" i="27"/>
  <c r="AE98" i="36"/>
  <c r="B97" i="36"/>
  <c r="Y99" i="36"/>
  <c r="Z99" i="36"/>
  <c r="AA99" i="36"/>
  <c r="X98" i="36" s="1"/>
  <c r="Y99" i="31"/>
  <c r="Z99" i="31"/>
  <c r="AA99" i="31"/>
  <c r="X98" i="31" s="1"/>
  <c r="Y100" i="35"/>
  <c r="Z100" i="35"/>
  <c r="AA100" i="35"/>
  <c r="X99" i="35" s="1"/>
  <c r="Y100" i="34"/>
  <c r="Z100" i="34"/>
  <c r="AA100" i="34"/>
  <c r="X99" i="34" s="1"/>
  <c r="AF99" i="34"/>
  <c r="Y100" i="27"/>
  <c r="Z100" i="27"/>
  <c r="AA100" i="27"/>
  <c r="X99" i="27" s="1"/>
  <c r="AE100" i="33"/>
  <c r="AE98" i="26"/>
  <c r="Y99" i="26"/>
  <c r="Z99" i="26"/>
  <c r="AA99" i="26"/>
  <c r="X98" i="26" s="1"/>
  <c r="AH98" i="36"/>
  <c r="AF99" i="29"/>
  <c r="AI98" i="31"/>
  <c r="Y101" i="33"/>
  <c r="AA101" i="33"/>
  <c r="X100" i="33" s="1"/>
  <c r="Z101" i="33"/>
  <c r="AE99" i="35"/>
  <c r="AF100" i="33"/>
  <c r="AI99" i="27"/>
  <c r="H125" i="34"/>
  <c r="I124" i="34"/>
  <c r="J124" i="34" s="1"/>
  <c r="H124" i="26"/>
  <c r="I123" i="26"/>
  <c r="J123" i="26" s="1"/>
  <c r="H126" i="27"/>
  <c r="I125" i="27"/>
  <c r="J125" i="27" s="1"/>
  <c r="H125" i="35"/>
  <c r="I124" i="35"/>
  <c r="J124" i="35" s="1"/>
  <c r="H126" i="33"/>
  <c r="I125" i="33"/>
  <c r="J125" i="33" s="1"/>
  <c r="H125" i="31"/>
  <c r="I124" i="31"/>
  <c r="J124" i="31" s="1"/>
  <c r="H125" i="36"/>
  <c r="I124" i="36"/>
  <c r="J124" i="36" s="1"/>
  <c r="H125" i="29"/>
  <c r="I124" i="29"/>
  <c r="J124" i="29" s="1"/>
  <c r="B98" i="34"/>
  <c r="B98" i="35"/>
  <c r="B99" i="28"/>
  <c r="B97" i="26"/>
  <c r="AI99" i="36" l="1"/>
  <c r="AH99" i="36"/>
  <c r="AH100" i="35"/>
  <c r="AH100" i="34"/>
  <c r="AH99" i="31"/>
  <c r="AH100" i="29"/>
  <c r="AH100" i="27"/>
  <c r="AI100" i="27"/>
  <c r="AE99" i="26"/>
  <c r="Y17" i="31"/>
  <c r="B17" i="29"/>
  <c r="AE101" i="33"/>
  <c r="B101" i="33" s="1"/>
  <c r="X17" i="35"/>
  <c r="AF99" i="36"/>
  <c r="Y17" i="36"/>
  <c r="X17" i="29"/>
  <c r="AI100" i="34"/>
  <c r="X17" i="27"/>
  <c r="X17" i="34"/>
  <c r="Y17" i="26"/>
  <c r="AF99" i="31"/>
  <c r="AI99" i="31"/>
  <c r="AF100" i="29"/>
  <c r="AI100" i="29"/>
  <c r="AF99" i="26"/>
  <c r="Y101" i="29"/>
  <c r="AA101" i="29"/>
  <c r="X100" i="29" s="1"/>
  <c r="Z101" i="29"/>
  <c r="AH99" i="26"/>
  <c r="AF101" i="33"/>
  <c r="AI101" i="33"/>
  <c r="AE100" i="35"/>
  <c r="AF100" i="35"/>
  <c r="Y101" i="34"/>
  <c r="AA101" i="34"/>
  <c r="X100" i="34" s="1"/>
  <c r="Z101" i="34"/>
  <c r="AI99" i="26"/>
  <c r="AE99" i="31"/>
  <c r="B98" i="31"/>
  <c r="AE100" i="29"/>
  <c r="Y100" i="31"/>
  <c r="Z100" i="31"/>
  <c r="AA100" i="31"/>
  <c r="X99" i="31" s="1"/>
  <c r="Y101" i="27"/>
  <c r="Z101" i="27"/>
  <c r="AA101" i="27"/>
  <c r="X100" i="27" s="1"/>
  <c r="AH101" i="33"/>
  <c r="AE99" i="36"/>
  <c r="B98" i="36"/>
  <c r="AE100" i="34"/>
  <c r="Y102" i="33"/>
  <c r="Z102" i="33"/>
  <c r="AA102" i="33"/>
  <c r="X101" i="33" s="1"/>
  <c r="AF100" i="34"/>
  <c r="AF100" i="27"/>
  <c r="Y100" i="36"/>
  <c r="Z100" i="36"/>
  <c r="AA100" i="36"/>
  <c r="X99" i="36" s="1"/>
  <c r="B100" i="33"/>
  <c r="Y100" i="26"/>
  <c r="Z100" i="26"/>
  <c r="AA100" i="26"/>
  <c r="X99" i="26" s="1"/>
  <c r="Y101" i="35"/>
  <c r="Z101" i="35"/>
  <c r="AA101" i="35"/>
  <c r="X100" i="35" s="1"/>
  <c r="AE100" i="27"/>
  <c r="B99" i="27"/>
  <c r="AI100" i="35"/>
  <c r="H126" i="29"/>
  <c r="I125" i="29"/>
  <c r="J125" i="29" s="1"/>
  <c r="H126" i="35"/>
  <c r="I125" i="35"/>
  <c r="J125" i="35" s="1"/>
  <c r="B17" i="28"/>
  <c r="H126" i="36"/>
  <c r="I125" i="36"/>
  <c r="J125" i="36" s="1"/>
  <c r="H127" i="27"/>
  <c r="I126" i="27"/>
  <c r="J126" i="27" s="1"/>
  <c r="H126" i="31"/>
  <c r="I125" i="31"/>
  <c r="J125" i="31" s="1"/>
  <c r="H125" i="26"/>
  <c r="I124" i="26"/>
  <c r="J124" i="26" s="1"/>
  <c r="H127" i="33"/>
  <c r="I126" i="33"/>
  <c r="J126" i="33" s="1"/>
  <c r="H126" i="34"/>
  <c r="I125" i="34"/>
  <c r="J125" i="34" s="1"/>
  <c r="B99" i="34"/>
  <c r="B100" i="28"/>
  <c r="B99" i="35"/>
  <c r="B98" i="26"/>
  <c r="AI100" i="36" l="1"/>
  <c r="AH101" i="29"/>
  <c r="X17" i="26"/>
  <c r="AE102" i="33"/>
  <c r="B102" i="33" s="1"/>
  <c r="AI100" i="26"/>
  <c r="AH100" i="26"/>
  <c r="AI101" i="35"/>
  <c r="B17" i="27"/>
  <c r="X17" i="31"/>
  <c r="X17" i="36"/>
  <c r="AF101" i="29"/>
  <c r="B17" i="34"/>
  <c r="B17" i="35"/>
  <c r="AH100" i="36"/>
  <c r="AH101" i="35"/>
  <c r="AE101" i="34"/>
  <c r="AF102" i="33"/>
  <c r="AI100" i="31"/>
  <c r="AE101" i="29"/>
  <c r="B100" i="29"/>
  <c r="Y101" i="36"/>
  <c r="AA101" i="36"/>
  <c r="X100" i="36" s="1"/>
  <c r="Z101" i="36"/>
  <c r="AH101" i="34"/>
  <c r="AH100" i="31"/>
  <c r="Y102" i="34"/>
  <c r="AA102" i="34"/>
  <c r="X101" i="34" s="1"/>
  <c r="Z102" i="34"/>
  <c r="AE101" i="27"/>
  <c r="B100" i="27"/>
  <c r="Y101" i="26"/>
  <c r="Z101" i="26"/>
  <c r="AA101" i="26"/>
  <c r="X100" i="26" s="1"/>
  <c r="AF101" i="27"/>
  <c r="AI101" i="27"/>
  <c r="AF101" i="35"/>
  <c r="Y102" i="27"/>
  <c r="Z102" i="27"/>
  <c r="AA102" i="27"/>
  <c r="X101" i="27" s="1"/>
  <c r="Y101" i="31"/>
  <c r="AA101" i="31"/>
  <c r="X100" i="31" s="1"/>
  <c r="Z101" i="31"/>
  <c r="AE100" i="36"/>
  <c r="B99" i="36"/>
  <c r="AF100" i="36"/>
  <c r="AE101" i="35"/>
  <c r="AF101" i="34"/>
  <c r="AH102" i="33"/>
  <c r="AH101" i="27"/>
  <c r="AI101" i="29"/>
  <c r="Y102" i="29"/>
  <c r="Z102" i="29"/>
  <c r="AA102" i="29"/>
  <c r="X101" i="29" s="1"/>
  <c r="AE100" i="31"/>
  <c r="B99" i="31"/>
  <c r="AE100" i="26"/>
  <c r="AF100" i="26"/>
  <c r="Y102" i="35"/>
  <c r="Z102" i="35"/>
  <c r="AA102" i="35"/>
  <c r="X101" i="35" s="1"/>
  <c r="AI101" i="34"/>
  <c r="Y103" i="33"/>
  <c r="Z103" i="33"/>
  <c r="AA103" i="33"/>
  <c r="X102" i="33" s="1"/>
  <c r="AI102" i="33"/>
  <c r="AF100" i="31"/>
  <c r="H127" i="34"/>
  <c r="I126" i="34"/>
  <c r="J126" i="34" s="1"/>
  <c r="H128" i="27"/>
  <c r="I127" i="27"/>
  <c r="J127" i="27" s="1"/>
  <c r="H127" i="36"/>
  <c r="I126" i="36"/>
  <c r="J126" i="36" s="1"/>
  <c r="H126" i="26"/>
  <c r="I125" i="26"/>
  <c r="J125" i="26" s="1"/>
  <c r="H128" i="33"/>
  <c r="I127" i="33"/>
  <c r="J127" i="33" s="1"/>
  <c r="H127" i="35"/>
  <c r="I126" i="35"/>
  <c r="J126" i="35" s="1"/>
  <c r="H127" i="31"/>
  <c r="I126" i="31"/>
  <c r="J126" i="31" s="1"/>
  <c r="H127" i="29"/>
  <c r="I126" i="29"/>
  <c r="J126" i="29" s="1"/>
  <c r="B100" i="35"/>
  <c r="B100" i="34"/>
  <c r="B101" i="28"/>
  <c r="B99" i="26"/>
  <c r="AH103" i="33" l="1"/>
  <c r="AI103" i="33"/>
  <c r="AH102" i="29"/>
  <c r="B101" i="29"/>
  <c r="AI102" i="29"/>
  <c r="AF102" i="27"/>
  <c r="AH102" i="27"/>
  <c r="AF101" i="26"/>
  <c r="AE103" i="33"/>
  <c r="B103" i="33" s="1"/>
  <c r="AE102" i="29"/>
  <c r="B102" i="29" s="1"/>
  <c r="B17" i="36"/>
  <c r="B17" i="31"/>
  <c r="AI101" i="36"/>
  <c r="B17" i="26"/>
  <c r="AE102" i="34"/>
  <c r="AH101" i="36"/>
  <c r="AE102" i="35"/>
  <c r="AF102" i="34"/>
  <c r="AF102" i="29"/>
  <c r="AI102" i="27"/>
  <c r="Y102" i="36"/>
  <c r="AA102" i="36"/>
  <c r="X101" i="36" s="1"/>
  <c r="Z102" i="36"/>
  <c r="AE101" i="31"/>
  <c r="B100" i="31"/>
  <c r="AI102" i="35"/>
  <c r="AF103" i="33"/>
  <c r="Y104" i="33"/>
  <c r="Z104" i="33"/>
  <c r="AA104" i="33"/>
  <c r="X103" i="33" s="1"/>
  <c r="AF101" i="31"/>
  <c r="AF101" i="36"/>
  <c r="Y102" i="26"/>
  <c r="Z102" i="26"/>
  <c r="AA102" i="26"/>
  <c r="X101" i="26" s="1"/>
  <c r="Y103" i="34"/>
  <c r="Z103" i="34"/>
  <c r="AA103" i="34"/>
  <c r="X102" i="34" s="1"/>
  <c r="Y102" i="31"/>
  <c r="Z102" i="31"/>
  <c r="AA102" i="31"/>
  <c r="X101" i="31" s="1"/>
  <c r="Y103" i="29"/>
  <c r="Z103" i="29"/>
  <c r="AA103" i="29"/>
  <c r="X102" i="29" s="1"/>
  <c r="Y103" i="27"/>
  <c r="Z103" i="27"/>
  <c r="AA103" i="27"/>
  <c r="X102" i="27" s="1"/>
  <c r="AH101" i="31"/>
  <c r="AI101" i="31"/>
  <c r="AE101" i="26"/>
  <c r="AH101" i="26"/>
  <c r="AI102" i="34"/>
  <c r="AI101" i="26"/>
  <c r="Y103" i="35"/>
  <c r="Z103" i="35"/>
  <c r="AA103" i="35"/>
  <c r="X102" i="35" s="1"/>
  <c r="AE101" i="36"/>
  <c r="B100" i="36"/>
  <c r="AF102" i="35"/>
  <c r="AE102" i="27"/>
  <c r="B101" i="27"/>
  <c r="AH102" i="34"/>
  <c r="AH102" i="35"/>
  <c r="H128" i="29"/>
  <c r="I127" i="29"/>
  <c r="J127" i="29" s="1"/>
  <c r="H127" i="26"/>
  <c r="I126" i="26"/>
  <c r="J126" i="26" s="1"/>
  <c r="H128" i="36"/>
  <c r="I127" i="36"/>
  <c r="J127" i="36" s="1"/>
  <c r="H128" i="35"/>
  <c r="I127" i="35"/>
  <c r="J127" i="35" s="1"/>
  <c r="H129" i="27"/>
  <c r="I128" i="27"/>
  <c r="J128" i="27" s="1"/>
  <c r="H129" i="33"/>
  <c r="I128" i="33"/>
  <c r="J128" i="33" s="1"/>
  <c r="H128" i="31"/>
  <c r="I127" i="31"/>
  <c r="J127" i="31" s="1"/>
  <c r="H128" i="34"/>
  <c r="I127" i="34"/>
  <c r="J127" i="34" s="1"/>
  <c r="B101" i="34"/>
  <c r="B101" i="35"/>
  <c r="B102" i="28"/>
  <c r="B100" i="26"/>
  <c r="AF103" i="35" l="1"/>
  <c r="AI103" i="34"/>
  <c r="AH103" i="34"/>
  <c r="AH104" i="33"/>
  <c r="AI104" i="33"/>
  <c r="AI103" i="29"/>
  <c r="AH103" i="29"/>
  <c r="AE102" i="26"/>
  <c r="AI102" i="26"/>
  <c r="AE103" i="29"/>
  <c r="B103" i="29" s="1"/>
  <c r="AE103" i="34"/>
  <c r="AE104" i="33"/>
  <c r="B104" i="33" s="1"/>
  <c r="AF102" i="26"/>
  <c r="AF103" i="27"/>
  <c r="AI102" i="31"/>
  <c r="AH102" i="31"/>
  <c r="AF103" i="29"/>
  <c r="AE103" i="27"/>
  <c r="B102" i="27"/>
  <c r="Y103" i="26"/>
  <c r="Z103" i="26"/>
  <c r="AA103" i="26"/>
  <c r="X102" i="26" s="1"/>
  <c r="Y103" i="36"/>
  <c r="Z103" i="36"/>
  <c r="AA103" i="36"/>
  <c r="X102" i="36" s="1"/>
  <c r="AH102" i="26"/>
  <c r="Y104" i="27"/>
  <c r="Z104" i="27"/>
  <c r="AA104" i="27"/>
  <c r="X103" i="27" s="1"/>
  <c r="AF102" i="36"/>
  <c r="AI102" i="36"/>
  <c r="AH103" i="27"/>
  <c r="Y103" i="31"/>
  <c r="Z103" i="31"/>
  <c r="AA103" i="31"/>
  <c r="X102" i="31" s="1"/>
  <c r="AE102" i="36"/>
  <c r="B101" i="36"/>
  <c r="AF103" i="34"/>
  <c r="AH102" i="36"/>
  <c r="AF102" i="31"/>
  <c r="AF104" i="33"/>
  <c r="AI103" i="27"/>
  <c r="Y105" i="33"/>
  <c r="Z105" i="33"/>
  <c r="AA105" i="33"/>
  <c r="X104" i="33" s="1"/>
  <c r="AI103" i="35"/>
  <c r="Y104" i="29"/>
  <c r="Z104" i="29"/>
  <c r="AA104" i="29"/>
  <c r="X103" i="29" s="1"/>
  <c r="AE103" i="35"/>
  <c r="AH103" i="35"/>
  <c r="Y104" i="34"/>
  <c r="Z104" i="34"/>
  <c r="AA104" i="34"/>
  <c r="X103" i="34" s="1"/>
  <c r="AE102" i="31"/>
  <c r="B101" i="31"/>
  <c r="Y104" i="35"/>
  <c r="Z104" i="35"/>
  <c r="AA104" i="35"/>
  <c r="X103" i="35" s="1"/>
  <c r="H129" i="34"/>
  <c r="I128" i="34"/>
  <c r="J128" i="34" s="1"/>
  <c r="H129" i="35"/>
  <c r="I128" i="35"/>
  <c r="J128" i="35" s="1"/>
  <c r="H129" i="31"/>
  <c r="I128" i="31"/>
  <c r="J128" i="31" s="1"/>
  <c r="H129" i="36"/>
  <c r="I128" i="36"/>
  <c r="J128" i="36" s="1"/>
  <c r="H130" i="33"/>
  <c r="I129" i="33"/>
  <c r="J129" i="33" s="1"/>
  <c r="H128" i="26"/>
  <c r="I127" i="26"/>
  <c r="J127" i="26" s="1"/>
  <c r="H130" i="27"/>
  <c r="I129" i="27"/>
  <c r="J129" i="27" s="1"/>
  <c r="H129" i="29"/>
  <c r="I128" i="29"/>
  <c r="J128" i="29" s="1"/>
  <c r="B102" i="34"/>
  <c r="B103" i="28"/>
  <c r="B102" i="35"/>
  <c r="B101" i="26"/>
  <c r="AH104" i="34" l="1"/>
  <c r="AI104" i="34"/>
  <c r="AH105" i="33"/>
  <c r="AH104" i="29"/>
  <c r="AI104" i="27"/>
  <c r="AI103" i="26"/>
  <c r="AF103" i="26"/>
  <c r="AE103" i="26"/>
  <c r="AI104" i="29"/>
  <c r="AE104" i="29"/>
  <c r="B104" i="29" s="1"/>
  <c r="AF104" i="27"/>
  <c r="AI103" i="31"/>
  <c r="AH103" i="26"/>
  <c r="AE104" i="34"/>
  <c r="AF104" i="35"/>
  <c r="AI104" i="35"/>
  <c r="AE105" i="33"/>
  <c r="B105" i="33" s="1"/>
  <c r="AI105" i="33"/>
  <c r="AF103" i="31"/>
  <c r="AH104" i="27"/>
  <c r="Y105" i="35"/>
  <c r="Z105" i="35"/>
  <c r="AA105" i="35"/>
  <c r="X104" i="35" s="1"/>
  <c r="Y104" i="31"/>
  <c r="Z104" i="31"/>
  <c r="AA104" i="31"/>
  <c r="X103" i="31" s="1"/>
  <c r="AH103" i="36"/>
  <c r="Y105" i="27"/>
  <c r="Z105" i="27"/>
  <c r="AA105" i="27"/>
  <c r="X104" i="27" s="1"/>
  <c r="AH104" i="35"/>
  <c r="AF104" i="29"/>
  <c r="AF104" i="34"/>
  <c r="Y104" i="26"/>
  <c r="Z104" i="26"/>
  <c r="AA104" i="26"/>
  <c r="X103" i="26" s="1"/>
  <c r="AE103" i="31"/>
  <c r="B102" i="31"/>
  <c r="AE104" i="35"/>
  <c r="AE104" i="27"/>
  <c r="B103" i="27"/>
  <c r="AE103" i="36"/>
  <c r="B102" i="36"/>
  <c r="AH103" i="31"/>
  <c r="Y106" i="33"/>
  <c r="AA106" i="33"/>
  <c r="X105" i="33" s="1"/>
  <c r="Z106" i="33"/>
  <c r="AF103" i="36"/>
  <c r="Y104" i="36"/>
  <c r="Z104" i="36"/>
  <c r="AA104" i="36"/>
  <c r="X103" i="36" s="1"/>
  <c r="AI103" i="36"/>
  <c r="Y105" i="34"/>
  <c r="Z105" i="34"/>
  <c r="AA105" i="34"/>
  <c r="X104" i="34" s="1"/>
  <c r="Y105" i="29"/>
  <c r="Z105" i="29"/>
  <c r="AA105" i="29"/>
  <c r="X104" i="29" s="1"/>
  <c r="AF105" i="33"/>
  <c r="H130" i="29"/>
  <c r="I129" i="29"/>
  <c r="J129" i="29" s="1"/>
  <c r="H130" i="36"/>
  <c r="I129" i="36"/>
  <c r="J129" i="36" s="1"/>
  <c r="H131" i="27"/>
  <c r="I130" i="27"/>
  <c r="J130" i="27" s="1"/>
  <c r="H130" i="31"/>
  <c r="I129" i="31"/>
  <c r="J129" i="31" s="1"/>
  <c r="H129" i="26"/>
  <c r="I128" i="26"/>
  <c r="J128" i="26" s="1"/>
  <c r="H130" i="35"/>
  <c r="I129" i="35"/>
  <c r="J129" i="35" s="1"/>
  <c r="H131" i="33"/>
  <c r="I130" i="33"/>
  <c r="J130" i="33" s="1"/>
  <c r="H130" i="34"/>
  <c r="I129" i="34"/>
  <c r="J129" i="34" s="1"/>
  <c r="B103" i="34"/>
  <c r="B102" i="26"/>
  <c r="B103" i="35"/>
  <c r="B104" i="28"/>
  <c r="AH106" i="33" l="1"/>
  <c r="AI104" i="31"/>
  <c r="AI105" i="29"/>
  <c r="AH105" i="27"/>
  <c r="AI105" i="27"/>
  <c r="AI104" i="26"/>
  <c r="AH104" i="26"/>
  <c r="AF105" i="27"/>
  <c r="AF104" i="26"/>
  <c r="AE105" i="34"/>
  <c r="AE105" i="29"/>
  <c r="B105" i="29" s="1"/>
  <c r="AF105" i="35"/>
  <c r="AH104" i="36"/>
  <c r="AE105" i="35"/>
  <c r="AF105" i="34"/>
  <c r="AI106" i="33"/>
  <c r="AE106" i="33"/>
  <c r="B106" i="33" s="1"/>
  <c r="AF104" i="31"/>
  <c r="AH104" i="31"/>
  <c r="AE104" i="26"/>
  <c r="Y107" i="33"/>
  <c r="Z107" i="33"/>
  <c r="AA107" i="33"/>
  <c r="X106" i="33" s="1"/>
  <c r="AF105" i="29"/>
  <c r="AH105" i="34"/>
  <c r="Y106" i="35"/>
  <c r="AA106" i="35"/>
  <c r="X105" i="35" s="1"/>
  <c r="Z106" i="35"/>
  <c r="AE104" i="31"/>
  <c r="B103" i="31"/>
  <c r="AH105" i="35"/>
  <c r="AH105" i="29"/>
  <c r="Y105" i="36"/>
  <c r="Z105" i="36"/>
  <c r="AA105" i="36"/>
  <c r="X104" i="36" s="1"/>
  <c r="AE104" i="36"/>
  <c r="B103" i="36"/>
  <c r="AI105" i="35"/>
  <c r="AI105" i="34"/>
  <c r="AF106" i="33"/>
  <c r="AF104" i="36"/>
  <c r="Y106" i="34"/>
  <c r="Z106" i="34"/>
  <c r="AA106" i="34"/>
  <c r="X105" i="34" s="1"/>
  <c r="Y105" i="31"/>
  <c r="Z105" i="31"/>
  <c r="AA105" i="31"/>
  <c r="X104" i="31" s="1"/>
  <c r="Y106" i="29"/>
  <c r="Z106" i="29"/>
  <c r="AA106" i="29"/>
  <c r="X105" i="29" s="1"/>
  <c r="AI104" i="36"/>
  <c r="AE105" i="27"/>
  <c r="B104" i="27"/>
  <c r="Y105" i="26"/>
  <c r="Z105" i="26"/>
  <c r="AA105" i="26"/>
  <c r="X104" i="26" s="1"/>
  <c r="Y106" i="27"/>
  <c r="Z106" i="27"/>
  <c r="AA106" i="27"/>
  <c r="X105" i="27" s="1"/>
  <c r="H131" i="34"/>
  <c r="I130" i="34"/>
  <c r="J130" i="34" s="1"/>
  <c r="H131" i="31"/>
  <c r="I130" i="31"/>
  <c r="J130" i="31" s="1"/>
  <c r="H132" i="33"/>
  <c r="I132" i="33" s="1"/>
  <c r="J132" i="33" s="1"/>
  <c r="I131" i="33"/>
  <c r="J131" i="33" s="1"/>
  <c r="H132" i="27"/>
  <c r="I132" i="27" s="1"/>
  <c r="J132" i="27" s="1"/>
  <c r="I131" i="27"/>
  <c r="J131" i="27" s="1"/>
  <c r="H131" i="35"/>
  <c r="I130" i="35"/>
  <c r="J130" i="35" s="1"/>
  <c r="H131" i="36"/>
  <c r="I130" i="36"/>
  <c r="J130" i="36" s="1"/>
  <c r="H130" i="26"/>
  <c r="I129" i="26"/>
  <c r="J129" i="26" s="1"/>
  <c r="H131" i="29"/>
  <c r="I130" i="29"/>
  <c r="J130" i="29" s="1"/>
  <c r="B104" i="34"/>
  <c r="B103" i="26"/>
  <c r="B104" i="35"/>
  <c r="B105" i="28"/>
  <c r="AF107" i="33" l="1"/>
  <c r="AH105" i="31"/>
  <c r="AI106" i="29"/>
  <c r="AI106" i="27"/>
  <c r="AH105" i="26"/>
  <c r="AI105" i="26"/>
  <c r="AF106" i="34"/>
  <c r="AF105" i="36"/>
  <c r="AH106" i="34"/>
  <c r="AF106" i="27"/>
  <c r="AF105" i="26"/>
  <c r="AE106" i="35"/>
  <c r="AF105" i="31"/>
  <c r="AI106" i="34"/>
  <c r="AH106" i="35"/>
  <c r="AI106" i="35"/>
  <c r="AI105" i="36"/>
  <c r="AI107" i="33"/>
  <c r="AE107" i="33"/>
  <c r="AH106" i="29"/>
  <c r="AE106" i="29"/>
  <c r="B106" i="29" s="1"/>
  <c r="AF106" i="29"/>
  <c r="Y107" i="34"/>
  <c r="AA107" i="34"/>
  <c r="X106" i="34" s="1"/>
  <c r="Z107" i="34"/>
  <c r="AE106" i="34"/>
  <c r="Y107" i="27"/>
  <c r="Z107" i="27"/>
  <c r="AA107" i="27"/>
  <c r="X106" i="27" s="1"/>
  <c r="Y106" i="26"/>
  <c r="Z106" i="26"/>
  <c r="AA106" i="26"/>
  <c r="X105" i="26" s="1"/>
  <c r="Y107" i="29"/>
  <c r="Z107" i="29"/>
  <c r="AA107" i="29"/>
  <c r="X106" i="29" s="1"/>
  <c r="AE105" i="26"/>
  <c r="AE105" i="36"/>
  <c r="B104" i="36"/>
  <c r="AE105" i="31"/>
  <c r="AH106" i="31" s="1"/>
  <c r="B104" i="31"/>
  <c r="AI105" i="31"/>
  <c r="AI106" i="31" s="1"/>
  <c r="AH105" i="36"/>
  <c r="AH107" i="33"/>
  <c r="Y108" i="33"/>
  <c r="Z108" i="33"/>
  <c r="AA108" i="33"/>
  <c r="X107" i="33" s="1"/>
  <c r="AE106" i="27"/>
  <c r="B105" i="27"/>
  <c r="Y106" i="31"/>
  <c r="Z106" i="31"/>
  <c r="AA106" i="31"/>
  <c r="X105" i="31" s="1"/>
  <c r="Y106" i="36"/>
  <c r="Z106" i="36"/>
  <c r="AA106" i="36"/>
  <c r="X105" i="36" s="1"/>
  <c r="Y107" i="35"/>
  <c r="Z107" i="35"/>
  <c r="AA107" i="35"/>
  <c r="X106" i="35" s="1"/>
  <c r="AF106" i="35"/>
  <c r="AH106" i="27"/>
  <c r="H132" i="29"/>
  <c r="I132" i="29" s="1"/>
  <c r="J132" i="29" s="1"/>
  <c r="I131" i="29"/>
  <c r="J131" i="29" s="1"/>
  <c r="H131" i="26"/>
  <c r="I130" i="26"/>
  <c r="J130" i="26" s="1"/>
  <c r="H132" i="36"/>
  <c r="I132" i="36" s="1"/>
  <c r="J132" i="36" s="1"/>
  <c r="I131" i="36"/>
  <c r="J131" i="36" s="1"/>
  <c r="H132" i="31"/>
  <c r="I132" i="31" s="1"/>
  <c r="J132" i="31" s="1"/>
  <c r="I131" i="31"/>
  <c r="J131" i="31" s="1"/>
  <c r="H132" i="35"/>
  <c r="I132" i="35" s="1"/>
  <c r="J132" i="35" s="1"/>
  <c r="I131" i="35"/>
  <c r="J131" i="35" s="1"/>
  <c r="H132" i="34"/>
  <c r="I132" i="34" s="1"/>
  <c r="J132" i="34" s="1"/>
  <c r="I131" i="34"/>
  <c r="J131" i="34" s="1"/>
  <c r="B104" i="26"/>
  <c r="B106" i="28"/>
  <c r="B105" i="35"/>
  <c r="B105" i="34"/>
  <c r="AF106" i="36" l="1"/>
  <c r="AH107" i="34"/>
  <c r="AH108" i="33"/>
  <c r="AI108" i="33"/>
  <c r="B107" i="33"/>
  <c r="AH107" i="29"/>
  <c r="AI107" i="29"/>
  <c r="AI106" i="26"/>
  <c r="AF107" i="35"/>
  <c r="AF106" i="31"/>
  <c r="AE107" i="29"/>
  <c r="B107" i="29" s="1"/>
  <c r="AF108" i="33"/>
  <c r="AF107" i="34"/>
  <c r="AI106" i="36"/>
  <c r="AH106" i="36"/>
  <c r="AH107" i="35"/>
  <c r="AE107" i="35"/>
  <c r="AI107" i="34"/>
  <c r="AE107" i="34"/>
  <c r="AF107" i="27"/>
  <c r="AF106" i="26"/>
  <c r="AI107" i="35"/>
  <c r="Y108" i="29"/>
  <c r="Z108" i="29"/>
  <c r="AA108" i="29"/>
  <c r="X107" i="29" s="1"/>
  <c r="Y108" i="27"/>
  <c r="Z108" i="27"/>
  <c r="AA108" i="27"/>
  <c r="X107" i="27" s="1"/>
  <c r="Y107" i="31"/>
  <c r="Z107" i="31"/>
  <c r="AA107" i="31"/>
  <c r="X106" i="31" s="1"/>
  <c r="AE106" i="31"/>
  <c r="B105" i="31"/>
  <c r="AE108" i="33"/>
  <c r="Y109" i="33"/>
  <c r="AA109" i="33"/>
  <c r="X108" i="33" s="1"/>
  <c r="Z109" i="33"/>
  <c r="Y107" i="26"/>
  <c r="Z107" i="26"/>
  <c r="AA107" i="26"/>
  <c r="X106" i="26" s="1"/>
  <c r="AE107" i="27"/>
  <c r="B106" i="27"/>
  <c r="Y107" i="36"/>
  <c r="Z107" i="36"/>
  <c r="AA107" i="36"/>
  <c r="X106" i="36" s="1"/>
  <c r="AI107" i="27"/>
  <c r="AH107" i="27"/>
  <c r="Y108" i="35"/>
  <c r="Z108" i="35"/>
  <c r="AA108" i="35"/>
  <c r="X107" i="35" s="1"/>
  <c r="AE106" i="36"/>
  <c r="B105" i="36"/>
  <c r="Y108" i="34"/>
  <c r="Z108" i="34"/>
  <c r="AA108" i="34"/>
  <c r="X107" i="34" s="1"/>
  <c r="AE106" i="26"/>
  <c r="AH106" i="26"/>
  <c r="AF107" i="29"/>
  <c r="H132" i="26"/>
  <c r="I132" i="26" s="1"/>
  <c r="J132" i="26" s="1"/>
  <c r="I131" i="26"/>
  <c r="J131" i="26" s="1"/>
  <c r="B106" i="34"/>
  <c r="B105" i="26"/>
  <c r="B106" i="35"/>
  <c r="B107" i="28"/>
  <c r="AI108" i="34" l="1"/>
  <c r="AH108" i="34"/>
  <c r="AH109" i="33"/>
  <c r="AI109" i="33"/>
  <c r="AI107" i="31"/>
  <c r="AH107" i="31"/>
  <c r="AH107" i="26"/>
  <c r="AI107" i="26"/>
  <c r="AE107" i="36"/>
  <c r="B107" i="36" s="1"/>
  <c r="AF109" i="33"/>
  <c r="AF108" i="35"/>
  <c r="AF107" i="26"/>
  <c r="AF108" i="27"/>
  <c r="AH107" i="36"/>
  <c r="AE108" i="34"/>
  <c r="AE108" i="29"/>
  <c r="AF107" i="36"/>
  <c r="AI108" i="27"/>
  <c r="AF107" i="31"/>
  <c r="AH108" i="35"/>
  <c r="AE108" i="35"/>
  <c r="AI108" i="35"/>
  <c r="Y109" i="29"/>
  <c r="Z109" i="29"/>
  <c r="AA109" i="29"/>
  <c r="X108" i="29" s="1"/>
  <c r="AF108" i="34"/>
  <c r="AE108" i="27"/>
  <c r="B107" i="27"/>
  <c r="AE109" i="33"/>
  <c r="Y110" i="33"/>
  <c r="Z110" i="33"/>
  <c r="AA110" i="33"/>
  <c r="X109" i="33" s="1"/>
  <c r="Y109" i="27"/>
  <c r="Z109" i="27"/>
  <c r="AA109" i="27"/>
  <c r="X108" i="27" s="1"/>
  <c r="Y109" i="35"/>
  <c r="Z109" i="35"/>
  <c r="AA109" i="35"/>
  <c r="X108" i="35" s="1"/>
  <c r="AF108" i="29"/>
  <c r="Y109" i="34"/>
  <c r="Z109" i="34"/>
  <c r="AA109" i="34"/>
  <c r="X108" i="34" s="1"/>
  <c r="AH108" i="27"/>
  <c r="AE107" i="31"/>
  <c r="B106" i="31"/>
  <c r="Y108" i="31"/>
  <c r="Z108" i="31"/>
  <c r="AA108" i="31"/>
  <c r="X107" i="31" s="1"/>
  <c r="B106" i="36"/>
  <c r="Y108" i="26"/>
  <c r="Z108" i="26"/>
  <c r="AA108" i="26"/>
  <c r="X107" i="26" s="1"/>
  <c r="AI108" i="29"/>
  <c r="AI107" i="36"/>
  <c r="Y108" i="36"/>
  <c r="Z108" i="36"/>
  <c r="AA108" i="36"/>
  <c r="X107" i="36" s="1"/>
  <c r="AH108" i="29"/>
  <c r="AE107" i="26"/>
  <c r="B108" i="33"/>
  <c r="B108" i="29"/>
  <c r="B106" i="26"/>
  <c r="B107" i="35"/>
  <c r="B107" i="34"/>
  <c r="B108" i="28"/>
  <c r="Y12" i="33"/>
  <c r="Y13" i="33"/>
  <c r="Y14" i="33"/>
  <c r="Y15" i="33"/>
  <c r="AH108" i="36" l="1"/>
  <c r="AI109" i="35"/>
  <c r="AH109" i="35"/>
  <c r="AI109" i="27"/>
  <c r="M19" i="33"/>
  <c r="Y16" i="33"/>
  <c r="AF109" i="35"/>
  <c r="AE108" i="36"/>
  <c r="B108" i="36" s="1"/>
  <c r="AE109" i="34"/>
  <c r="AF109" i="27"/>
  <c r="AF108" i="26"/>
  <c r="AF108" i="31"/>
  <c r="AI109" i="34"/>
  <c r="AI108" i="36"/>
  <c r="AF110" i="33"/>
  <c r="AE109" i="29"/>
  <c r="B109" i="29" s="1"/>
  <c r="AE109" i="35"/>
  <c r="AH109" i="34"/>
  <c r="AE110" i="33"/>
  <c r="B110" i="33" s="1"/>
  <c r="AH109" i="29"/>
  <c r="AH109" i="27"/>
  <c r="AE108" i="26"/>
  <c r="AE108" i="31"/>
  <c r="B107" i="31"/>
  <c r="AH108" i="31"/>
  <c r="Y110" i="29"/>
  <c r="Z110" i="29"/>
  <c r="AA110" i="29"/>
  <c r="X109" i="29" s="1"/>
  <c r="AI109" i="29"/>
  <c r="AE109" i="27"/>
  <c r="B108" i="27"/>
  <c r="AF108" i="36"/>
  <c r="Y110" i="35"/>
  <c r="Z110" i="35"/>
  <c r="AA110" i="35"/>
  <c r="X109" i="35" s="1"/>
  <c r="Y109" i="36"/>
  <c r="Z109" i="36"/>
  <c r="AA109" i="36"/>
  <c r="X108" i="36" s="1"/>
  <c r="Y110" i="34"/>
  <c r="Z110" i="34"/>
  <c r="AA110" i="34"/>
  <c r="X109" i="34" s="1"/>
  <c r="AH110" i="33"/>
  <c r="AI110" i="33"/>
  <c r="AI108" i="26"/>
  <c r="B109" i="33"/>
  <c r="Y109" i="31"/>
  <c r="Z109" i="31"/>
  <c r="AA109" i="31"/>
  <c r="X108" i="31" s="1"/>
  <c r="Y110" i="27"/>
  <c r="Z110" i="27"/>
  <c r="AA110" i="27"/>
  <c r="X109" i="27" s="1"/>
  <c r="AH108" i="26"/>
  <c r="Y111" i="33"/>
  <c r="Y112" i="33" s="1"/>
  <c r="Y113" i="33" s="1"/>
  <c r="Y114" i="33" s="1"/>
  <c r="Y115" i="33" s="1"/>
  <c r="Y116" i="33" s="1"/>
  <c r="Y117" i="33" s="1"/>
  <c r="Y118" i="33" s="1"/>
  <c r="Y119" i="33" s="1"/>
  <c r="Y120" i="33" s="1"/>
  <c r="Y121" i="33" s="1"/>
  <c r="Y122" i="33" s="1"/>
  <c r="Y123" i="33" s="1"/>
  <c r="Y124" i="33" s="1"/>
  <c r="Y125" i="33" s="1"/>
  <c r="Y126" i="33" s="1"/>
  <c r="Y127" i="33" s="1"/>
  <c r="Y128" i="33" s="1"/>
  <c r="Y129" i="33" s="1"/>
  <c r="Y130" i="33" s="1"/>
  <c r="Y131" i="33" s="1"/>
  <c r="Y132" i="33" s="1"/>
  <c r="Z111" i="33"/>
  <c r="Z112" i="33" s="1"/>
  <c r="Z113" i="33" s="1"/>
  <c r="Z114" i="33" s="1"/>
  <c r="Z115" i="33" s="1"/>
  <c r="Z116" i="33" s="1"/>
  <c r="Z117" i="33" s="1"/>
  <c r="Z118" i="33" s="1"/>
  <c r="Z119" i="33" s="1"/>
  <c r="Z120" i="33" s="1"/>
  <c r="Z121" i="33" s="1"/>
  <c r="Z122" i="33" s="1"/>
  <c r="Z123" i="33" s="1"/>
  <c r="Z124" i="33" s="1"/>
  <c r="Z125" i="33" s="1"/>
  <c r="Z126" i="33" s="1"/>
  <c r="Z127" i="33" s="1"/>
  <c r="Z128" i="33" s="1"/>
  <c r="Z129" i="33" s="1"/>
  <c r="Z130" i="33" s="1"/>
  <c r="Z131" i="33" s="1"/>
  <c r="Z132" i="33" s="1"/>
  <c r="AA111" i="33"/>
  <c r="AF109" i="29"/>
  <c r="AI108" i="31"/>
  <c r="Y109" i="26"/>
  <c r="Z109" i="26"/>
  <c r="AA109" i="26"/>
  <c r="X108" i="26" s="1"/>
  <c r="AF109" i="34"/>
  <c r="B107" i="26"/>
  <c r="B108" i="35"/>
  <c r="B108" i="34"/>
  <c r="B109" i="28"/>
  <c r="B12" i="33"/>
  <c r="B15" i="33"/>
  <c r="B13" i="33"/>
  <c r="B14" i="33"/>
  <c r="Y12" i="34"/>
  <c r="Y13" i="34"/>
  <c r="Y14" i="34"/>
  <c r="Y15" i="34"/>
  <c r="Y14" i="29"/>
  <c r="Y13" i="29"/>
  <c r="Y12" i="29"/>
  <c r="Y15" i="29"/>
  <c r="Y14" i="35"/>
  <c r="Y13" i="35"/>
  <c r="Y15" i="35"/>
  <c r="Y12" i="35"/>
  <c r="Y15" i="27"/>
  <c r="Y14" i="27"/>
  <c r="Y13" i="27"/>
  <c r="Y12" i="27"/>
  <c r="AH109" i="36" l="1"/>
  <c r="AI110" i="35"/>
  <c r="AH110" i="35"/>
  <c r="AF110" i="34"/>
  <c r="AH111" i="33"/>
  <c r="AI111" i="33"/>
  <c r="AH109" i="26"/>
  <c r="AI109" i="26"/>
  <c r="Y16" i="27"/>
  <c r="M19" i="27"/>
  <c r="M19" i="35"/>
  <c r="Y16" i="35"/>
  <c r="M19" i="29"/>
  <c r="Y16" i="29"/>
  <c r="M19" i="34"/>
  <c r="Y16" i="34"/>
  <c r="B16" i="33"/>
  <c r="AE110" i="34"/>
  <c r="AF109" i="31"/>
  <c r="AE109" i="36"/>
  <c r="B109" i="36" s="1"/>
  <c r="AI110" i="27"/>
  <c r="AF109" i="26"/>
  <c r="AI110" i="29"/>
  <c r="AE110" i="29"/>
  <c r="B110" i="29" s="1"/>
  <c r="AE110" i="35"/>
  <c r="AF109" i="36"/>
  <c r="AF110" i="35"/>
  <c r="AF110" i="29"/>
  <c r="AH110" i="29"/>
  <c r="AH110" i="27"/>
  <c r="AF110" i="27"/>
  <c r="Y110" i="26"/>
  <c r="Z110" i="26"/>
  <c r="AA110" i="26"/>
  <c r="X109" i="26" s="1"/>
  <c r="Y111" i="34"/>
  <c r="Y112" i="34" s="1"/>
  <c r="Y113" i="34" s="1"/>
  <c r="Y114" i="34" s="1"/>
  <c r="Y115" i="34" s="1"/>
  <c r="Y116" i="34" s="1"/>
  <c r="Y117" i="34" s="1"/>
  <c r="Y118" i="34" s="1"/>
  <c r="Y119" i="34" s="1"/>
  <c r="Y120" i="34" s="1"/>
  <c r="Y121" i="34" s="1"/>
  <c r="Y122" i="34" s="1"/>
  <c r="Y123" i="34" s="1"/>
  <c r="Y124" i="34" s="1"/>
  <c r="Y125" i="34" s="1"/>
  <c r="Y126" i="34" s="1"/>
  <c r="Y127" i="34" s="1"/>
  <c r="Y128" i="34" s="1"/>
  <c r="Y129" i="34" s="1"/>
  <c r="Y130" i="34" s="1"/>
  <c r="Y131" i="34" s="1"/>
  <c r="Y132" i="34" s="1"/>
  <c r="Z111" i="34"/>
  <c r="Z112" i="34" s="1"/>
  <c r="Z113" i="34" s="1"/>
  <c r="Z114" i="34" s="1"/>
  <c r="Z115" i="34" s="1"/>
  <c r="Z116" i="34" s="1"/>
  <c r="Z117" i="34" s="1"/>
  <c r="Z118" i="34" s="1"/>
  <c r="Z119" i="34" s="1"/>
  <c r="Z120" i="34" s="1"/>
  <c r="Z121" i="34" s="1"/>
  <c r="Z122" i="34" s="1"/>
  <c r="Z123" i="34" s="1"/>
  <c r="Z124" i="34" s="1"/>
  <c r="Z125" i="34" s="1"/>
  <c r="Z126" i="34" s="1"/>
  <c r="Z127" i="34" s="1"/>
  <c r="Z128" i="34" s="1"/>
  <c r="Z129" i="34" s="1"/>
  <c r="Z130" i="34" s="1"/>
  <c r="Z131" i="34" s="1"/>
  <c r="Z132" i="34" s="1"/>
  <c r="AA111" i="34"/>
  <c r="Y111" i="29"/>
  <c r="Y112" i="29" s="1"/>
  <c r="Y113" i="29" s="1"/>
  <c r="Y114" i="29" s="1"/>
  <c r="Y115" i="29" s="1"/>
  <c r="Y116" i="29" s="1"/>
  <c r="Y117" i="29" s="1"/>
  <c r="Y118" i="29" s="1"/>
  <c r="Y119" i="29" s="1"/>
  <c r="Y120" i="29" s="1"/>
  <c r="Y121" i="29" s="1"/>
  <c r="Y122" i="29" s="1"/>
  <c r="Y123" i="29" s="1"/>
  <c r="Y124" i="29" s="1"/>
  <c r="Y125" i="29" s="1"/>
  <c r="Y126" i="29" s="1"/>
  <c r="Y127" i="29" s="1"/>
  <c r="Y128" i="29" s="1"/>
  <c r="Y129" i="29" s="1"/>
  <c r="Y130" i="29" s="1"/>
  <c r="Y131" i="29" s="1"/>
  <c r="Y132" i="29" s="1"/>
  <c r="Z111" i="29"/>
  <c r="Z112" i="29" s="1"/>
  <c r="Z113" i="29" s="1"/>
  <c r="Z114" i="29" s="1"/>
  <c r="Z115" i="29" s="1"/>
  <c r="Z116" i="29" s="1"/>
  <c r="Z117" i="29" s="1"/>
  <c r="Z118" i="29" s="1"/>
  <c r="Z119" i="29" s="1"/>
  <c r="Z120" i="29" s="1"/>
  <c r="Z121" i="29" s="1"/>
  <c r="Z122" i="29" s="1"/>
  <c r="Z123" i="29" s="1"/>
  <c r="Z124" i="29" s="1"/>
  <c r="Z125" i="29" s="1"/>
  <c r="Z126" i="29" s="1"/>
  <c r="Z127" i="29" s="1"/>
  <c r="Z128" i="29" s="1"/>
  <c r="Z129" i="29" s="1"/>
  <c r="Z130" i="29" s="1"/>
  <c r="Z131" i="29" s="1"/>
  <c r="Z132" i="29" s="1"/>
  <c r="AA111" i="29"/>
  <c r="Y110" i="31"/>
  <c r="Z110" i="31"/>
  <c r="AA110" i="31"/>
  <c r="X109" i="31" s="1"/>
  <c r="AH110" i="34"/>
  <c r="AI109" i="36"/>
  <c r="AE109" i="31"/>
  <c r="B108" i="31"/>
  <c r="AI109" i="31"/>
  <c r="AI110" i="34"/>
  <c r="AE109" i="26"/>
  <c r="AE110" i="27"/>
  <c r="B109" i="27"/>
  <c r="AH109" i="31"/>
  <c r="Y111" i="35"/>
  <c r="Y112" i="35" s="1"/>
  <c r="Y113" i="35" s="1"/>
  <c r="Y114" i="35" s="1"/>
  <c r="Y115" i="35" s="1"/>
  <c r="Y116" i="35" s="1"/>
  <c r="Y117" i="35" s="1"/>
  <c r="Y118" i="35" s="1"/>
  <c r="Y119" i="35" s="1"/>
  <c r="Y120" i="35" s="1"/>
  <c r="Y121" i="35" s="1"/>
  <c r="Y122" i="35" s="1"/>
  <c r="Y123" i="35" s="1"/>
  <c r="Y124" i="35" s="1"/>
  <c r="Y125" i="35" s="1"/>
  <c r="Y126" i="35" s="1"/>
  <c r="Y127" i="35" s="1"/>
  <c r="Y128" i="35" s="1"/>
  <c r="Y129" i="35" s="1"/>
  <c r="Y130" i="35" s="1"/>
  <c r="Y131" i="35" s="1"/>
  <c r="Y132" i="35" s="1"/>
  <c r="Z111" i="35"/>
  <c r="Z112" i="35" s="1"/>
  <c r="Z113" i="35" s="1"/>
  <c r="Z114" i="35" s="1"/>
  <c r="Z115" i="35" s="1"/>
  <c r="Z116" i="35" s="1"/>
  <c r="Z117" i="35" s="1"/>
  <c r="Z118" i="35" s="1"/>
  <c r="Z119" i="35" s="1"/>
  <c r="Z120" i="35" s="1"/>
  <c r="Z121" i="35" s="1"/>
  <c r="Z122" i="35" s="1"/>
  <c r="Z123" i="35" s="1"/>
  <c r="Z124" i="35" s="1"/>
  <c r="Z125" i="35" s="1"/>
  <c r="Z126" i="35" s="1"/>
  <c r="Z127" i="35" s="1"/>
  <c r="Z128" i="35" s="1"/>
  <c r="Z129" i="35" s="1"/>
  <c r="Z130" i="35" s="1"/>
  <c r="Z131" i="35" s="1"/>
  <c r="Z132" i="35" s="1"/>
  <c r="AA111" i="35"/>
  <c r="Y110" i="36"/>
  <c r="Z110" i="36"/>
  <c r="AA110" i="36"/>
  <c r="X109" i="36" s="1"/>
  <c r="AA112" i="33"/>
  <c r="AA113" i="33" s="1"/>
  <c r="AA114" i="33" s="1"/>
  <c r="AA115" i="33" s="1"/>
  <c r="AA116" i="33" s="1"/>
  <c r="AA117" i="33" s="1"/>
  <c r="AA118" i="33" s="1"/>
  <c r="AA119" i="33" s="1"/>
  <c r="AA120" i="33" s="1"/>
  <c r="AA121" i="33" s="1"/>
  <c r="AA122" i="33" s="1"/>
  <c r="AA123" i="33" s="1"/>
  <c r="AA124" i="33" s="1"/>
  <c r="AA125" i="33" s="1"/>
  <c r="AA126" i="33" s="1"/>
  <c r="AA127" i="33" s="1"/>
  <c r="AA128" i="33" s="1"/>
  <c r="AA129" i="33" s="1"/>
  <c r="AA130" i="33" s="1"/>
  <c r="AA131" i="33" s="1"/>
  <c r="AA132" i="33" s="1"/>
  <c r="X110" i="33"/>
  <c r="Y111" i="27"/>
  <c r="Y112" i="27" s="1"/>
  <c r="Y113" i="27" s="1"/>
  <c r="Y114" i="27" s="1"/>
  <c r="Y115" i="27" s="1"/>
  <c r="Y116" i="27" s="1"/>
  <c r="Y117" i="27" s="1"/>
  <c r="Y118" i="27" s="1"/>
  <c r="Y119" i="27" s="1"/>
  <c r="Y120" i="27" s="1"/>
  <c r="Y121" i="27" s="1"/>
  <c r="Y122" i="27" s="1"/>
  <c r="Y123" i="27" s="1"/>
  <c r="Y124" i="27" s="1"/>
  <c r="Y125" i="27" s="1"/>
  <c r="Y126" i="27" s="1"/>
  <c r="Y127" i="27" s="1"/>
  <c r="Y128" i="27" s="1"/>
  <c r="Y129" i="27" s="1"/>
  <c r="Y130" i="27" s="1"/>
  <c r="Y131" i="27" s="1"/>
  <c r="Y132" i="27" s="1"/>
  <c r="Z111" i="27"/>
  <c r="Z112" i="27" s="1"/>
  <c r="Z113" i="27" s="1"/>
  <c r="Z114" i="27" s="1"/>
  <c r="Z115" i="27" s="1"/>
  <c r="Z116" i="27" s="1"/>
  <c r="Z117" i="27" s="1"/>
  <c r="Z118" i="27" s="1"/>
  <c r="Z119" i="27" s="1"/>
  <c r="Z120" i="27" s="1"/>
  <c r="Z121" i="27" s="1"/>
  <c r="Z122" i="27" s="1"/>
  <c r="Z123" i="27" s="1"/>
  <c r="Z124" i="27" s="1"/>
  <c r="Z125" i="27" s="1"/>
  <c r="Z126" i="27" s="1"/>
  <c r="Z127" i="27" s="1"/>
  <c r="Z128" i="27" s="1"/>
  <c r="Z129" i="27" s="1"/>
  <c r="Z130" i="27" s="1"/>
  <c r="Z131" i="27" s="1"/>
  <c r="Z132" i="27" s="1"/>
  <c r="AA111" i="27"/>
  <c r="B110" i="28"/>
  <c r="B109" i="34"/>
  <c r="B109" i="35"/>
  <c r="B108" i="26"/>
  <c r="Y14" i="26"/>
  <c r="Y15" i="26"/>
  <c r="Y13" i="26"/>
  <c r="Y12" i="26"/>
  <c r="Y15" i="31"/>
  <c r="Y14" i="31"/>
  <c r="Y13" i="31"/>
  <c r="Y12" i="31"/>
  <c r="X12" i="33"/>
  <c r="X15" i="33"/>
  <c r="X14" i="33"/>
  <c r="X13" i="33"/>
  <c r="B13" i="29"/>
  <c r="B15" i="29"/>
  <c r="B12" i="29"/>
  <c r="B14" i="29"/>
  <c r="Y15" i="36"/>
  <c r="Y14" i="36"/>
  <c r="Y13" i="36"/>
  <c r="Y12" i="36"/>
  <c r="B15" i="28"/>
  <c r="B14" i="28"/>
  <c r="B12" i="28"/>
  <c r="B13" i="28"/>
  <c r="AH110" i="36" l="1"/>
  <c r="AI110" i="36"/>
  <c r="AH111" i="35"/>
  <c r="AI111" i="35"/>
  <c r="AI111" i="34"/>
  <c r="AH111" i="34"/>
  <c r="AI111" i="29"/>
  <c r="AH111" i="29"/>
  <c r="AH111" i="27"/>
  <c r="I20" i="28"/>
  <c r="Y16" i="36"/>
  <c r="M19" i="36"/>
  <c r="B16" i="29"/>
  <c r="M17" i="33"/>
  <c r="X16" i="33"/>
  <c r="I20" i="33" s="1"/>
  <c r="M18" i="33"/>
  <c r="Y16" i="31"/>
  <c r="M19" i="31"/>
  <c r="M19" i="26"/>
  <c r="Y16" i="26"/>
  <c r="AE110" i="36"/>
  <c r="B110" i="36" s="1"/>
  <c r="AE110" i="26"/>
  <c r="AH110" i="31"/>
  <c r="AF110" i="31"/>
  <c r="AF110" i="26"/>
  <c r="AH110" i="26"/>
  <c r="AI110" i="31"/>
  <c r="AA112" i="34"/>
  <c r="AA113" i="34" s="1"/>
  <c r="AA114" i="34" s="1"/>
  <c r="AA115" i="34" s="1"/>
  <c r="AA116" i="34" s="1"/>
  <c r="AA117" i="34" s="1"/>
  <c r="AA118" i="34" s="1"/>
  <c r="AA119" i="34" s="1"/>
  <c r="AA120" i="34" s="1"/>
  <c r="AA121" i="34" s="1"/>
  <c r="AA122" i="34" s="1"/>
  <c r="AA123" i="34" s="1"/>
  <c r="AA124" i="34" s="1"/>
  <c r="AA125" i="34" s="1"/>
  <c r="AA126" i="34" s="1"/>
  <c r="AA127" i="34" s="1"/>
  <c r="AA128" i="34" s="1"/>
  <c r="AA129" i="34" s="1"/>
  <c r="AA130" i="34" s="1"/>
  <c r="AA131" i="34" s="1"/>
  <c r="AA132" i="34" s="1"/>
  <c r="X110" i="34"/>
  <c r="AA112" i="27"/>
  <c r="AA113" i="27" s="1"/>
  <c r="AA114" i="27" s="1"/>
  <c r="AA115" i="27" s="1"/>
  <c r="AA116" i="27" s="1"/>
  <c r="AA117" i="27" s="1"/>
  <c r="AA118" i="27" s="1"/>
  <c r="AA119" i="27" s="1"/>
  <c r="AA120" i="27" s="1"/>
  <c r="AA121" i="27" s="1"/>
  <c r="AA122" i="27" s="1"/>
  <c r="AA123" i="27" s="1"/>
  <c r="AA124" i="27" s="1"/>
  <c r="AA125" i="27" s="1"/>
  <c r="AA126" i="27" s="1"/>
  <c r="AA127" i="27" s="1"/>
  <c r="AA128" i="27" s="1"/>
  <c r="AA129" i="27" s="1"/>
  <c r="AA130" i="27" s="1"/>
  <c r="AA131" i="27" s="1"/>
  <c r="AA132" i="27" s="1"/>
  <c r="X110" i="27"/>
  <c r="Y111" i="36"/>
  <c r="Y112" i="36" s="1"/>
  <c r="Y113" i="36" s="1"/>
  <c r="Y114" i="36" s="1"/>
  <c r="Y115" i="36" s="1"/>
  <c r="Y116" i="36" s="1"/>
  <c r="Y117" i="36" s="1"/>
  <c r="Y118" i="36" s="1"/>
  <c r="Y119" i="36" s="1"/>
  <c r="Y120" i="36" s="1"/>
  <c r="Y121" i="36" s="1"/>
  <c r="Y122" i="36" s="1"/>
  <c r="Y123" i="36" s="1"/>
  <c r="Y124" i="36" s="1"/>
  <c r="Y125" i="36" s="1"/>
  <c r="Y126" i="36" s="1"/>
  <c r="Y127" i="36" s="1"/>
  <c r="Y128" i="36" s="1"/>
  <c r="Y129" i="36" s="1"/>
  <c r="Y130" i="36" s="1"/>
  <c r="Y131" i="36" s="1"/>
  <c r="Y132" i="36" s="1"/>
  <c r="Z111" i="36"/>
  <c r="Z112" i="36" s="1"/>
  <c r="Z113" i="36" s="1"/>
  <c r="Z114" i="36" s="1"/>
  <c r="Z115" i="36" s="1"/>
  <c r="Z116" i="36" s="1"/>
  <c r="Z117" i="36" s="1"/>
  <c r="Z118" i="36" s="1"/>
  <c r="Z119" i="36" s="1"/>
  <c r="Z120" i="36" s="1"/>
  <c r="Z121" i="36" s="1"/>
  <c r="Z122" i="36" s="1"/>
  <c r="Z123" i="36" s="1"/>
  <c r="Z124" i="36" s="1"/>
  <c r="Z125" i="36" s="1"/>
  <c r="Z126" i="36" s="1"/>
  <c r="Z127" i="36" s="1"/>
  <c r="Z128" i="36" s="1"/>
  <c r="Z129" i="36" s="1"/>
  <c r="Z130" i="36" s="1"/>
  <c r="Z131" i="36" s="1"/>
  <c r="Z132" i="36" s="1"/>
  <c r="AA111" i="36"/>
  <c r="AF110" i="36"/>
  <c r="X111" i="33"/>
  <c r="X112" i="33" s="1"/>
  <c r="X113" i="33" s="1"/>
  <c r="X114" i="33" s="1"/>
  <c r="X115" i="33" s="1"/>
  <c r="X116" i="33" s="1"/>
  <c r="X117" i="33" s="1"/>
  <c r="X118" i="33" s="1"/>
  <c r="X119" i="33" s="1"/>
  <c r="X120" i="33" s="1"/>
  <c r="X121" i="33" s="1"/>
  <c r="X122" i="33" s="1"/>
  <c r="X123" i="33" s="1"/>
  <c r="X124" i="33" s="1"/>
  <c r="X125" i="33" s="1"/>
  <c r="X126" i="33" s="1"/>
  <c r="X127" i="33" s="1"/>
  <c r="X128" i="33" s="1"/>
  <c r="X129" i="33" s="1"/>
  <c r="X130" i="33" s="1"/>
  <c r="X131" i="33" s="1"/>
  <c r="X132" i="33" s="1"/>
  <c r="AE111" i="33"/>
  <c r="B111" i="33" s="1"/>
  <c r="AF111" i="33"/>
  <c r="AI110" i="26"/>
  <c r="AA112" i="29"/>
  <c r="AA113" i="29" s="1"/>
  <c r="AA114" i="29" s="1"/>
  <c r="AA115" i="29" s="1"/>
  <c r="AA116" i="29" s="1"/>
  <c r="AA117" i="29" s="1"/>
  <c r="AA118" i="29" s="1"/>
  <c r="AA119" i="29" s="1"/>
  <c r="AA120" i="29" s="1"/>
  <c r="AA121" i="29" s="1"/>
  <c r="AA122" i="29" s="1"/>
  <c r="AA123" i="29" s="1"/>
  <c r="AA124" i="29" s="1"/>
  <c r="AA125" i="29" s="1"/>
  <c r="AA126" i="29" s="1"/>
  <c r="AA127" i="29" s="1"/>
  <c r="AA128" i="29" s="1"/>
  <c r="AA129" i="29" s="1"/>
  <c r="AA130" i="29" s="1"/>
  <c r="AA131" i="29" s="1"/>
  <c r="AA132" i="29" s="1"/>
  <c r="X110" i="29"/>
  <c r="Y111" i="26"/>
  <c r="Y112" i="26" s="1"/>
  <c r="Y113" i="26" s="1"/>
  <c r="Y114" i="26" s="1"/>
  <c r="Y115" i="26" s="1"/>
  <c r="Y116" i="26" s="1"/>
  <c r="Y117" i="26" s="1"/>
  <c r="Y118" i="26" s="1"/>
  <c r="Y119" i="26" s="1"/>
  <c r="Y120" i="26" s="1"/>
  <c r="Y121" i="26" s="1"/>
  <c r="Y122" i="26" s="1"/>
  <c r="Y123" i="26" s="1"/>
  <c r="Y124" i="26" s="1"/>
  <c r="Y125" i="26" s="1"/>
  <c r="Y126" i="26" s="1"/>
  <c r="Y127" i="26" s="1"/>
  <c r="Y128" i="26" s="1"/>
  <c r="Y129" i="26" s="1"/>
  <c r="Y130" i="26" s="1"/>
  <c r="Y131" i="26" s="1"/>
  <c r="Y132" i="26" s="1"/>
  <c r="Z111" i="26"/>
  <c r="Z112" i="26" s="1"/>
  <c r="Z113" i="26" s="1"/>
  <c r="Z114" i="26" s="1"/>
  <c r="Z115" i="26" s="1"/>
  <c r="Z116" i="26" s="1"/>
  <c r="Z117" i="26" s="1"/>
  <c r="Z118" i="26" s="1"/>
  <c r="Z119" i="26" s="1"/>
  <c r="Z120" i="26" s="1"/>
  <c r="Z121" i="26" s="1"/>
  <c r="Z122" i="26" s="1"/>
  <c r="Z123" i="26" s="1"/>
  <c r="Z124" i="26" s="1"/>
  <c r="Z125" i="26" s="1"/>
  <c r="Z126" i="26" s="1"/>
  <c r="Z127" i="26" s="1"/>
  <c r="Z128" i="26" s="1"/>
  <c r="Z129" i="26" s="1"/>
  <c r="Z130" i="26" s="1"/>
  <c r="Z131" i="26" s="1"/>
  <c r="Z132" i="26" s="1"/>
  <c r="AA111" i="26"/>
  <c r="B110" i="27"/>
  <c r="AI111" i="27"/>
  <c r="AA112" i="35"/>
  <c r="AA113" i="35" s="1"/>
  <c r="AA114" i="35" s="1"/>
  <c r="AA115" i="35" s="1"/>
  <c r="AA116" i="35" s="1"/>
  <c r="AA117" i="35" s="1"/>
  <c r="AA118" i="35" s="1"/>
  <c r="AA119" i="35" s="1"/>
  <c r="AA120" i="35" s="1"/>
  <c r="AA121" i="35" s="1"/>
  <c r="AA122" i="35" s="1"/>
  <c r="AA123" i="35" s="1"/>
  <c r="AA124" i="35" s="1"/>
  <c r="AA125" i="35" s="1"/>
  <c r="AA126" i="35" s="1"/>
  <c r="AA127" i="35" s="1"/>
  <c r="AA128" i="35" s="1"/>
  <c r="AA129" i="35" s="1"/>
  <c r="AA130" i="35" s="1"/>
  <c r="AA131" i="35" s="1"/>
  <c r="AA132" i="35" s="1"/>
  <c r="X110" i="35"/>
  <c r="AE110" i="31"/>
  <c r="B109" i="31"/>
  <c r="Y111" i="31"/>
  <c r="Y112" i="31" s="1"/>
  <c r="Y113" i="31" s="1"/>
  <c r="Y114" i="31" s="1"/>
  <c r="Y115" i="31" s="1"/>
  <c r="Y116" i="31" s="1"/>
  <c r="Y117" i="31" s="1"/>
  <c r="Y118" i="31" s="1"/>
  <c r="Y119" i="31" s="1"/>
  <c r="Y120" i="31" s="1"/>
  <c r="Y121" i="31" s="1"/>
  <c r="Y122" i="31" s="1"/>
  <c r="Y123" i="31" s="1"/>
  <c r="Y124" i="31" s="1"/>
  <c r="Y125" i="31" s="1"/>
  <c r="Y126" i="31" s="1"/>
  <c r="Y127" i="31" s="1"/>
  <c r="Y128" i="31" s="1"/>
  <c r="Y129" i="31" s="1"/>
  <c r="Y130" i="31" s="1"/>
  <c r="Y131" i="31" s="1"/>
  <c r="Y132" i="31" s="1"/>
  <c r="Z111" i="31"/>
  <c r="Z112" i="31" s="1"/>
  <c r="Z113" i="31" s="1"/>
  <c r="Z114" i="31" s="1"/>
  <c r="Z115" i="31" s="1"/>
  <c r="Z116" i="31" s="1"/>
  <c r="Z117" i="31" s="1"/>
  <c r="Z118" i="31" s="1"/>
  <c r="Z119" i="31" s="1"/>
  <c r="Z120" i="31" s="1"/>
  <c r="Z121" i="31" s="1"/>
  <c r="Z122" i="31" s="1"/>
  <c r="Z123" i="31" s="1"/>
  <c r="Z124" i="31" s="1"/>
  <c r="Z125" i="31" s="1"/>
  <c r="Z126" i="31" s="1"/>
  <c r="Z127" i="31" s="1"/>
  <c r="Z128" i="31" s="1"/>
  <c r="Z129" i="31" s="1"/>
  <c r="Z130" i="31" s="1"/>
  <c r="Z131" i="31" s="1"/>
  <c r="Z132" i="31" s="1"/>
  <c r="AA111" i="31"/>
  <c r="B16" i="28"/>
  <c r="B110" i="34"/>
  <c r="B110" i="35"/>
  <c r="B109" i="26"/>
  <c r="X13" i="35"/>
  <c r="X14" i="35"/>
  <c r="X12" i="35"/>
  <c r="X15" i="35"/>
  <c r="X15" i="29"/>
  <c r="X14" i="29"/>
  <c r="X13" i="29"/>
  <c r="X12" i="29"/>
  <c r="B13" i="34"/>
  <c r="B14" i="34"/>
  <c r="B15" i="34"/>
  <c r="B12" i="34"/>
  <c r="B14" i="35"/>
  <c r="B15" i="35"/>
  <c r="B13" i="35"/>
  <c r="B12" i="35"/>
  <c r="B14" i="27"/>
  <c r="B13" i="27"/>
  <c r="B12" i="27"/>
  <c r="B15" i="27"/>
  <c r="X15" i="34"/>
  <c r="X14" i="34"/>
  <c r="X13" i="34"/>
  <c r="X12" i="34"/>
  <c r="X15" i="27"/>
  <c r="X14" i="27"/>
  <c r="X13" i="27"/>
  <c r="X12" i="27"/>
  <c r="B14" i="36"/>
  <c r="B15" i="36"/>
  <c r="B12" i="36"/>
  <c r="B13" i="36"/>
  <c r="AI111" i="36" l="1"/>
  <c r="AH111" i="36"/>
  <c r="AI111" i="26"/>
  <c r="B16" i="36"/>
  <c r="M17" i="27"/>
  <c r="X16" i="27"/>
  <c r="I20" i="27" s="1"/>
  <c r="M18" i="27"/>
  <c r="X16" i="34"/>
  <c r="I20" i="34" s="1"/>
  <c r="M17" i="34"/>
  <c r="M18" i="34"/>
  <c r="B16" i="27"/>
  <c r="B16" i="35"/>
  <c r="B16" i="34"/>
  <c r="X16" i="29"/>
  <c r="I20" i="29" s="1"/>
  <c r="M17" i="29"/>
  <c r="M18" i="29"/>
  <c r="M18" i="35"/>
  <c r="M17" i="35"/>
  <c r="X16" i="35"/>
  <c r="I20" i="35" s="1"/>
  <c r="AH111" i="26"/>
  <c r="B110" i="31"/>
  <c r="AE112" i="33"/>
  <c r="B112" i="33" s="1"/>
  <c r="AH112" i="33"/>
  <c r="AF112" i="33"/>
  <c r="AI112" i="33"/>
  <c r="X111" i="27"/>
  <c r="X112" i="27" s="1"/>
  <c r="X113" i="27" s="1"/>
  <c r="X114" i="27" s="1"/>
  <c r="X115" i="27" s="1"/>
  <c r="X116" i="27" s="1"/>
  <c r="X117" i="27" s="1"/>
  <c r="X118" i="27" s="1"/>
  <c r="X119" i="27" s="1"/>
  <c r="X120" i="27" s="1"/>
  <c r="X121" i="27" s="1"/>
  <c r="X122" i="27" s="1"/>
  <c r="X123" i="27" s="1"/>
  <c r="X124" i="27" s="1"/>
  <c r="X125" i="27" s="1"/>
  <c r="X126" i="27" s="1"/>
  <c r="X127" i="27" s="1"/>
  <c r="X128" i="27" s="1"/>
  <c r="X129" i="27" s="1"/>
  <c r="X130" i="27" s="1"/>
  <c r="X131" i="27" s="1"/>
  <c r="X132" i="27" s="1"/>
  <c r="AF111" i="27"/>
  <c r="AA112" i="31"/>
  <c r="AA113" i="31" s="1"/>
  <c r="AA114" i="31" s="1"/>
  <c r="AA115" i="31" s="1"/>
  <c r="AA116" i="31" s="1"/>
  <c r="AA117" i="31" s="1"/>
  <c r="AA118" i="31" s="1"/>
  <c r="AA119" i="31" s="1"/>
  <c r="AA120" i="31" s="1"/>
  <c r="AA121" i="31" s="1"/>
  <c r="AA122" i="31" s="1"/>
  <c r="AA123" i="31" s="1"/>
  <c r="AA124" i="31" s="1"/>
  <c r="AA125" i="31" s="1"/>
  <c r="AA126" i="31" s="1"/>
  <c r="AA127" i="31" s="1"/>
  <c r="AA128" i="31" s="1"/>
  <c r="AA129" i="31" s="1"/>
  <c r="AA130" i="31" s="1"/>
  <c r="AA131" i="31" s="1"/>
  <c r="AA132" i="31" s="1"/>
  <c r="X110" i="31"/>
  <c r="X111" i="34"/>
  <c r="X112" i="34" s="1"/>
  <c r="X113" i="34" s="1"/>
  <c r="X114" i="34" s="1"/>
  <c r="X115" i="34" s="1"/>
  <c r="X116" i="34" s="1"/>
  <c r="X117" i="34" s="1"/>
  <c r="X118" i="34" s="1"/>
  <c r="X119" i="34" s="1"/>
  <c r="X120" i="34" s="1"/>
  <c r="X121" i="34" s="1"/>
  <c r="X122" i="34" s="1"/>
  <c r="X123" i="34" s="1"/>
  <c r="X124" i="34" s="1"/>
  <c r="X125" i="34" s="1"/>
  <c r="X126" i="34" s="1"/>
  <c r="X127" i="34" s="1"/>
  <c r="X128" i="34" s="1"/>
  <c r="X129" i="34" s="1"/>
  <c r="X130" i="34" s="1"/>
  <c r="X131" i="34" s="1"/>
  <c r="X132" i="34" s="1"/>
  <c r="AE111" i="34"/>
  <c r="AF111" i="34"/>
  <c r="AE111" i="27"/>
  <c r="X111" i="29"/>
  <c r="X112" i="29" s="1"/>
  <c r="X113" i="29" s="1"/>
  <c r="X114" i="29" s="1"/>
  <c r="X115" i="29" s="1"/>
  <c r="X116" i="29" s="1"/>
  <c r="X117" i="29" s="1"/>
  <c r="X118" i="29" s="1"/>
  <c r="X119" i="29" s="1"/>
  <c r="X120" i="29" s="1"/>
  <c r="X121" i="29" s="1"/>
  <c r="X122" i="29" s="1"/>
  <c r="X123" i="29" s="1"/>
  <c r="X124" i="29" s="1"/>
  <c r="X125" i="29" s="1"/>
  <c r="X126" i="29" s="1"/>
  <c r="X127" i="29" s="1"/>
  <c r="X128" i="29" s="1"/>
  <c r="X129" i="29" s="1"/>
  <c r="X130" i="29" s="1"/>
  <c r="X131" i="29" s="1"/>
  <c r="X132" i="29" s="1"/>
  <c r="AF111" i="29"/>
  <c r="AE111" i="29"/>
  <c r="B111" i="29" s="1"/>
  <c r="X111" i="35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AF111" i="35"/>
  <c r="AE111" i="35"/>
  <c r="AH111" i="31"/>
  <c r="AA112" i="26"/>
  <c r="AA113" i="26" s="1"/>
  <c r="AA114" i="26" s="1"/>
  <c r="AA115" i="26" s="1"/>
  <c r="AA116" i="26" s="1"/>
  <c r="AA117" i="26" s="1"/>
  <c r="AA118" i="26" s="1"/>
  <c r="AA119" i="26" s="1"/>
  <c r="AA120" i="26" s="1"/>
  <c r="AA121" i="26" s="1"/>
  <c r="AA122" i="26" s="1"/>
  <c r="AA123" i="26" s="1"/>
  <c r="AA124" i="26" s="1"/>
  <c r="AA125" i="26" s="1"/>
  <c r="AA126" i="26" s="1"/>
  <c r="AA127" i="26" s="1"/>
  <c r="AA128" i="26" s="1"/>
  <c r="AA129" i="26" s="1"/>
  <c r="AA130" i="26" s="1"/>
  <c r="AA131" i="26" s="1"/>
  <c r="AA132" i="26" s="1"/>
  <c r="X110" i="26"/>
  <c r="AA112" i="36"/>
  <c r="AA113" i="36" s="1"/>
  <c r="AA114" i="36" s="1"/>
  <c r="AA115" i="36" s="1"/>
  <c r="AA116" i="36" s="1"/>
  <c r="AA117" i="36" s="1"/>
  <c r="AA118" i="36" s="1"/>
  <c r="AA119" i="36" s="1"/>
  <c r="AA120" i="36" s="1"/>
  <c r="AA121" i="36" s="1"/>
  <c r="AA122" i="36" s="1"/>
  <c r="AA123" i="36" s="1"/>
  <c r="AA124" i="36" s="1"/>
  <c r="AA125" i="36" s="1"/>
  <c r="AA126" i="36" s="1"/>
  <c r="AA127" i="36" s="1"/>
  <c r="AA128" i="36" s="1"/>
  <c r="AA129" i="36" s="1"/>
  <c r="AA130" i="36" s="1"/>
  <c r="AA131" i="36" s="1"/>
  <c r="AA132" i="36" s="1"/>
  <c r="X110" i="36"/>
  <c r="AI111" i="31"/>
  <c r="B111" i="28"/>
  <c r="B110" i="26"/>
  <c r="X15" i="26"/>
  <c r="X14" i="26"/>
  <c r="X12" i="26"/>
  <c r="X13" i="26"/>
  <c r="B14" i="26"/>
  <c r="B13" i="26"/>
  <c r="B12" i="26"/>
  <c r="B15" i="26"/>
  <c r="X15" i="36"/>
  <c r="X14" i="36"/>
  <c r="X13" i="36"/>
  <c r="X12" i="36"/>
  <c r="B14" i="31"/>
  <c r="B13" i="31"/>
  <c r="B12" i="31"/>
  <c r="B15" i="31"/>
  <c r="X15" i="31"/>
  <c r="X14" i="31"/>
  <c r="X13" i="31"/>
  <c r="X12" i="31"/>
  <c r="AF113" i="33" l="1"/>
  <c r="AI113" i="33"/>
  <c r="M17" i="31"/>
  <c r="X16" i="31"/>
  <c r="I20" i="31" s="1"/>
  <c r="M18" i="31"/>
  <c r="B16" i="31"/>
  <c r="M17" i="36"/>
  <c r="X16" i="36"/>
  <c r="I20" i="36" s="1"/>
  <c r="M18" i="36"/>
  <c r="B16" i="26"/>
  <c r="M17" i="26"/>
  <c r="X16" i="26"/>
  <c r="I20" i="26" s="1"/>
  <c r="M18" i="26"/>
  <c r="AF111" i="36"/>
  <c r="AI112" i="27"/>
  <c r="AF111" i="26"/>
  <c r="AF112" i="34"/>
  <c r="AI112" i="34"/>
  <c r="X111" i="26"/>
  <c r="X112" i="26" s="1"/>
  <c r="X113" i="26" s="1"/>
  <c r="X114" i="26" s="1"/>
  <c r="X115" i="26" s="1"/>
  <c r="X116" i="26" s="1"/>
  <c r="X117" i="26" s="1"/>
  <c r="X118" i="26" s="1"/>
  <c r="X119" i="26" s="1"/>
  <c r="X120" i="26" s="1"/>
  <c r="X121" i="26" s="1"/>
  <c r="X122" i="26" s="1"/>
  <c r="X123" i="26" s="1"/>
  <c r="X124" i="26" s="1"/>
  <c r="X125" i="26" s="1"/>
  <c r="X126" i="26" s="1"/>
  <c r="X127" i="26" s="1"/>
  <c r="X128" i="26" s="1"/>
  <c r="X129" i="26" s="1"/>
  <c r="X130" i="26" s="1"/>
  <c r="X131" i="26" s="1"/>
  <c r="X132" i="26" s="1"/>
  <c r="AE111" i="26"/>
  <c r="B111" i="26" s="1"/>
  <c r="AE112" i="29"/>
  <c r="AH112" i="29"/>
  <c r="X111" i="31"/>
  <c r="X112" i="31" s="1"/>
  <c r="X113" i="31" s="1"/>
  <c r="X114" i="31" s="1"/>
  <c r="X115" i="31" s="1"/>
  <c r="X116" i="31" s="1"/>
  <c r="X117" i="31" s="1"/>
  <c r="X118" i="31" s="1"/>
  <c r="X119" i="31" s="1"/>
  <c r="X120" i="31" s="1"/>
  <c r="X121" i="31" s="1"/>
  <c r="X122" i="31" s="1"/>
  <c r="X123" i="31" s="1"/>
  <c r="X124" i="31" s="1"/>
  <c r="X125" i="31" s="1"/>
  <c r="X126" i="31" s="1"/>
  <c r="X127" i="31" s="1"/>
  <c r="X128" i="31" s="1"/>
  <c r="X129" i="31" s="1"/>
  <c r="X130" i="31" s="1"/>
  <c r="X131" i="31" s="1"/>
  <c r="X132" i="31" s="1"/>
  <c r="AF111" i="31"/>
  <c r="AH113" i="33"/>
  <c r="AE112" i="34"/>
  <c r="AH112" i="34"/>
  <c r="AF112" i="29"/>
  <c r="AI112" i="29"/>
  <c r="AE113" i="33"/>
  <c r="X111" i="36"/>
  <c r="X112" i="36" s="1"/>
  <c r="X113" i="36" s="1"/>
  <c r="X114" i="36" s="1"/>
  <c r="X115" i="36" s="1"/>
  <c r="X116" i="36" s="1"/>
  <c r="X117" i="36" s="1"/>
  <c r="X118" i="36" s="1"/>
  <c r="X119" i="36" s="1"/>
  <c r="X120" i="36" s="1"/>
  <c r="X121" i="36" s="1"/>
  <c r="X122" i="36" s="1"/>
  <c r="X123" i="36" s="1"/>
  <c r="X124" i="36" s="1"/>
  <c r="X125" i="36" s="1"/>
  <c r="X126" i="36" s="1"/>
  <c r="X127" i="36" s="1"/>
  <c r="X128" i="36" s="1"/>
  <c r="X129" i="36" s="1"/>
  <c r="X130" i="36" s="1"/>
  <c r="X131" i="36" s="1"/>
  <c r="X132" i="36" s="1"/>
  <c r="AE111" i="36"/>
  <c r="AE112" i="35"/>
  <c r="AH112" i="35"/>
  <c r="AE112" i="27"/>
  <c r="AH112" i="27"/>
  <c r="B111" i="27"/>
  <c r="AF112" i="27"/>
  <c r="AF112" i="35"/>
  <c r="AI112" i="35"/>
  <c r="AE111" i="31"/>
  <c r="B111" i="35"/>
  <c r="B111" i="34"/>
  <c r="B112" i="28"/>
  <c r="AF113" i="35" l="1"/>
  <c r="AE114" i="33"/>
  <c r="B114" i="33" s="1"/>
  <c r="AE113" i="29"/>
  <c r="B113" i="29" s="1"/>
  <c r="AF113" i="27"/>
  <c r="AH113" i="34"/>
  <c r="AE113" i="34"/>
  <c r="AI113" i="29"/>
  <c r="B113" i="33"/>
  <c r="AI114" i="33"/>
  <c r="AF114" i="33"/>
  <c r="AH114" i="33"/>
  <c r="AI112" i="31"/>
  <c r="AI112" i="26"/>
  <c r="AE113" i="35"/>
  <c r="AE114" i="35" s="1"/>
  <c r="AI113" i="35"/>
  <c r="AF112" i="26"/>
  <c r="AF113" i="29"/>
  <c r="AE112" i="26"/>
  <c r="B112" i="26" s="1"/>
  <c r="AH112" i="26"/>
  <c r="AH112" i="31"/>
  <c r="AF113" i="34"/>
  <c r="AI113" i="34"/>
  <c r="B112" i="29"/>
  <c r="AH113" i="27"/>
  <c r="AE112" i="36"/>
  <c r="B111" i="36"/>
  <c r="AH112" i="36"/>
  <c r="AF112" i="31"/>
  <c r="AI112" i="36"/>
  <c r="AE113" i="27"/>
  <c r="B112" i="27"/>
  <c r="AF112" i="36"/>
  <c r="AE112" i="31"/>
  <c r="B111" i="31"/>
  <c r="AH113" i="35"/>
  <c r="AH113" i="29"/>
  <c r="AI113" i="27"/>
  <c r="B112" i="35"/>
  <c r="B112" i="34"/>
  <c r="B113" i="28"/>
  <c r="AH113" i="36" l="1"/>
  <c r="AI114" i="35"/>
  <c r="AF114" i="34"/>
  <c r="AF115" i="33"/>
  <c r="AF114" i="29"/>
  <c r="AF114" i="27"/>
  <c r="AH114" i="27"/>
  <c r="AI114" i="27"/>
  <c r="AH115" i="33"/>
  <c r="AF113" i="26"/>
  <c r="AE115" i="33"/>
  <c r="AF113" i="31"/>
  <c r="AF113" i="36"/>
  <c r="AF114" i="35"/>
  <c r="AF115" i="35" s="1"/>
  <c r="AH114" i="34"/>
  <c r="AI115" i="33"/>
  <c r="AE113" i="36"/>
  <c r="B112" i="36"/>
  <c r="AH113" i="31"/>
  <c r="AE114" i="29"/>
  <c r="AE115" i="29" s="1"/>
  <c r="AE113" i="31"/>
  <c r="B112" i="31"/>
  <c r="AE114" i="34"/>
  <c r="AI114" i="29"/>
  <c r="AH113" i="26"/>
  <c r="AI113" i="26"/>
  <c r="AH114" i="29"/>
  <c r="AE114" i="27"/>
  <c r="B113" i="27"/>
  <c r="AH114" i="35"/>
  <c r="AI113" i="36"/>
  <c r="AI114" i="34"/>
  <c r="AE113" i="26"/>
  <c r="AI113" i="31"/>
  <c r="B113" i="34"/>
  <c r="B114" i="28"/>
  <c r="B113" i="35"/>
  <c r="AH115" i="35" l="1"/>
  <c r="AE115" i="35"/>
  <c r="AE116" i="35" s="1"/>
  <c r="AE115" i="34"/>
  <c r="AE116" i="33"/>
  <c r="B116" i="33" s="1"/>
  <c r="AH116" i="33"/>
  <c r="B115" i="33"/>
  <c r="AI116" i="33"/>
  <c r="AI115" i="27"/>
  <c r="AF114" i="26"/>
  <c r="AE114" i="26"/>
  <c r="AH114" i="26"/>
  <c r="AI115" i="35"/>
  <c r="AI116" i="35" s="1"/>
  <c r="B114" i="29"/>
  <c r="AF115" i="29"/>
  <c r="AF116" i="29" s="1"/>
  <c r="AF116" i="33"/>
  <c r="AI114" i="36"/>
  <c r="AH114" i="31"/>
  <c r="AI114" i="31"/>
  <c r="AI115" i="29"/>
  <c r="AH115" i="29"/>
  <c r="AH115" i="27"/>
  <c r="B113" i="26"/>
  <c r="AI114" i="26"/>
  <c r="AE114" i="36"/>
  <c r="B113" i="36"/>
  <c r="AF114" i="36"/>
  <c r="AE115" i="27"/>
  <c r="B114" i="27"/>
  <c r="AF115" i="34"/>
  <c r="AE114" i="31"/>
  <c r="B113" i="31"/>
  <c r="AF116" i="35"/>
  <c r="AF117" i="35" s="1"/>
  <c r="AH115" i="34"/>
  <c r="AF114" i="31"/>
  <c r="AI115" i="34"/>
  <c r="AH114" i="36"/>
  <c r="AF115" i="27"/>
  <c r="B115" i="29"/>
  <c r="B114" i="35"/>
  <c r="B115" i="28"/>
  <c r="AH116" i="35" l="1"/>
  <c r="AF116" i="34"/>
  <c r="AI116" i="29"/>
  <c r="AE115" i="26"/>
  <c r="B115" i="26" s="1"/>
  <c r="AF115" i="26"/>
  <c r="AI115" i="26"/>
  <c r="B114" i="26"/>
  <c r="AH115" i="26"/>
  <c r="AF117" i="33"/>
  <c r="AE117" i="33"/>
  <c r="AH116" i="29"/>
  <c r="AH117" i="33"/>
  <c r="AE116" i="29"/>
  <c r="AE117" i="29" s="1"/>
  <c r="AF115" i="36"/>
  <c r="AI117" i="33"/>
  <c r="AH115" i="36"/>
  <c r="AF116" i="27"/>
  <c r="AI116" i="34"/>
  <c r="AE115" i="31"/>
  <c r="B114" i="31"/>
  <c r="AE116" i="27"/>
  <c r="B115" i="27"/>
  <c r="AH115" i="31"/>
  <c r="AI116" i="27"/>
  <c r="AE115" i="36"/>
  <c r="B114" i="36"/>
  <c r="AI117" i="35"/>
  <c r="AI115" i="31"/>
  <c r="AH116" i="27"/>
  <c r="AE117" i="35"/>
  <c r="AE118" i="35" s="1"/>
  <c r="AF115" i="31"/>
  <c r="AH117" i="35"/>
  <c r="AE116" i="34"/>
  <c r="AE117" i="34" s="1"/>
  <c r="AH116" i="34"/>
  <c r="AI115" i="36"/>
  <c r="B115" i="34"/>
  <c r="B114" i="34"/>
  <c r="B115" i="35"/>
  <c r="B116" i="28"/>
  <c r="AF116" i="36" l="1"/>
  <c r="AF118" i="35"/>
  <c r="AF119" i="35" s="1"/>
  <c r="AH117" i="34"/>
  <c r="AE118" i="33"/>
  <c r="B118" i="33" s="1"/>
  <c r="B117" i="33"/>
  <c r="AH118" i="33"/>
  <c r="AI118" i="33"/>
  <c r="AF116" i="31"/>
  <c r="AI117" i="29"/>
  <c r="AE116" i="26"/>
  <c r="B116" i="26" s="1"/>
  <c r="AH116" i="26"/>
  <c r="AI116" i="26"/>
  <c r="AF116" i="26"/>
  <c r="B116" i="29"/>
  <c r="AH117" i="29"/>
  <c r="AF117" i="29"/>
  <c r="AF118" i="33"/>
  <c r="AH116" i="36"/>
  <c r="AI118" i="35"/>
  <c r="AE117" i="27"/>
  <c r="B116" i="27"/>
  <c r="AF117" i="27"/>
  <c r="AE116" i="31"/>
  <c r="AF117" i="31" s="1"/>
  <c r="B115" i="31"/>
  <c r="AE116" i="36"/>
  <c r="AF117" i="36" s="1"/>
  <c r="B115" i="36"/>
  <c r="AI117" i="27"/>
  <c r="AI116" i="36"/>
  <c r="AH118" i="35"/>
  <c r="AH117" i="27"/>
  <c r="AH116" i="31"/>
  <c r="AI117" i="34"/>
  <c r="AI116" i="31"/>
  <c r="AF117" i="34"/>
  <c r="AF118" i="34" s="1"/>
  <c r="B117" i="29"/>
  <c r="B117" i="28"/>
  <c r="B116" i="35"/>
  <c r="AH119" i="35" l="1"/>
  <c r="AE119" i="35"/>
  <c r="AE120" i="35" s="1"/>
  <c r="AI119" i="35"/>
  <c r="AF119" i="33"/>
  <c r="AH118" i="29"/>
  <c r="AI117" i="26"/>
  <c r="AE117" i="26"/>
  <c r="B117" i="26" s="1"/>
  <c r="AH117" i="26"/>
  <c r="AF117" i="26"/>
  <c r="AF118" i="29"/>
  <c r="AE118" i="29"/>
  <c r="AI118" i="29"/>
  <c r="AH119" i="33"/>
  <c r="AI118" i="27"/>
  <c r="AE119" i="33"/>
  <c r="AI119" i="33"/>
  <c r="AH117" i="36"/>
  <c r="AI117" i="36"/>
  <c r="AI118" i="34"/>
  <c r="AE118" i="34"/>
  <c r="AE119" i="34" s="1"/>
  <c r="AE117" i="36"/>
  <c r="B116" i="36"/>
  <c r="AF118" i="27"/>
  <c r="AE118" i="27"/>
  <c r="B117" i="27"/>
  <c r="AE117" i="31"/>
  <c r="B116" i="31"/>
  <c r="AH117" i="31"/>
  <c r="AH118" i="27"/>
  <c r="AH120" i="35"/>
  <c r="AI117" i="31"/>
  <c r="AF120" i="35"/>
  <c r="AF121" i="35" s="1"/>
  <c r="AH118" i="34"/>
  <c r="B117" i="34"/>
  <c r="B116" i="34"/>
  <c r="B118" i="28"/>
  <c r="B117" i="35"/>
  <c r="AH118" i="36" l="1"/>
  <c r="AI120" i="35"/>
  <c r="AE120" i="33"/>
  <c r="B120" i="33" s="1"/>
  <c r="AI120" i="33"/>
  <c r="AH120" i="33"/>
  <c r="AI118" i="31"/>
  <c r="AH118" i="31"/>
  <c r="AE119" i="29"/>
  <c r="AI119" i="29"/>
  <c r="B118" i="29"/>
  <c r="AE118" i="26"/>
  <c r="AF118" i="26"/>
  <c r="AI118" i="26"/>
  <c r="AH118" i="26"/>
  <c r="AH121" i="35"/>
  <c r="AF119" i="29"/>
  <c r="AI121" i="35"/>
  <c r="AF119" i="34"/>
  <c r="AF120" i="34" s="1"/>
  <c r="AH119" i="34"/>
  <c r="AF120" i="33"/>
  <c r="AF118" i="36"/>
  <c r="AH119" i="29"/>
  <c r="AE121" i="35"/>
  <c r="AE122" i="35" s="1"/>
  <c r="AI119" i="34"/>
  <c r="AE118" i="31"/>
  <c r="B117" i="31"/>
  <c r="AF119" i="27"/>
  <c r="AI119" i="27"/>
  <c r="AH119" i="27"/>
  <c r="AE118" i="36"/>
  <c r="B117" i="36"/>
  <c r="AE119" i="27"/>
  <c r="B118" i="27"/>
  <c r="AI118" i="36"/>
  <c r="AF118" i="31"/>
  <c r="B119" i="33"/>
  <c r="B118" i="35"/>
  <c r="B119" i="28"/>
  <c r="AH122" i="35" l="1"/>
  <c r="AI122" i="35"/>
  <c r="AF122" i="35"/>
  <c r="AF123" i="35" s="1"/>
  <c r="AI120" i="34"/>
  <c r="AH120" i="34"/>
  <c r="AF121" i="33"/>
  <c r="AE121" i="33"/>
  <c r="AH119" i="31"/>
  <c r="AH120" i="27"/>
  <c r="AH119" i="26"/>
  <c r="AI119" i="26"/>
  <c r="AE119" i="26"/>
  <c r="B119" i="26" s="1"/>
  <c r="B118" i="26"/>
  <c r="AF119" i="26"/>
  <c r="AF120" i="29"/>
  <c r="AE120" i="29"/>
  <c r="AI120" i="29"/>
  <c r="AH120" i="29"/>
  <c r="AI121" i="33"/>
  <c r="AE120" i="34"/>
  <c r="AE121" i="34" s="1"/>
  <c r="AH121" i="33"/>
  <c r="AI119" i="36"/>
  <c r="AI119" i="31"/>
  <c r="AI123" i="35"/>
  <c r="AE120" i="27"/>
  <c r="B119" i="27"/>
  <c r="AF119" i="31"/>
  <c r="AE119" i="31"/>
  <c r="B118" i="31"/>
  <c r="AE119" i="36"/>
  <c r="B118" i="36"/>
  <c r="AI120" i="27"/>
  <c r="AF120" i="27"/>
  <c r="AF119" i="36"/>
  <c r="AH119" i="36"/>
  <c r="B119" i="29"/>
  <c r="B119" i="34"/>
  <c r="B118" i="34"/>
  <c r="B120" i="28"/>
  <c r="B119" i="35"/>
  <c r="AE123" i="35" l="1"/>
  <c r="AE124" i="35" s="1"/>
  <c r="AH123" i="35"/>
  <c r="AF121" i="34"/>
  <c r="AF122" i="34" s="1"/>
  <c r="B120" i="34"/>
  <c r="AI121" i="34"/>
  <c r="AE122" i="33"/>
  <c r="B122" i="33" s="1"/>
  <c r="B121" i="33"/>
  <c r="AH122" i="33"/>
  <c r="AF122" i="33"/>
  <c r="AI122" i="33"/>
  <c r="AE121" i="29"/>
  <c r="B120" i="29"/>
  <c r="AH121" i="29"/>
  <c r="AE121" i="27"/>
  <c r="B121" i="27" s="1"/>
  <c r="AE120" i="26"/>
  <c r="B120" i="26" s="1"/>
  <c r="AI120" i="26"/>
  <c r="AH120" i="26"/>
  <c r="AF120" i="26"/>
  <c r="AI120" i="36"/>
  <c r="AH121" i="34"/>
  <c r="AI121" i="29"/>
  <c r="AF121" i="29"/>
  <c r="AF120" i="31"/>
  <c r="AF120" i="36"/>
  <c r="AE120" i="36"/>
  <c r="B119" i="36"/>
  <c r="AH120" i="36"/>
  <c r="AF121" i="27"/>
  <c r="AE120" i="31"/>
  <c r="B119" i="31"/>
  <c r="AH121" i="27"/>
  <c r="AI121" i="27"/>
  <c r="AI120" i="31"/>
  <c r="B120" i="27"/>
  <c r="AH120" i="31"/>
  <c r="B120" i="35"/>
  <c r="B121" i="28"/>
  <c r="B121" i="34"/>
  <c r="AF124" i="35" l="1"/>
  <c r="AF125" i="35" s="1"/>
  <c r="AI124" i="35"/>
  <c r="AH124" i="35"/>
  <c r="AH125" i="35" s="1"/>
  <c r="AI122" i="34"/>
  <c r="AH122" i="34"/>
  <c r="AE122" i="34"/>
  <c r="B122" i="34" s="1"/>
  <c r="AF123" i="33"/>
  <c r="AE123" i="33"/>
  <c r="AH123" i="33"/>
  <c r="AI123" i="33"/>
  <c r="AF121" i="31"/>
  <c r="AF122" i="29"/>
  <c r="AF122" i="27"/>
  <c r="AF121" i="26"/>
  <c r="AH121" i="26"/>
  <c r="AI121" i="26"/>
  <c r="AE121" i="26"/>
  <c r="B121" i="26" s="1"/>
  <c r="AE122" i="29"/>
  <c r="AI122" i="29"/>
  <c r="AH122" i="29"/>
  <c r="AE125" i="35"/>
  <c r="AE126" i="35" s="1"/>
  <c r="AH121" i="36"/>
  <c r="AI125" i="35"/>
  <c r="AI126" i="35" s="1"/>
  <c r="AI122" i="27"/>
  <c r="AE121" i="36"/>
  <c r="B120" i="36"/>
  <c r="AE122" i="27"/>
  <c r="AH122" i="27"/>
  <c r="AF121" i="36"/>
  <c r="AE121" i="31"/>
  <c r="B120" i="31"/>
  <c r="AI121" i="31"/>
  <c r="AH121" i="31"/>
  <c r="AI121" i="36"/>
  <c r="B121" i="29"/>
  <c r="B121" i="35"/>
  <c r="B122" i="28"/>
  <c r="AH122" i="36" l="1"/>
  <c r="AI122" i="36"/>
  <c r="AH126" i="35"/>
  <c r="AF126" i="35"/>
  <c r="AF127" i="35" s="1"/>
  <c r="AE123" i="34"/>
  <c r="AF123" i="34"/>
  <c r="AI123" i="34"/>
  <c r="AH123" i="34"/>
  <c r="AE124" i="33"/>
  <c r="B124" i="33" s="1"/>
  <c r="AH124" i="33"/>
  <c r="AF124" i="33"/>
  <c r="AI124" i="33"/>
  <c r="AE123" i="29"/>
  <c r="AI123" i="29"/>
  <c r="B122" i="29"/>
  <c r="AH123" i="29"/>
  <c r="AF123" i="27"/>
  <c r="AH123" i="27"/>
  <c r="AE122" i="26"/>
  <c r="B122" i="26" s="1"/>
  <c r="AF122" i="26"/>
  <c r="AI122" i="26"/>
  <c r="AH122" i="26"/>
  <c r="AE127" i="35"/>
  <c r="AE128" i="35" s="1"/>
  <c r="AF123" i="29"/>
  <c r="AF128" i="35"/>
  <c r="AF129" i="35" s="1"/>
  <c r="AE122" i="31"/>
  <c r="B121" i="31"/>
  <c r="AE122" i="36"/>
  <c r="B121" i="36"/>
  <c r="AH122" i="31"/>
  <c r="AI122" i="31"/>
  <c r="AF122" i="36"/>
  <c r="AI123" i="27"/>
  <c r="AE123" i="27"/>
  <c r="B122" i="27"/>
  <c r="AF122" i="31"/>
  <c r="B123" i="29"/>
  <c r="B123" i="33"/>
  <c r="B122" i="35"/>
  <c r="B123" i="28"/>
  <c r="AF123" i="36" l="1"/>
  <c r="AI127" i="35"/>
  <c r="AH127" i="35"/>
  <c r="AH128" i="35" s="1"/>
  <c r="AH129" i="35" s="1"/>
  <c r="AI128" i="35"/>
  <c r="AI129" i="35" s="1"/>
  <c r="AH124" i="34"/>
  <c r="AF124" i="34"/>
  <c r="AI124" i="34"/>
  <c r="AE124" i="34"/>
  <c r="AF125" i="33"/>
  <c r="AI125" i="33"/>
  <c r="AE125" i="33"/>
  <c r="AH125" i="33"/>
  <c r="AF124" i="29"/>
  <c r="AH124" i="27"/>
  <c r="AH123" i="26"/>
  <c r="AI123" i="26"/>
  <c r="AF123" i="26"/>
  <c r="AE123" i="26"/>
  <c r="AH124" i="29"/>
  <c r="AE124" i="29"/>
  <c r="AI124" i="29"/>
  <c r="AE129" i="35"/>
  <c r="AE130" i="35" s="1"/>
  <c r="AF123" i="31"/>
  <c r="AI123" i="36"/>
  <c r="AI123" i="31"/>
  <c r="AH123" i="36"/>
  <c r="AH123" i="31"/>
  <c r="AE124" i="27"/>
  <c r="B123" i="27"/>
  <c r="AI124" i="27"/>
  <c r="AE123" i="31"/>
  <c r="B122" i="31"/>
  <c r="AE123" i="36"/>
  <c r="AE124" i="36" s="1"/>
  <c r="B124" i="36" s="1"/>
  <c r="B122" i="36"/>
  <c r="AF124" i="27"/>
  <c r="B123" i="34"/>
  <c r="B123" i="35"/>
  <c r="B124" i="28"/>
  <c r="AH130" i="35" l="1"/>
  <c r="AE125" i="34"/>
  <c r="B125" i="34" s="1"/>
  <c r="AI125" i="34"/>
  <c r="AF125" i="34"/>
  <c r="B124" i="34"/>
  <c r="AH125" i="34"/>
  <c r="AE126" i="33"/>
  <c r="B126" i="33" s="1"/>
  <c r="AI126" i="33"/>
  <c r="AH126" i="33"/>
  <c r="AF126" i="33"/>
  <c r="AI125" i="29"/>
  <c r="AF125" i="27"/>
  <c r="AE124" i="26"/>
  <c r="B124" i="26" s="1"/>
  <c r="B123" i="26"/>
  <c r="AI124" i="26"/>
  <c r="AF124" i="26"/>
  <c r="AH124" i="26"/>
  <c r="AE125" i="29"/>
  <c r="B125" i="29" s="1"/>
  <c r="B124" i="29"/>
  <c r="AH125" i="29"/>
  <c r="AF130" i="35"/>
  <c r="AF131" i="35" s="1"/>
  <c r="AF125" i="29"/>
  <c r="B123" i="36"/>
  <c r="AF124" i="36"/>
  <c r="AF125" i="36" s="1"/>
  <c r="AI130" i="35"/>
  <c r="AI125" i="27"/>
  <c r="AE124" i="31"/>
  <c r="B123" i="31"/>
  <c r="AE125" i="27"/>
  <c r="B124" i="27"/>
  <c r="AI124" i="36"/>
  <c r="AH124" i="31"/>
  <c r="AI124" i="31"/>
  <c r="AF124" i="31"/>
  <c r="AH124" i="36"/>
  <c r="AH125" i="27"/>
  <c r="B125" i="33"/>
  <c r="B124" i="35"/>
  <c r="B125" i="28"/>
  <c r="AE125" i="36" l="1"/>
  <c r="AE126" i="36" s="1"/>
  <c r="B126" i="36" s="1"/>
  <c r="AH125" i="36"/>
  <c r="AI125" i="36"/>
  <c r="AH131" i="35"/>
  <c r="AE131" i="35"/>
  <c r="AE132" i="35" s="1"/>
  <c r="AI131" i="35"/>
  <c r="AF126" i="34"/>
  <c r="AH126" i="34"/>
  <c r="AI126" i="34"/>
  <c r="AE126" i="34"/>
  <c r="AF127" i="33"/>
  <c r="AH127" i="33"/>
  <c r="AE127" i="33"/>
  <c r="AI127" i="33"/>
  <c r="AF126" i="29"/>
  <c r="AF126" i="27"/>
  <c r="AF125" i="26"/>
  <c r="AE125" i="26"/>
  <c r="AH125" i="26"/>
  <c r="AI125" i="26"/>
  <c r="AI126" i="29"/>
  <c r="AH126" i="29"/>
  <c r="AE126" i="29"/>
  <c r="AE125" i="31"/>
  <c r="B124" i="31"/>
  <c r="AE126" i="27"/>
  <c r="B125" i="27"/>
  <c r="AI125" i="31"/>
  <c r="AI126" i="27"/>
  <c r="AF125" i="31"/>
  <c r="AH126" i="27"/>
  <c r="AH125" i="31"/>
  <c r="B126" i="28"/>
  <c r="B125" i="35"/>
  <c r="AI126" i="36" l="1"/>
  <c r="B125" i="36"/>
  <c r="AH126" i="36"/>
  <c r="AF126" i="36"/>
  <c r="AF127" i="36" s="1"/>
  <c r="AF132" i="35"/>
  <c r="AH132" i="35"/>
  <c r="AI132" i="35"/>
  <c r="AE127" i="34"/>
  <c r="AI127" i="34"/>
  <c r="AF127" i="34"/>
  <c r="AF128" i="34" s="1"/>
  <c r="AH127" i="34"/>
  <c r="AH128" i="33"/>
  <c r="AI128" i="33"/>
  <c r="AE128" i="33"/>
  <c r="B128" i="33" s="1"/>
  <c r="AF128" i="33"/>
  <c r="AF126" i="31"/>
  <c r="AF127" i="27"/>
  <c r="AE126" i="26"/>
  <c r="B126" i="26" s="1"/>
  <c r="AI126" i="26"/>
  <c r="B125" i="26"/>
  <c r="AH126" i="26"/>
  <c r="AF126" i="26"/>
  <c r="AE127" i="29"/>
  <c r="B127" i="29" s="1"/>
  <c r="B126" i="29"/>
  <c r="AH127" i="29"/>
  <c r="AF127" i="29"/>
  <c r="AI127" i="29"/>
  <c r="AH127" i="27"/>
  <c r="AI127" i="27"/>
  <c r="AE126" i="31"/>
  <c r="B125" i="31"/>
  <c r="AI126" i="31"/>
  <c r="AH126" i="31"/>
  <c r="AE127" i="27"/>
  <c r="B126" i="27"/>
  <c r="B127" i="33"/>
  <c r="B127" i="34"/>
  <c r="B126" i="34"/>
  <c r="B126" i="35"/>
  <c r="B127" i="28"/>
  <c r="AE127" i="36" l="1"/>
  <c r="AE128" i="36" s="1"/>
  <c r="B128" i="36" s="1"/>
  <c r="AI127" i="36"/>
  <c r="AH127" i="36"/>
  <c r="AH128" i="34"/>
  <c r="AI128" i="34"/>
  <c r="AE128" i="34"/>
  <c r="AE129" i="34" s="1"/>
  <c r="AH129" i="33"/>
  <c r="AI129" i="33"/>
  <c r="AE129" i="33"/>
  <c r="AF129" i="33"/>
  <c r="AF127" i="31"/>
  <c r="AF128" i="29"/>
  <c r="AI128" i="29"/>
  <c r="AF128" i="27"/>
  <c r="AF127" i="26"/>
  <c r="AI127" i="26"/>
  <c r="AH127" i="26"/>
  <c r="AE127" i="26"/>
  <c r="AE128" i="26" s="1"/>
  <c r="AH128" i="29"/>
  <c r="AI128" i="27"/>
  <c r="AE128" i="29"/>
  <c r="AI127" i="31"/>
  <c r="AH127" i="31"/>
  <c r="AE128" i="27"/>
  <c r="B127" i="27"/>
  <c r="AE127" i="31"/>
  <c r="B126" i="31"/>
  <c r="AH128" i="27"/>
  <c r="B128" i="28"/>
  <c r="B127" i="35"/>
  <c r="B127" i="36" l="1"/>
  <c r="AH128" i="36"/>
  <c r="AI128" i="36"/>
  <c r="AF128" i="36"/>
  <c r="AI129" i="34"/>
  <c r="B128" i="34"/>
  <c r="AH129" i="34"/>
  <c r="AF129" i="34"/>
  <c r="AF130" i="34" s="1"/>
  <c r="AE130" i="33"/>
  <c r="B130" i="33" s="1"/>
  <c r="AH130" i="33"/>
  <c r="AF130" i="33"/>
  <c r="AI130" i="33"/>
  <c r="AF128" i="31"/>
  <c r="AF129" i="29"/>
  <c r="AF129" i="27"/>
  <c r="B127" i="26"/>
  <c r="AI128" i="26"/>
  <c r="AH128" i="26"/>
  <c r="AF128" i="26"/>
  <c r="AF129" i="26" s="1"/>
  <c r="AH129" i="29"/>
  <c r="AE129" i="29"/>
  <c r="B128" i="29"/>
  <c r="AI129" i="29"/>
  <c r="AE128" i="31"/>
  <c r="B127" i="31"/>
  <c r="AE129" i="27"/>
  <c r="B128" i="27"/>
  <c r="AI128" i="31"/>
  <c r="AH129" i="27"/>
  <c r="AH128" i="31"/>
  <c r="AI129" i="27"/>
  <c r="B129" i="33"/>
  <c r="B129" i="34"/>
  <c r="B128" i="26"/>
  <c r="B128" i="35"/>
  <c r="B129" i="28"/>
  <c r="AF129" i="36" l="1"/>
  <c r="AE129" i="36"/>
  <c r="AI129" i="36"/>
  <c r="AH129" i="36"/>
  <c r="AH130" i="34"/>
  <c r="AI130" i="34"/>
  <c r="AE130" i="34"/>
  <c r="AE131" i="34" s="1"/>
  <c r="AF131" i="33"/>
  <c r="AH131" i="33"/>
  <c r="AE131" i="33"/>
  <c r="AI131" i="33"/>
  <c r="AI130" i="29"/>
  <c r="AH129" i="26"/>
  <c r="AI129" i="26"/>
  <c r="AE129" i="26"/>
  <c r="AE130" i="26" s="1"/>
  <c r="AE130" i="29"/>
  <c r="B129" i="29"/>
  <c r="AH130" i="27"/>
  <c r="AH130" i="29"/>
  <c r="AF130" i="29"/>
  <c r="AI129" i="31"/>
  <c r="AE130" i="27"/>
  <c r="B129" i="27"/>
  <c r="AE129" i="31"/>
  <c r="B128" i="31"/>
  <c r="AI130" i="27"/>
  <c r="AF129" i="31"/>
  <c r="AH129" i="31"/>
  <c r="AF130" i="27"/>
  <c r="B130" i="28"/>
  <c r="B129" i="35"/>
  <c r="AI130" i="36" l="1"/>
  <c r="AH130" i="36"/>
  <c r="AE130" i="36"/>
  <c r="B130" i="36" s="1"/>
  <c r="B129" i="36"/>
  <c r="AF130" i="36"/>
  <c r="AF131" i="34"/>
  <c r="AF132" i="34" s="1"/>
  <c r="AI131" i="34"/>
  <c r="AH131" i="34"/>
  <c r="AF132" i="33"/>
  <c r="AH132" i="33"/>
  <c r="AE132" i="33"/>
  <c r="B132" i="33" s="1"/>
  <c r="AI132" i="33"/>
  <c r="AF130" i="31"/>
  <c r="AF131" i="29"/>
  <c r="B129" i="26"/>
  <c r="AH130" i="26"/>
  <c r="AI130" i="26"/>
  <c r="AF130" i="26"/>
  <c r="AF131" i="26" s="1"/>
  <c r="AH131" i="29"/>
  <c r="AE131" i="29"/>
  <c r="B130" i="29"/>
  <c r="AF131" i="27"/>
  <c r="AI131" i="29"/>
  <c r="AI131" i="27"/>
  <c r="AE130" i="31"/>
  <c r="B130" i="31" s="1"/>
  <c r="B129" i="31"/>
  <c r="AE131" i="27"/>
  <c r="B130" i="27"/>
  <c r="AH131" i="27"/>
  <c r="AH130" i="31"/>
  <c r="AI130" i="31"/>
  <c r="B131" i="33"/>
  <c r="B131" i="34"/>
  <c r="B130" i="34"/>
  <c r="B130" i="26"/>
  <c r="B130" i="35"/>
  <c r="B131" i="28"/>
  <c r="AF131" i="36" l="1"/>
  <c r="AE131" i="36"/>
  <c r="AI131" i="36"/>
  <c r="AH131" i="36"/>
  <c r="AH132" i="34"/>
  <c r="AE132" i="34"/>
  <c r="B132" i="34" s="1"/>
  <c r="AI132" i="34"/>
  <c r="AF131" i="31"/>
  <c r="AE131" i="31"/>
  <c r="B131" i="31" s="1"/>
  <c r="AI132" i="29"/>
  <c r="AF132" i="27"/>
  <c r="AE131" i="26"/>
  <c r="AE132" i="26" s="1"/>
  <c r="AI131" i="26"/>
  <c r="AH131" i="26"/>
  <c r="AE132" i="29"/>
  <c r="B132" i="29" s="1"/>
  <c r="B131" i="29"/>
  <c r="AF132" i="29"/>
  <c r="AH131" i="31"/>
  <c r="AH132" i="29"/>
  <c r="AI131" i="31"/>
  <c r="AH132" i="27"/>
  <c r="AE132" i="27"/>
  <c r="B132" i="27" s="1"/>
  <c r="B131" i="27"/>
  <c r="AI132" i="27"/>
  <c r="B131" i="35"/>
  <c r="B132" i="28"/>
  <c r="AH132" i="36" l="1"/>
  <c r="AI132" i="36"/>
  <c r="AE132" i="36"/>
  <c r="B132" i="36" s="1"/>
  <c r="B131" i="36"/>
  <c r="AF132" i="36"/>
  <c r="AI132" i="31"/>
  <c r="AH132" i="31"/>
  <c r="AE132" i="31"/>
  <c r="B132" i="31" s="1"/>
  <c r="AF132" i="31"/>
  <c r="AH132" i="26"/>
  <c r="B131" i="26"/>
  <c r="AI132" i="26"/>
  <c r="AF132" i="26"/>
  <c r="B132" i="35"/>
  <c r="B132" i="26"/>
  <c r="E36" i="37"/>
  <c r="E45" i="37"/>
  <c r="E50" i="37"/>
  <c r="C50" i="37" s="1"/>
  <c r="E39" i="37"/>
  <c r="C39" i="37" s="1"/>
  <c r="Q38" i="37" s="1"/>
  <c r="T38" i="37" s="1"/>
  <c r="E34" i="37"/>
  <c r="C34" i="37" s="1"/>
  <c r="E33" i="37"/>
  <c r="C33" i="37" s="1"/>
  <c r="Q32" i="37" s="1"/>
  <c r="E35" i="37"/>
  <c r="E37" i="37"/>
  <c r="C37" i="37" s="1"/>
  <c r="Q36" i="37" s="1"/>
  <c r="E38" i="37"/>
  <c r="C38" i="37" s="1"/>
  <c r="E40" i="37"/>
  <c r="C40" i="37" s="1"/>
  <c r="Q39" i="37" s="1"/>
  <c r="T39" i="37" s="1"/>
  <c r="E41" i="37"/>
  <c r="C41" i="37" s="1"/>
  <c r="Q40" i="37" s="1"/>
  <c r="T40" i="37" s="1"/>
  <c r="V40" i="37" s="1"/>
  <c r="W40" i="37" s="1"/>
  <c r="E44" i="37"/>
  <c r="C44" i="37" s="1"/>
  <c r="E48" i="37"/>
  <c r="C48" i="37" s="1"/>
  <c r="E43" i="37"/>
  <c r="C43" i="37" s="1"/>
  <c r="E46" i="37"/>
  <c r="E47" i="37"/>
  <c r="C47" i="37" s="1"/>
  <c r="Q46" i="37" s="1"/>
  <c r="E49" i="37"/>
  <c r="E42" i="37"/>
  <c r="E51" i="37"/>
  <c r="C51" i="37" s="1"/>
  <c r="E52" i="37"/>
  <c r="E53" i="37"/>
  <c r="C53" i="37" s="1"/>
  <c r="Q52" i="37" s="1"/>
  <c r="E55" i="37"/>
  <c r="C55" i="37" s="1"/>
  <c r="E54" i="37"/>
  <c r="E57" i="37"/>
  <c r="C57" i="37" s="1"/>
  <c r="K58" i="37" s="1"/>
  <c r="E58" i="37"/>
  <c r="E60" i="37"/>
  <c r="C60" i="37" s="1"/>
  <c r="E56" i="37"/>
  <c r="C56" i="37" s="1"/>
  <c r="E63" i="37"/>
  <c r="C63" i="37" s="1"/>
  <c r="Q62" i="37" s="1"/>
  <c r="E59" i="37"/>
  <c r="C59" i="37" s="1"/>
  <c r="E68" i="37"/>
  <c r="C68" i="37" s="1"/>
  <c r="E86" i="37"/>
  <c r="E61" i="37"/>
  <c r="C61" i="37" s="1"/>
  <c r="Q60" i="37" s="1"/>
  <c r="E66" i="37"/>
  <c r="E65" i="37"/>
  <c r="E64" i="37"/>
  <c r="C64" i="37" s="1"/>
  <c r="E69" i="37"/>
  <c r="E67" i="37"/>
  <c r="C67" i="37"/>
  <c r="Q66" i="37" s="1"/>
  <c r="E62" i="37"/>
  <c r="C62" i="37" s="1"/>
  <c r="E73" i="37"/>
  <c r="E70" i="37"/>
  <c r="C70" i="37" s="1"/>
  <c r="E85" i="37"/>
  <c r="C85" i="37" s="1"/>
  <c r="E88" i="37"/>
  <c r="C88" i="37" s="1"/>
  <c r="Q87" i="37" s="1"/>
  <c r="T87" i="37" s="1"/>
  <c r="E74" i="37"/>
  <c r="C74" i="37" s="1"/>
  <c r="K75" i="37" s="1"/>
  <c r="E75" i="37"/>
  <c r="C75" i="37" s="1"/>
  <c r="E72" i="37"/>
  <c r="C72" i="37" s="1"/>
  <c r="E77" i="37"/>
  <c r="C77" i="37" s="1"/>
  <c r="K78" i="37" s="1"/>
  <c r="E76" i="37"/>
  <c r="E79" i="37"/>
  <c r="C79" i="37"/>
  <c r="K80" i="37" s="1"/>
  <c r="E71" i="37"/>
  <c r="C71" i="37" s="1"/>
  <c r="E78" i="37"/>
  <c r="C78" i="37" s="1"/>
  <c r="E81" i="37"/>
  <c r="C81" i="37" s="1"/>
  <c r="Q80" i="37" s="1"/>
  <c r="T80" i="37" s="1"/>
  <c r="E80" i="37"/>
  <c r="C80" i="37" s="1"/>
  <c r="E82" i="37"/>
  <c r="C82" i="37" s="1"/>
  <c r="E83" i="37"/>
  <c r="C83" i="37" s="1"/>
  <c r="K84" i="37" s="1"/>
  <c r="E84" i="37"/>
  <c r="C84" i="37" s="1"/>
  <c r="Q83" i="37" s="1"/>
  <c r="T83" i="37" s="1"/>
  <c r="E89" i="37"/>
  <c r="C89" i="37" s="1"/>
  <c r="K90" i="37" s="1"/>
  <c r="E87" i="37"/>
  <c r="C87" i="37" s="1"/>
  <c r="E90" i="37"/>
  <c r="C90" i="37" s="1"/>
  <c r="E91" i="37"/>
  <c r="C91" i="37" s="1"/>
  <c r="E95" i="37"/>
  <c r="C95" i="37" s="1"/>
  <c r="E92" i="37"/>
  <c r="C92" i="37" s="1"/>
  <c r="E94" i="37"/>
  <c r="C94" i="37" s="1"/>
  <c r="E97" i="37"/>
  <c r="C97" i="37" s="1"/>
  <c r="Q96" i="37" s="1"/>
  <c r="E98" i="37"/>
  <c r="C98" i="37" s="1"/>
  <c r="Q97" i="37" s="1"/>
  <c r="E101" i="37"/>
  <c r="C101" i="37" s="1"/>
  <c r="E93" i="37"/>
  <c r="C93" i="37" s="1"/>
  <c r="Q92" i="37" s="1"/>
  <c r="E99" i="37"/>
  <c r="C99" i="37" s="1"/>
  <c r="E102" i="37"/>
  <c r="C102" i="37" s="1"/>
  <c r="Q101" i="37" s="1"/>
  <c r="T101" i="37" s="1"/>
  <c r="E96" i="37"/>
  <c r="C96" i="37" s="1"/>
  <c r="E100" i="37"/>
  <c r="C100" i="37" s="1"/>
  <c r="T92" i="37" l="1"/>
  <c r="K86" i="37"/>
  <c r="Q84" i="37"/>
  <c r="T84" i="37" s="1"/>
  <c r="V84" i="37" s="1"/>
  <c r="W84" i="37" s="1"/>
  <c r="U83" i="37"/>
  <c r="V83" i="37"/>
  <c r="W83" i="37" s="1"/>
  <c r="Q98" i="37"/>
  <c r="T98" i="37" s="1"/>
  <c r="K100" i="37"/>
  <c r="K73" i="37"/>
  <c r="Q71" i="37"/>
  <c r="T71" i="37" s="1"/>
  <c r="Q93" i="37"/>
  <c r="T93" i="37" s="1"/>
  <c r="K95" i="37"/>
  <c r="V80" i="37"/>
  <c r="W80" i="37" s="1"/>
  <c r="U80" i="37"/>
  <c r="K39" i="37"/>
  <c r="Q37" i="37"/>
  <c r="K99" i="37"/>
  <c r="K64" i="37"/>
  <c r="T60" i="37"/>
  <c r="K52" i="37"/>
  <c r="Q50" i="37"/>
  <c r="T50" i="37" s="1"/>
  <c r="Q95" i="37"/>
  <c r="T95" i="37" s="1"/>
  <c r="K97" i="37"/>
  <c r="K79" i="37"/>
  <c r="Q77" i="37"/>
  <c r="T77" i="37" s="1"/>
  <c r="K96" i="37"/>
  <c r="Q94" i="37"/>
  <c r="T94" i="37" s="1"/>
  <c r="V87" i="37"/>
  <c r="W87" i="37" s="1"/>
  <c r="U87" i="37"/>
  <c r="U92" i="37"/>
  <c r="V92" i="37"/>
  <c r="W92" i="37" s="1"/>
  <c r="V93" i="37"/>
  <c r="W93" i="37" s="1"/>
  <c r="U93" i="37"/>
  <c r="V60" i="37"/>
  <c r="W60" i="37" s="1"/>
  <c r="U60" i="37"/>
  <c r="V38" i="37"/>
  <c r="U38" i="37"/>
  <c r="U101" i="37"/>
  <c r="V101" i="37"/>
  <c r="W101" i="37" s="1"/>
  <c r="U98" i="37"/>
  <c r="V98" i="37"/>
  <c r="W98" i="37" s="1"/>
  <c r="T96" i="37"/>
  <c r="K101" i="37"/>
  <c r="Q99" i="37"/>
  <c r="K102" i="37"/>
  <c r="Q100" i="37"/>
  <c r="T100" i="37" s="1"/>
  <c r="K88" i="37"/>
  <c r="Q86" i="37"/>
  <c r="K54" i="37"/>
  <c r="Q73" i="37"/>
  <c r="C66" i="37"/>
  <c r="Q78" i="37"/>
  <c r="T78" i="37" s="1"/>
  <c r="K71" i="37"/>
  <c r="K49" i="37"/>
  <c r="Q47" i="37"/>
  <c r="T47" i="37" s="1"/>
  <c r="V39" i="37"/>
  <c r="W39" i="37" s="1"/>
  <c r="U39" i="37"/>
  <c r="Q63" i="37"/>
  <c r="T63" i="37" s="1"/>
  <c r="K65" i="37"/>
  <c r="K48" i="37"/>
  <c r="Q33" i="37"/>
  <c r="T33" i="37" s="1"/>
  <c r="K51" i="37"/>
  <c r="K103" i="37"/>
  <c r="K98" i="37"/>
  <c r="T97" i="37"/>
  <c r="Q82" i="37"/>
  <c r="T82" i="37" s="1"/>
  <c r="Q61" i="37"/>
  <c r="T61" i="37" s="1"/>
  <c r="K63" i="37"/>
  <c r="Q69" i="37"/>
  <c r="K41" i="37"/>
  <c r="K57" i="37"/>
  <c r="Q55" i="37"/>
  <c r="T55" i="37" s="1"/>
  <c r="K92" i="37"/>
  <c r="Q90" i="37"/>
  <c r="T90" i="37" s="1"/>
  <c r="Q76" i="37"/>
  <c r="Q91" i="37"/>
  <c r="T91" i="37" s="1"/>
  <c r="K85" i="37"/>
  <c r="Q59" i="37"/>
  <c r="T59" i="37" s="1"/>
  <c r="K61" i="37"/>
  <c r="U84" i="37"/>
  <c r="C58" i="37"/>
  <c r="K35" i="37"/>
  <c r="Q49" i="37"/>
  <c r="Q70" i="37"/>
  <c r="T70" i="37" s="1"/>
  <c r="K72" i="37"/>
  <c r="U40" i="37"/>
  <c r="K94" i="37"/>
  <c r="K91" i="37"/>
  <c r="Q89" i="37"/>
  <c r="T89" i="37" s="1"/>
  <c r="Q67" i="37"/>
  <c r="T67" i="37" s="1"/>
  <c r="K69" i="37"/>
  <c r="K44" i="37"/>
  <c r="Q42" i="37"/>
  <c r="Q81" i="37"/>
  <c r="T81" i="37" s="1"/>
  <c r="K82" i="37"/>
  <c r="K93" i="37"/>
  <c r="Q88" i="37"/>
  <c r="T88" i="37" s="1"/>
  <c r="Q79" i="37"/>
  <c r="T79" i="37" s="1"/>
  <c r="K81" i="37"/>
  <c r="C76" i="37"/>
  <c r="K76" i="37"/>
  <c r="K89" i="37"/>
  <c r="K83" i="37"/>
  <c r="Q74" i="37"/>
  <c r="T74" i="37" s="1"/>
  <c r="K68" i="37"/>
  <c r="K45" i="37"/>
  <c r="Q43" i="37"/>
  <c r="T43" i="37" s="1"/>
  <c r="C35" i="37"/>
  <c r="C69" i="37"/>
  <c r="C65" i="37"/>
  <c r="C54" i="37"/>
  <c r="C52" i="37"/>
  <c r="C36" i="37"/>
  <c r="T36" i="37" s="1"/>
  <c r="K62" i="37"/>
  <c r="C86" i="37"/>
  <c r="T62" i="37"/>
  <c r="K42" i="37"/>
  <c r="C73" i="37"/>
  <c r="Q58" i="37"/>
  <c r="K60" i="37"/>
  <c r="Q54" i="37"/>
  <c r="T54" i="37" s="1"/>
  <c r="K56" i="37"/>
  <c r="C46" i="37"/>
  <c r="K38" i="37"/>
  <c r="T37" i="37"/>
  <c r="K34" i="37"/>
  <c r="K40" i="37"/>
  <c r="Q56" i="37"/>
  <c r="T56" i="37" s="1"/>
  <c r="C42" i="37"/>
  <c r="C49" i="37"/>
  <c r="C45" i="37"/>
  <c r="E103" i="37"/>
  <c r="C103" i="37" s="1"/>
  <c r="T58" i="37" l="1"/>
  <c r="T42" i="37"/>
  <c r="T49" i="37"/>
  <c r="U36" i="37"/>
  <c r="V36" i="37"/>
  <c r="W36" i="37" s="1"/>
  <c r="Q102" i="37"/>
  <c r="T102" i="37" s="1"/>
  <c r="K104" i="37"/>
  <c r="K66" i="37"/>
  <c r="Q64" i="37"/>
  <c r="T64" i="37" s="1"/>
  <c r="V81" i="37"/>
  <c r="U81" i="37"/>
  <c r="U58" i="37"/>
  <c r="V58" i="37"/>
  <c r="W58" i="37" s="1"/>
  <c r="U50" i="37"/>
  <c r="V50" i="37"/>
  <c r="Q68" i="37"/>
  <c r="T68" i="37" s="1"/>
  <c r="K70" i="37"/>
  <c r="T69" i="37"/>
  <c r="V78" i="37"/>
  <c r="U78" i="37"/>
  <c r="W38" i="37"/>
  <c r="Q72" i="37"/>
  <c r="T72" i="37" s="1"/>
  <c r="K74" i="37"/>
  <c r="Q85" i="37"/>
  <c r="T85" i="37" s="1"/>
  <c r="K87" i="37"/>
  <c r="Q34" i="37"/>
  <c r="T34" i="37" s="1"/>
  <c r="K36" i="37"/>
  <c r="T73" i="37"/>
  <c r="U100" i="37"/>
  <c r="V100" i="37"/>
  <c r="V96" i="37"/>
  <c r="U96" i="37"/>
  <c r="Q45" i="37"/>
  <c r="T45" i="37" s="1"/>
  <c r="K47" i="37"/>
  <c r="V49" i="37"/>
  <c r="W49" i="37" s="1"/>
  <c r="U49" i="37"/>
  <c r="Q65" i="37"/>
  <c r="T65" i="37" s="1"/>
  <c r="K67" i="37"/>
  <c r="V55" i="37"/>
  <c r="U55" i="37"/>
  <c r="U56" i="37"/>
  <c r="V56" i="37"/>
  <c r="U88" i="37"/>
  <c r="V88" i="37"/>
  <c r="U63" i="37"/>
  <c r="V63" i="37"/>
  <c r="K50" i="37"/>
  <c r="Q48" i="37"/>
  <c r="T48" i="37" s="1"/>
  <c r="V54" i="37"/>
  <c r="W54" i="37" s="1"/>
  <c r="U54" i="37"/>
  <c r="Q51" i="37"/>
  <c r="T51" i="37" s="1"/>
  <c r="K53" i="37"/>
  <c r="V79" i="37"/>
  <c r="U79" i="37"/>
  <c r="Q57" i="37"/>
  <c r="T57" i="37" s="1"/>
  <c r="K59" i="37"/>
  <c r="T76" i="37"/>
  <c r="V82" i="37"/>
  <c r="U82" i="37"/>
  <c r="U33" i="37"/>
  <c r="V33" i="37"/>
  <c r="T86" i="37"/>
  <c r="T52" i="37"/>
  <c r="V59" i="37"/>
  <c r="U59" i="37"/>
  <c r="U97" i="37"/>
  <c r="V97" i="37"/>
  <c r="T99" i="37"/>
  <c r="Q17" i="37"/>
  <c r="U42" i="37"/>
  <c r="V42" i="37"/>
  <c r="W42" i="37" s="1"/>
  <c r="V71" i="37"/>
  <c r="U71" i="37"/>
  <c r="Q44" i="37"/>
  <c r="T44" i="37" s="1"/>
  <c r="K46" i="37"/>
  <c r="K43" i="37"/>
  <c r="Q41" i="37"/>
  <c r="T41" i="37" s="1"/>
  <c r="U43" i="37"/>
  <c r="V43" i="37"/>
  <c r="U70" i="37"/>
  <c r="V70" i="37"/>
  <c r="Q35" i="37"/>
  <c r="T35" i="37" s="1"/>
  <c r="K37" i="37"/>
  <c r="U61" i="37"/>
  <c r="V61" i="37"/>
  <c r="U67" i="37"/>
  <c r="V67" i="37"/>
  <c r="V62" i="37"/>
  <c r="U62" i="37"/>
  <c r="K77" i="37"/>
  <c r="Q75" i="37"/>
  <c r="T75" i="37" s="1"/>
  <c r="V47" i="37"/>
  <c r="U47" i="37"/>
  <c r="V94" i="37"/>
  <c r="U94" i="37"/>
  <c r="V74" i="37"/>
  <c r="U74" i="37"/>
  <c r="V89" i="37"/>
  <c r="U89" i="37"/>
  <c r="U37" i="37"/>
  <c r="V37" i="37"/>
  <c r="Q53" i="37"/>
  <c r="T53" i="37" s="1"/>
  <c r="K55" i="37"/>
  <c r="U91" i="37"/>
  <c r="V91" i="37"/>
  <c r="V90" i="37"/>
  <c r="U90" i="37"/>
  <c r="T46" i="37"/>
  <c r="T66" i="37"/>
  <c r="V77" i="37"/>
  <c r="U77" i="37"/>
  <c r="V95" i="37"/>
  <c r="U95" i="37"/>
  <c r="W91" i="37" l="1"/>
  <c r="W37" i="37"/>
  <c r="W67" i="37"/>
  <c r="W43" i="37"/>
  <c r="W59" i="37"/>
  <c r="W82" i="37"/>
  <c r="W79" i="37"/>
  <c r="U73" i="37"/>
  <c r="V73" i="37"/>
  <c r="W74" i="37"/>
  <c r="V35" i="37"/>
  <c r="U35" i="37"/>
  <c r="U44" i="37"/>
  <c r="V44" i="37"/>
  <c r="U52" i="37"/>
  <c r="V52" i="37"/>
  <c r="V76" i="37"/>
  <c r="U76" i="37"/>
  <c r="V48" i="37"/>
  <c r="U48" i="37"/>
  <c r="U85" i="37"/>
  <c r="V85" i="37"/>
  <c r="W81" i="37"/>
  <c r="U65" i="37"/>
  <c r="V65" i="37"/>
  <c r="U46" i="37"/>
  <c r="V46" i="37"/>
  <c r="W33" i="37"/>
  <c r="V51" i="37"/>
  <c r="U51" i="37"/>
  <c r="W56" i="37"/>
  <c r="V34" i="37"/>
  <c r="U34" i="37"/>
  <c r="W50" i="37"/>
  <c r="V102" i="37"/>
  <c r="U102" i="37"/>
  <c r="W77" i="37"/>
  <c r="V99" i="37"/>
  <c r="U99" i="37"/>
  <c r="U17" i="37" s="1"/>
  <c r="T17" i="37"/>
  <c r="W88" i="37"/>
  <c r="V68" i="37"/>
  <c r="U68" i="37"/>
  <c r="V64" i="37"/>
  <c r="U64" i="37"/>
  <c r="V41" i="37"/>
  <c r="U41" i="37"/>
  <c r="W47" i="37"/>
  <c r="W70" i="37"/>
  <c r="W96" i="37"/>
  <c r="W78" i="37"/>
  <c r="V86" i="37"/>
  <c r="U86" i="37"/>
  <c r="V66" i="37"/>
  <c r="U66" i="37"/>
  <c r="W94" i="37"/>
  <c r="W97" i="37"/>
  <c r="W62" i="37"/>
  <c r="W71" i="37"/>
  <c r="U57" i="37"/>
  <c r="V57" i="37"/>
  <c r="W63" i="37"/>
  <c r="W100" i="37"/>
  <c r="U72" i="37"/>
  <c r="V72" i="37"/>
  <c r="V69" i="37"/>
  <c r="U69" i="37"/>
  <c r="V45" i="37"/>
  <c r="U45" i="37"/>
  <c r="W61" i="37"/>
  <c r="W95" i="37"/>
  <c r="W90" i="37"/>
  <c r="U53" i="37"/>
  <c r="V53" i="37"/>
  <c r="W89" i="37"/>
  <c r="V75" i="37"/>
  <c r="U75" i="37"/>
  <c r="W55" i="37"/>
  <c r="E104" i="37"/>
  <c r="C104" i="37" s="1"/>
  <c r="Q103" i="37" s="1"/>
  <c r="T103" i="37" s="1"/>
  <c r="W68" i="37" l="1"/>
  <c r="W72" i="37"/>
  <c r="V17" i="37"/>
  <c r="W99" i="37"/>
  <c r="W17" i="37" s="1"/>
  <c r="W65" i="37"/>
  <c r="W53" i="37"/>
  <c r="W51" i="37"/>
  <c r="W48" i="37"/>
  <c r="W44" i="37"/>
  <c r="W73" i="37"/>
  <c r="W66" i="37"/>
  <c r="W41" i="37"/>
  <c r="W76" i="37"/>
  <c r="W34" i="37"/>
  <c r="W45" i="37"/>
  <c r="W102" i="37"/>
  <c r="W46" i="37"/>
  <c r="W85" i="37"/>
  <c r="W35" i="37"/>
  <c r="W69" i="37"/>
  <c r="W52" i="37"/>
  <c r="V103" i="37"/>
  <c r="U103" i="37"/>
  <c r="K105" i="37"/>
  <c r="W75" i="37"/>
  <c r="W57" i="37"/>
  <c r="W86" i="37"/>
  <c r="W64" i="37"/>
  <c r="W103" i="37" l="1"/>
  <c r="E105" i="37" l="1"/>
  <c r="C105" i="37" s="1"/>
  <c r="Q104" i="37" l="1"/>
  <c r="T104" i="37" s="1"/>
  <c r="K106" i="37"/>
  <c r="U104" i="37" l="1"/>
  <c r="V104" i="37"/>
  <c r="E107" i="37"/>
  <c r="E106" i="37"/>
  <c r="C106" i="37" s="1"/>
  <c r="Q105" i="37" l="1"/>
  <c r="T105" i="37" s="1"/>
  <c r="K107" i="37"/>
  <c r="W104" i="37"/>
  <c r="C107" i="37"/>
  <c r="E108" i="37"/>
  <c r="C108" i="37" s="1"/>
  <c r="E109" i="37"/>
  <c r="C109" i="37" s="1"/>
  <c r="Q108" i="37" s="1"/>
  <c r="Q107" i="37" l="1"/>
  <c r="T107" i="37" s="1"/>
  <c r="K109" i="37"/>
  <c r="T108" i="37"/>
  <c r="Q106" i="37"/>
  <c r="T106" i="37" s="1"/>
  <c r="K108" i="37"/>
  <c r="K110" i="37"/>
  <c r="U105" i="37"/>
  <c r="V105" i="37"/>
  <c r="U108" i="37" l="1"/>
  <c r="V108" i="37"/>
  <c r="V106" i="37"/>
  <c r="U106" i="37"/>
  <c r="W105" i="37"/>
  <c r="U107" i="37"/>
  <c r="V107" i="37"/>
  <c r="W106" i="37" l="1"/>
  <c r="W107" i="37"/>
  <c r="W108" i="37"/>
  <c r="E115" i="37"/>
  <c r="C115" i="37" s="1"/>
  <c r="K116" i="37" l="1"/>
  <c r="E117" i="37"/>
  <c r="C117" i="37" s="1"/>
  <c r="K118" i="37" s="1"/>
  <c r="E120" i="37"/>
  <c r="C120" i="37" s="1"/>
  <c r="E131" i="37"/>
  <c r="C131" i="37" s="1"/>
  <c r="E132" i="37"/>
  <c r="C132" i="37" s="1"/>
  <c r="E114" i="37"/>
  <c r="C114" i="37" s="1"/>
  <c r="E116" i="37"/>
  <c r="C116" i="37"/>
  <c r="K117" i="37" s="1"/>
  <c r="E113" i="37"/>
  <c r="G113" i="37" s="1"/>
  <c r="I113" i="37" s="1"/>
  <c r="E128" i="37"/>
  <c r="C128" i="37" s="1"/>
  <c r="E118" i="37"/>
  <c r="C118" i="37" s="1"/>
  <c r="K119" i="37" s="1"/>
  <c r="E119" i="37"/>
  <c r="C119" i="37" s="1"/>
  <c r="G36" i="37"/>
  <c r="I36" i="37" s="1"/>
  <c r="J36" i="37" s="1"/>
  <c r="G48" i="37"/>
  <c r="I48" i="37" s="1"/>
  <c r="J48" i="37" s="1"/>
  <c r="G60" i="37"/>
  <c r="I60" i="37" s="1"/>
  <c r="J60" i="37" s="1"/>
  <c r="G72" i="37"/>
  <c r="I72" i="37" s="1"/>
  <c r="J72" i="37" s="1"/>
  <c r="G84" i="37"/>
  <c r="I84" i="37" s="1"/>
  <c r="J84" i="37" s="1"/>
  <c r="G96" i="37"/>
  <c r="I96" i="37" s="1"/>
  <c r="J96" i="37" s="1"/>
  <c r="G108" i="37"/>
  <c r="I108" i="37" s="1"/>
  <c r="J108" i="37" s="1"/>
  <c r="G120" i="37"/>
  <c r="I120" i="37" s="1"/>
  <c r="J120" i="37" s="1"/>
  <c r="E125" i="37"/>
  <c r="G125" i="37" s="1"/>
  <c r="I125" i="37" s="1"/>
  <c r="C125" i="37"/>
  <c r="K126" i="37" s="1"/>
  <c r="E110" i="37"/>
  <c r="G37" i="37"/>
  <c r="I37" i="37" s="1"/>
  <c r="J37" i="37" s="1"/>
  <c r="G49" i="37"/>
  <c r="I49" i="37" s="1"/>
  <c r="J49" i="37" s="1"/>
  <c r="G61" i="37"/>
  <c r="I61" i="37" s="1"/>
  <c r="J61" i="37" s="1"/>
  <c r="G73" i="37"/>
  <c r="I73" i="37" s="1"/>
  <c r="J73" i="37" s="1"/>
  <c r="G85" i="37"/>
  <c r="I85" i="37" s="1"/>
  <c r="J85" i="37" s="1"/>
  <c r="G97" i="37"/>
  <c r="I97" i="37"/>
  <c r="J97" i="37" s="1"/>
  <c r="G109" i="37"/>
  <c r="I109" i="37" s="1"/>
  <c r="J109" i="37" s="1"/>
  <c r="E121" i="37"/>
  <c r="G121" i="37" s="1"/>
  <c r="I121" i="37" s="1"/>
  <c r="E112" i="37"/>
  <c r="C112" i="37" s="1"/>
  <c r="K113" i="37" s="1"/>
  <c r="E122" i="37"/>
  <c r="G122" i="37" s="1"/>
  <c r="I122" i="37" s="1"/>
  <c r="C122" i="37"/>
  <c r="K123" i="37" s="1"/>
  <c r="E123" i="37"/>
  <c r="G123" i="37" s="1"/>
  <c r="I123" i="37" s="1"/>
  <c r="E124" i="37"/>
  <c r="C124" i="37" s="1"/>
  <c r="K125" i="37" s="1"/>
  <c r="G41" i="37"/>
  <c r="I41" i="37" s="1"/>
  <c r="J41" i="37" s="1"/>
  <c r="G53" i="37"/>
  <c r="I53" i="37"/>
  <c r="J53" i="37" s="1"/>
  <c r="G65" i="37"/>
  <c r="I65" i="37"/>
  <c r="J65" i="37" s="1"/>
  <c r="G77" i="37"/>
  <c r="I77" i="37" s="1"/>
  <c r="J77" i="37" s="1"/>
  <c r="G89" i="37"/>
  <c r="I89" i="37" s="1"/>
  <c r="J89" i="37" s="1"/>
  <c r="G101" i="37"/>
  <c r="I101" i="37" s="1"/>
  <c r="J101" i="37" s="1"/>
  <c r="E127" i="37"/>
  <c r="C127" i="37" s="1"/>
  <c r="E130" i="37"/>
  <c r="G130" i="37" s="1"/>
  <c r="I130" i="37" s="1"/>
  <c r="G35" i="37"/>
  <c r="I35" i="37" s="1"/>
  <c r="J35" i="37" s="1"/>
  <c r="G47" i="37"/>
  <c r="I47" i="37" s="1"/>
  <c r="J47" i="37" s="1"/>
  <c r="G59" i="37"/>
  <c r="I59" i="37"/>
  <c r="J59" i="37" s="1"/>
  <c r="G71" i="37"/>
  <c r="I71" i="37" s="1"/>
  <c r="J71" i="37" s="1"/>
  <c r="G83" i="37"/>
  <c r="I83" i="37" s="1"/>
  <c r="J83" i="37" s="1"/>
  <c r="G95" i="37"/>
  <c r="I95" i="37" s="1"/>
  <c r="J95" i="37" s="1"/>
  <c r="G107" i="37"/>
  <c r="I107" i="37" s="1"/>
  <c r="J107" i="37" s="1"/>
  <c r="G119" i="37"/>
  <c r="I119" i="37"/>
  <c r="G42" i="37"/>
  <c r="I42" i="37" s="1"/>
  <c r="J42" i="37" s="1"/>
  <c r="G54" i="37"/>
  <c r="I54" i="37"/>
  <c r="J54" i="37" s="1"/>
  <c r="G66" i="37"/>
  <c r="I66" i="37" s="1"/>
  <c r="J66" i="37" s="1"/>
  <c r="G78" i="37"/>
  <c r="I78" i="37" s="1"/>
  <c r="J78" i="37" s="1"/>
  <c r="G90" i="37"/>
  <c r="I90" i="37"/>
  <c r="J90" i="37" s="1"/>
  <c r="G102" i="37"/>
  <c r="I102" i="37" s="1"/>
  <c r="J102" i="37" s="1"/>
  <c r="E126" i="37"/>
  <c r="C126" i="37" s="1"/>
  <c r="J122" i="37" l="1"/>
  <c r="C121" i="37"/>
  <c r="J125" i="37"/>
  <c r="J121" i="37"/>
  <c r="C113" i="37"/>
  <c r="K114" i="37" s="1"/>
  <c r="G127" i="37"/>
  <c r="I127" i="37" s="1"/>
  <c r="J127" i="37" s="1"/>
  <c r="G132" i="37"/>
  <c r="I132" i="37" s="1"/>
  <c r="J132" i="37" s="1"/>
  <c r="C130" i="37"/>
  <c r="K131" i="37" s="1"/>
  <c r="K129" i="37"/>
  <c r="K132" i="37"/>
  <c r="K127" i="37"/>
  <c r="K121" i="37"/>
  <c r="K128" i="37"/>
  <c r="J119" i="37"/>
  <c r="K120" i="37"/>
  <c r="K115" i="37"/>
  <c r="G114" i="37"/>
  <c r="I114" i="37" s="1"/>
  <c r="J114" i="37" s="1"/>
  <c r="G131" i="37"/>
  <c r="I131" i="37" s="1"/>
  <c r="J131" i="37" s="1"/>
  <c r="K122" i="37"/>
  <c r="C123" i="37"/>
  <c r="J123" i="37" s="1"/>
  <c r="G126" i="37"/>
  <c r="I126" i="37" s="1"/>
  <c r="J126" i="37" s="1"/>
  <c r="C110" i="37"/>
  <c r="G38" i="37"/>
  <c r="I38" i="37" s="1"/>
  <c r="J38" i="37" s="1"/>
  <c r="G50" i="37"/>
  <c r="I50" i="37"/>
  <c r="J50" i="37" s="1"/>
  <c r="G62" i="37"/>
  <c r="I62" i="37" s="1"/>
  <c r="J62" i="37" s="1"/>
  <c r="G74" i="37"/>
  <c r="I74" i="37"/>
  <c r="J74" i="37" s="1"/>
  <c r="G86" i="37"/>
  <c r="I86" i="37" s="1"/>
  <c r="J86" i="37" s="1"/>
  <c r="G98" i="37"/>
  <c r="I98" i="37"/>
  <c r="J98" i="37" s="1"/>
  <c r="G110" i="37"/>
  <c r="I110" i="37"/>
  <c r="E111" i="37"/>
  <c r="C111" i="37" s="1"/>
  <c r="G39" i="37"/>
  <c r="I39" i="37" s="1"/>
  <c r="J39" i="37" s="1"/>
  <c r="G51" i="37"/>
  <c r="I51" i="37" s="1"/>
  <c r="J51" i="37" s="1"/>
  <c r="G63" i="37"/>
  <c r="I63" i="37" s="1"/>
  <c r="J63" i="37" s="1"/>
  <c r="G75" i="37"/>
  <c r="I75" i="37" s="1"/>
  <c r="J75" i="37" s="1"/>
  <c r="G87" i="37"/>
  <c r="I87" i="37" s="1"/>
  <c r="J87" i="37" s="1"/>
  <c r="G99" i="37"/>
  <c r="I99" i="37"/>
  <c r="J99" i="37" s="1"/>
  <c r="G111" i="37"/>
  <c r="I111" i="37" s="1"/>
  <c r="J111" i="37" s="1"/>
  <c r="G40" i="37"/>
  <c r="I40" i="37" s="1"/>
  <c r="J40" i="37" s="1"/>
  <c r="G52" i="37"/>
  <c r="I52" i="37" s="1"/>
  <c r="J52" i="37" s="1"/>
  <c r="G64" i="37"/>
  <c r="I64" i="37" s="1"/>
  <c r="J64" i="37" s="1"/>
  <c r="G76" i="37"/>
  <c r="I76" i="37" s="1"/>
  <c r="J76" i="37" s="1"/>
  <c r="G88" i="37"/>
  <c r="I88" i="37" s="1"/>
  <c r="J88" i="37" s="1"/>
  <c r="G100" i="37"/>
  <c r="I100" i="37"/>
  <c r="J100" i="37" s="1"/>
  <c r="G112" i="37"/>
  <c r="I112" i="37" s="1"/>
  <c r="J112" i="37" s="1"/>
  <c r="G124" i="37"/>
  <c r="I124" i="37" s="1"/>
  <c r="J124" i="37" s="1"/>
  <c r="G43" i="37"/>
  <c r="I43" i="37" s="1"/>
  <c r="J43" i="37" s="1"/>
  <c r="G55" i="37"/>
  <c r="I55" i="37" s="1"/>
  <c r="J55" i="37" s="1"/>
  <c r="G67" i="37"/>
  <c r="I67" i="37" s="1"/>
  <c r="J67" i="37" s="1"/>
  <c r="G79" i="37"/>
  <c r="I79" i="37" s="1"/>
  <c r="J79" i="37" s="1"/>
  <c r="G91" i="37"/>
  <c r="I91" i="37" s="1"/>
  <c r="J91" i="37" s="1"/>
  <c r="G103" i="37"/>
  <c r="I103" i="37" s="1"/>
  <c r="J103" i="37" s="1"/>
  <c r="G115" i="37"/>
  <c r="I115" i="37" s="1"/>
  <c r="J115" i="37" s="1"/>
  <c r="G44" i="37"/>
  <c r="I44" i="37" s="1"/>
  <c r="J44" i="37" s="1"/>
  <c r="G56" i="37"/>
  <c r="I56" i="37" s="1"/>
  <c r="J56" i="37" s="1"/>
  <c r="G68" i="37"/>
  <c r="I68" i="37" s="1"/>
  <c r="J68" i="37" s="1"/>
  <c r="G80" i="37"/>
  <c r="I80" i="37" s="1"/>
  <c r="J80" i="37" s="1"/>
  <c r="G92" i="37"/>
  <c r="I92" i="37" s="1"/>
  <c r="J92" i="37" s="1"/>
  <c r="G104" i="37"/>
  <c r="I104" i="37" s="1"/>
  <c r="J104" i="37" s="1"/>
  <c r="G116" i="37"/>
  <c r="I116" i="37" s="1"/>
  <c r="J116" i="37" s="1"/>
  <c r="G128" i="37"/>
  <c r="I128" i="37" s="1"/>
  <c r="J128" i="37" s="1"/>
  <c r="G34" i="37"/>
  <c r="I34" i="37" s="1"/>
  <c r="J34" i="37" s="1"/>
  <c r="G46" i="37"/>
  <c r="I46" i="37" s="1"/>
  <c r="J46" i="37" s="1"/>
  <c r="G58" i="37"/>
  <c r="I58" i="37" s="1"/>
  <c r="J58" i="37" s="1"/>
  <c r="G70" i="37"/>
  <c r="I70" i="37" s="1"/>
  <c r="J70" i="37" s="1"/>
  <c r="G82" i="37"/>
  <c r="I82" i="37" s="1"/>
  <c r="J82" i="37" s="1"/>
  <c r="G94" i="37"/>
  <c r="I94" i="37" s="1"/>
  <c r="J94" i="37" s="1"/>
  <c r="G106" i="37"/>
  <c r="I106" i="37" s="1"/>
  <c r="J106" i="37" s="1"/>
  <c r="G118" i="37"/>
  <c r="I118" i="37" s="1"/>
  <c r="J118" i="37" s="1"/>
  <c r="G33" i="37"/>
  <c r="I33" i="37" s="1"/>
  <c r="J33" i="37" s="1"/>
  <c r="G45" i="37"/>
  <c r="I45" i="37" s="1"/>
  <c r="J45" i="37" s="1"/>
  <c r="G57" i="37"/>
  <c r="I57" i="37"/>
  <c r="J57" i="37" s="1"/>
  <c r="G69" i="37"/>
  <c r="I69" i="37" s="1"/>
  <c r="J69" i="37" s="1"/>
  <c r="G81" i="37"/>
  <c r="I81" i="37" s="1"/>
  <c r="J81" i="37" s="1"/>
  <c r="G93" i="37"/>
  <c r="I93" i="37" s="1"/>
  <c r="J93" i="37" s="1"/>
  <c r="G105" i="37"/>
  <c r="I105" i="37"/>
  <c r="J105" i="37" s="1"/>
  <c r="G117" i="37"/>
  <c r="I117" i="37" s="1"/>
  <c r="J117" i="37" s="1"/>
  <c r="E129" i="37"/>
  <c r="G129" i="37" s="1"/>
  <c r="I129" i="37" s="1"/>
  <c r="J110" i="37" l="1"/>
  <c r="J113" i="37"/>
  <c r="J130" i="37"/>
  <c r="Q110" i="37"/>
  <c r="K112" i="37"/>
  <c r="K124" i="37"/>
  <c r="Q109" i="37"/>
  <c r="T109" i="37" s="1"/>
  <c r="K111" i="37"/>
  <c r="C129" i="37"/>
  <c r="V109" i="37" l="1"/>
  <c r="U109" i="37"/>
  <c r="K130" i="37"/>
  <c r="J129" i="37"/>
  <c r="Q111" i="37"/>
  <c r="Q112" i="37" s="1"/>
  <c r="Q113" i="37" s="1"/>
  <c r="Q114" i="37" s="1"/>
  <c r="Q115" i="37" s="1"/>
  <c r="Q116" i="37" s="1"/>
  <c r="Q117" i="37" s="1"/>
  <c r="Q118" i="37" s="1"/>
  <c r="Q119" i="37" s="1"/>
  <c r="Q120" i="37" s="1"/>
  <c r="Q121" i="37" s="1"/>
  <c r="Q122" i="37" s="1"/>
  <c r="Q123" i="37" s="1"/>
  <c r="Q124" i="37" s="1"/>
  <c r="Q125" i="37" s="1"/>
  <c r="Q126" i="37" s="1"/>
  <c r="Q127" i="37" s="1"/>
  <c r="Q128" i="37" s="1"/>
  <c r="Q129" i="37" s="1"/>
  <c r="Q130" i="37" s="1"/>
  <c r="Q131" i="37" s="1"/>
  <c r="Q132" i="37" s="1"/>
  <c r="T110" i="37"/>
  <c r="E32" i="37"/>
  <c r="C32" i="37" s="1"/>
  <c r="T32" i="37" l="1"/>
  <c r="K33" i="37"/>
  <c r="Q31" i="37"/>
  <c r="T111" i="37"/>
  <c r="T112" i="37" s="1"/>
  <c r="T113" i="37" s="1"/>
  <c r="T114" i="37" s="1"/>
  <c r="T115" i="37" s="1"/>
  <c r="T116" i="37" s="1"/>
  <c r="T117" i="37" s="1"/>
  <c r="T118" i="37" s="1"/>
  <c r="T119" i="37" s="1"/>
  <c r="T120" i="37" s="1"/>
  <c r="T121" i="37" s="1"/>
  <c r="T122" i="37" s="1"/>
  <c r="T123" i="37" s="1"/>
  <c r="T124" i="37" s="1"/>
  <c r="T125" i="37" s="1"/>
  <c r="T126" i="37" s="1"/>
  <c r="T127" i="37" s="1"/>
  <c r="T128" i="37" s="1"/>
  <c r="T129" i="37" s="1"/>
  <c r="T130" i="37" s="1"/>
  <c r="T131" i="37" s="1"/>
  <c r="T132" i="37" s="1"/>
  <c r="U110" i="37"/>
  <c r="U111" i="37" s="1"/>
  <c r="U112" i="37" s="1"/>
  <c r="U113" i="37" s="1"/>
  <c r="U114" i="37" s="1"/>
  <c r="U115" i="37" s="1"/>
  <c r="U116" i="37" s="1"/>
  <c r="U117" i="37" s="1"/>
  <c r="U118" i="37" s="1"/>
  <c r="U119" i="37" s="1"/>
  <c r="U120" i="37" s="1"/>
  <c r="U121" i="37" s="1"/>
  <c r="U122" i="37" s="1"/>
  <c r="U123" i="37" s="1"/>
  <c r="U124" i="37" s="1"/>
  <c r="U125" i="37" s="1"/>
  <c r="U126" i="37" s="1"/>
  <c r="U127" i="37" s="1"/>
  <c r="U128" i="37" s="1"/>
  <c r="U129" i="37" s="1"/>
  <c r="U130" i="37" s="1"/>
  <c r="U131" i="37" s="1"/>
  <c r="U132" i="37" s="1"/>
  <c r="V110" i="37"/>
  <c r="G32" i="37"/>
  <c r="I32" i="37" s="1"/>
  <c r="J32" i="37" s="1"/>
  <c r="W109" i="37"/>
  <c r="Q14" i="37"/>
  <c r="Q13" i="37"/>
  <c r="Q12" i="37"/>
  <c r="Q15" i="37"/>
  <c r="Q16" i="37" l="1"/>
  <c r="T31" i="37"/>
  <c r="V111" i="37"/>
  <c r="V112" i="37" s="1"/>
  <c r="V113" i="37" s="1"/>
  <c r="V114" i="37" s="1"/>
  <c r="V115" i="37" s="1"/>
  <c r="V116" i="37" s="1"/>
  <c r="V117" i="37" s="1"/>
  <c r="V118" i="37" s="1"/>
  <c r="V119" i="37" s="1"/>
  <c r="V120" i="37" s="1"/>
  <c r="V121" i="37" s="1"/>
  <c r="V122" i="37" s="1"/>
  <c r="V123" i="37" s="1"/>
  <c r="V124" i="37" s="1"/>
  <c r="V125" i="37" s="1"/>
  <c r="V126" i="37" s="1"/>
  <c r="V127" i="37" s="1"/>
  <c r="V128" i="37" s="1"/>
  <c r="V129" i="37" s="1"/>
  <c r="V130" i="37" s="1"/>
  <c r="V131" i="37" s="1"/>
  <c r="V132" i="37" s="1"/>
  <c r="W110" i="37"/>
  <c r="W111" i="37" s="1"/>
  <c r="W112" i="37" s="1"/>
  <c r="W113" i="37" s="1"/>
  <c r="W114" i="37" s="1"/>
  <c r="W115" i="37" s="1"/>
  <c r="W116" i="37" s="1"/>
  <c r="W117" i="37" s="1"/>
  <c r="W118" i="37" s="1"/>
  <c r="W119" i="37" s="1"/>
  <c r="W120" i="37" s="1"/>
  <c r="W121" i="37" s="1"/>
  <c r="W122" i="37" s="1"/>
  <c r="W123" i="37" s="1"/>
  <c r="W124" i="37" s="1"/>
  <c r="W125" i="37" s="1"/>
  <c r="W126" i="37" s="1"/>
  <c r="W127" i="37" s="1"/>
  <c r="W128" i="37" s="1"/>
  <c r="W129" i="37" s="1"/>
  <c r="W130" i="37" s="1"/>
  <c r="W131" i="37" s="1"/>
  <c r="W132" i="37" s="1"/>
  <c r="V32" i="37"/>
  <c r="U32" i="37"/>
  <c r="T12" i="37"/>
  <c r="T14" i="37"/>
  <c r="T15" i="37"/>
  <c r="T13" i="37"/>
  <c r="T16" i="37" l="1"/>
  <c r="W32" i="37"/>
  <c r="U31" i="37"/>
  <c r="V31" i="37"/>
  <c r="U14" i="37"/>
  <c r="V13" i="37"/>
  <c r="U15" i="37"/>
  <c r="V14" i="37"/>
  <c r="U12" i="37"/>
  <c r="U13" i="37"/>
  <c r="V15" i="37"/>
  <c r="V12" i="37"/>
  <c r="U16" i="37" l="1"/>
  <c r="V16" i="37"/>
  <c r="W31" i="37"/>
  <c r="Y31" i="37"/>
  <c r="AA32" i="37" s="1"/>
  <c r="X31" i="37" s="1"/>
  <c r="AH32" i="37"/>
  <c r="W12" i="37"/>
  <c r="W15" i="37"/>
  <c r="W14" i="37"/>
  <c r="W13" i="37"/>
  <c r="W16" i="37" l="1"/>
  <c r="AF32" i="37"/>
  <c r="AE32" i="37"/>
  <c r="AI32" i="37"/>
  <c r="Z32" i="37"/>
  <c r="Y32" i="37"/>
  <c r="AH33" i="37" l="1"/>
  <c r="AI33" i="37"/>
  <c r="Y33" i="37"/>
  <c r="Z33" i="37"/>
  <c r="AA33" i="37"/>
  <c r="X32" i="37" s="1"/>
  <c r="AF33" i="37" s="1"/>
  <c r="B32" i="37"/>
  <c r="AE33" i="37" l="1"/>
  <c r="AI34" i="37" s="1"/>
  <c r="Z34" i="37"/>
  <c r="AA34" i="37"/>
  <c r="X33" i="37" s="1"/>
  <c r="Y34" i="37"/>
  <c r="Z35" i="37" l="1"/>
  <c r="AA35" i="37"/>
  <c r="X34" i="37" s="1"/>
  <c r="Y35" i="37"/>
  <c r="B33" i="37"/>
  <c r="AE34" i="37"/>
  <c r="AH34" i="37"/>
  <c r="AF34" i="37"/>
  <c r="AF35" i="37" l="1"/>
  <c r="AI35" i="37"/>
  <c r="AH35" i="37"/>
  <c r="B34" i="37"/>
  <c r="AE35" i="37"/>
  <c r="Z36" i="37"/>
  <c r="AA36" i="37"/>
  <c r="X35" i="37" s="1"/>
  <c r="Y36" i="37"/>
  <c r="B35" i="37" l="1"/>
  <c r="AE36" i="37"/>
  <c r="AH36" i="37"/>
  <c r="AA37" i="37"/>
  <c r="X36" i="37" s="1"/>
  <c r="Z37" i="37"/>
  <c r="Y37" i="37"/>
  <c r="AI36" i="37"/>
  <c r="AF36" i="37"/>
  <c r="AF37" i="37" l="1"/>
  <c r="Z38" i="37"/>
  <c r="AA38" i="37"/>
  <c r="X37" i="37" s="1"/>
  <c r="Y38" i="37"/>
  <c r="AI37" i="37"/>
  <c r="AH37" i="37"/>
  <c r="B36" i="37"/>
  <c r="AE37" i="37"/>
  <c r="AI38" i="37" l="1"/>
  <c r="AH38" i="37"/>
  <c r="B37" i="37"/>
  <c r="AE38" i="37"/>
  <c r="AF38" i="37"/>
  <c r="Z39" i="37"/>
  <c r="AA39" i="37"/>
  <c r="X38" i="37" s="1"/>
  <c r="Y39" i="37"/>
  <c r="AH39" i="37" l="1"/>
  <c r="B38" i="37"/>
  <c r="AE39" i="37"/>
  <c r="Z40" i="37"/>
  <c r="AA40" i="37"/>
  <c r="X39" i="37" s="1"/>
  <c r="Y40" i="37"/>
  <c r="AF39" i="37"/>
  <c r="AI39" i="37"/>
  <c r="AI40" i="37" l="1"/>
  <c r="AF40" i="37"/>
  <c r="AH40" i="37"/>
  <c r="AA41" i="37"/>
  <c r="X40" i="37" s="1"/>
  <c r="Z41" i="37"/>
  <c r="Y41" i="37"/>
  <c r="B39" i="37"/>
  <c r="AE40" i="37"/>
  <c r="Z42" i="37" l="1"/>
  <c r="AA42" i="37"/>
  <c r="X41" i="37" s="1"/>
  <c r="Y42" i="37"/>
  <c r="AH41" i="37"/>
  <c r="B40" i="37"/>
  <c r="AE41" i="37"/>
  <c r="AF41" i="37"/>
  <c r="AI41" i="37"/>
  <c r="AF42" i="37" l="1"/>
  <c r="AI42" i="37"/>
  <c r="AH42" i="37"/>
  <c r="B41" i="37"/>
  <c r="AE42" i="37"/>
  <c r="AA43" i="37"/>
  <c r="X42" i="37" s="1"/>
  <c r="Z43" i="37"/>
  <c r="Y43" i="37"/>
  <c r="AH43" i="37" l="1"/>
  <c r="AI43" i="37"/>
  <c r="Z44" i="37"/>
  <c r="AA44" i="37"/>
  <c r="X43" i="37" s="1"/>
  <c r="Y44" i="37"/>
  <c r="B42" i="37"/>
  <c r="AE43" i="37"/>
  <c r="AF43" i="37"/>
  <c r="AF44" i="37" l="1"/>
  <c r="Z45" i="37"/>
  <c r="AA45" i="37"/>
  <c r="X44" i="37" s="1"/>
  <c r="Y45" i="37"/>
  <c r="B43" i="37"/>
  <c r="AE44" i="37"/>
  <c r="AI44" i="37"/>
  <c r="AH44" i="37"/>
  <c r="AI45" i="37" l="1"/>
  <c r="AH45" i="37"/>
  <c r="Z46" i="37"/>
  <c r="AA46" i="37"/>
  <c r="X45" i="37" s="1"/>
  <c r="Y46" i="37"/>
  <c r="B44" i="37"/>
  <c r="AE45" i="37"/>
  <c r="AF45" i="37"/>
  <c r="AF46" i="37" l="1"/>
  <c r="AH46" i="37"/>
  <c r="AI46" i="37"/>
  <c r="B45" i="37"/>
  <c r="AE46" i="37"/>
  <c r="Z47" i="37"/>
  <c r="AA47" i="37"/>
  <c r="X46" i="37" s="1"/>
  <c r="Y47" i="37"/>
  <c r="AI47" i="37" l="1"/>
  <c r="B46" i="37"/>
  <c r="AE47" i="37"/>
  <c r="Z48" i="37"/>
  <c r="AA48" i="37"/>
  <c r="X47" i="37" s="1"/>
  <c r="Y48" i="37"/>
  <c r="AF47" i="37"/>
  <c r="AH47" i="37"/>
  <c r="AI48" i="37" l="1"/>
  <c r="AH48" i="37"/>
  <c r="AF48" i="37"/>
  <c r="B47" i="37"/>
  <c r="AE48" i="37"/>
  <c r="Z49" i="37"/>
  <c r="AA49" i="37"/>
  <c r="X48" i="37" s="1"/>
  <c r="Y49" i="37"/>
  <c r="AI49" i="37" l="1"/>
  <c r="Z50" i="37"/>
  <c r="AA50" i="37"/>
  <c r="X49" i="37" s="1"/>
  <c r="Y50" i="37"/>
  <c r="B48" i="37"/>
  <c r="AE49" i="37"/>
  <c r="AF49" i="37"/>
  <c r="AH49" i="37"/>
  <c r="AH50" i="37" l="1"/>
  <c r="Z51" i="37"/>
  <c r="AA51" i="37"/>
  <c r="X50" i="37" s="1"/>
  <c r="Y51" i="37"/>
  <c r="B49" i="37"/>
  <c r="AE50" i="37"/>
  <c r="AF50" i="37"/>
  <c r="AI50" i="37"/>
  <c r="AF51" i="37" l="1"/>
  <c r="AI51" i="37"/>
  <c r="AA52" i="37"/>
  <c r="X51" i="37" s="1"/>
  <c r="Z52" i="37"/>
  <c r="Y52" i="37"/>
  <c r="B50" i="37"/>
  <c r="AE51" i="37"/>
  <c r="AH51" i="37"/>
  <c r="AF52" i="37" l="1"/>
  <c r="B51" i="37"/>
  <c r="AE52" i="37"/>
  <c r="Z53" i="37"/>
  <c r="AA53" i="37"/>
  <c r="X52" i="37" s="1"/>
  <c r="Y53" i="37"/>
  <c r="AH52" i="37"/>
  <c r="AI52" i="37"/>
  <c r="AH53" i="37" l="1"/>
  <c r="AI53" i="37"/>
  <c r="Z54" i="37"/>
  <c r="AA54" i="37"/>
  <c r="X53" i="37" s="1"/>
  <c r="Y54" i="37"/>
  <c r="B52" i="37"/>
  <c r="AE53" i="37"/>
  <c r="AF53" i="37"/>
  <c r="AF54" i="37" l="1"/>
  <c r="B53" i="37"/>
  <c r="AE54" i="37"/>
  <c r="Z55" i="37"/>
  <c r="AA55" i="37"/>
  <c r="X54" i="37" s="1"/>
  <c r="Y55" i="37"/>
  <c r="AH54" i="37"/>
  <c r="AI54" i="37"/>
  <c r="AI55" i="37" l="1"/>
  <c r="AH55" i="37"/>
  <c r="Z56" i="37"/>
  <c r="AA56" i="37"/>
  <c r="X55" i="37" s="1"/>
  <c r="Y56" i="37"/>
  <c r="B54" i="37"/>
  <c r="AE55" i="37"/>
  <c r="AF55" i="37"/>
  <c r="AF56" i="37" l="1"/>
  <c r="Z57" i="37"/>
  <c r="AA57" i="37"/>
  <c r="X56" i="37" s="1"/>
  <c r="Y57" i="37"/>
  <c r="B55" i="37"/>
  <c r="AE56" i="37"/>
  <c r="AH56" i="37"/>
  <c r="AI56" i="37"/>
  <c r="AH57" i="37" l="1"/>
  <c r="AI57" i="37"/>
  <c r="AF57" i="37"/>
  <c r="B56" i="37"/>
  <c r="AE57" i="37"/>
  <c r="Z58" i="37"/>
  <c r="AA58" i="37"/>
  <c r="X57" i="37" s="1"/>
  <c r="Y58" i="37"/>
  <c r="AI58" i="37" l="1"/>
  <c r="AA59" i="37"/>
  <c r="X58" i="37" s="1"/>
  <c r="Z59" i="37"/>
  <c r="Y59" i="37"/>
  <c r="B57" i="37"/>
  <c r="AE58" i="37"/>
  <c r="AH58" i="37"/>
  <c r="AF58" i="37"/>
  <c r="AF59" i="37" l="1"/>
  <c r="Z60" i="37"/>
  <c r="AA60" i="37"/>
  <c r="X59" i="37" s="1"/>
  <c r="Y60" i="37"/>
  <c r="B58" i="37"/>
  <c r="AE59" i="37"/>
  <c r="AH59" i="37"/>
  <c r="AI59" i="37"/>
  <c r="AI60" i="37" l="1"/>
  <c r="AF60" i="37"/>
  <c r="B59" i="37"/>
  <c r="AE60" i="37"/>
  <c r="Z61" i="37"/>
  <c r="AA61" i="37"/>
  <c r="X60" i="37" s="1"/>
  <c r="Y61" i="37"/>
  <c r="AH60" i="37"/>
  <c r="AH61" i="37" l="1"/>
  <c r="B60" i="37"/>
  <c r="AE61" i="37"/>
  <c r="AI61" i="37"/>
  <c r="Z62" i="37"/>
  <c r="AA62" i="37"/>
  <c r="X61" i="37" s="1"/>
  <c r="Y62" i="37"/>
  <c r="AF61" i="37"/>
  <c r="AI62" i="37" l="1"/>
  <c r="AF62" i="37"/>
  <c r="Z63" i="37"/>
  <c r="AA63" i="37"/>
  <c r="X62" i="37" s="1"/>
  <c r="Y63" i="37"/>
  <c r="B61" i="37"/>
  <c r="AE62" i="37"/>
  <c r="AH62" i="37"/>
  <c r="B62" i="37" l="1"/>
  <c r="AE63" i="37"/>
  <c r="AH63" i="37"/>
  <c r="AF63" i="37"/>
  <c r="Z64" i="37"/>
  <c r="AA64" i="37"/>
  <c r="X63" i="37" s="1"/>
  <c r="Y64" i="37"/>
  <c r="AI63" i="37"/>
  <c r="AI64" i="37" l="1"/>
  <c r="Z65" i="37"/>
  <c r="AA65" i="37"/>
  <c r="X64" i="37" s="1"/>
  <c r="Y65" i="37"/>
  <c r="AF64" i="37"/>
  <c r="B63" i="37"/>
  <c r="AE64" i="37"/>
  <c r="AH64" i="37"/>
  <c r="B64" i="37" l="1"/>
  <c r="AE65" i="37"/>
  <c r="AI65" i="37"/>
  <c r="Z66" i="37"/>
  <c r="AA66" i="37"/>
  <c r="X65" i="37" s="1"/>
  <c r="Y66" i="37"/>
  <c r="AH65" i="37"/>
  <c r="AF65" i="37"/>
  <c r="AF66" i="37" l="1"/>
  <c r="AH66" i="37"/>
  <c r="AI66" i="37"/>
  <c r="Z67" i="37"/>
  <c r="AA67" i="37"/>
  <c r="X66" i="37" s="1"/>
  <c r="Y67" i="37"/>
  <c r="B65" i="37"/>
  <c r="AE66" i="37"/>
  <c r="B66" i="37" l="1"/>
  <c r="AE67" i="37"/>
  <c r="AI67" i="37"/>
  <c r="Z68" i="37"/>
  <c r="AA68" i="37"/>
  <c r="X67" i="37" s="1"/>
  <c r="Y68" i="37"/>
  <c r="AF67" i="37"/>
  <c r="AH67" i="37"/>
  <c r="AF68" i="37" l="1"/>
  <c r="AH68" i="37"/>
  <c r="Z69" i="37"/>
  <c r="AA69" i="37"/>
  <c r="X68" i="37" s="1"/>
  <c r="Y69" i="37"/>
  <c r="AI68" i="37"/>
  <c r="B67" i="37"/>
  <c r="AE68" i="37"/>
  <c r="AH69" i="37" l="1"/>
  <c r="Z70" i="37"/>
  <c r="AA70" i="37"/>
  <c r="X69" i="37" s="1"/>
  <c r="Y70" i="37"/>
  <c r="B68" i="37"/>
  <c r="AE69" i="37"/>
  <c r="AI69" i="37"/>
  <c r="AF69" i="37"/>
  <c r="AF70" i="37" l="1"/>
  <c r="AI70" i="37"/>
  <c r="B69" i="37"/>
  <c r="AE70" i="37"/>
  <c r="Z71" i="37"/>
  <c r="AA71" i="37"/>
  <c r="X70" i="37" s="1"/>
  <c r="Y71" i="37"/>
  <c r="AH70" i="37"/>
  <c r="AH71" i="37" l="1"/>
  <c r="B70" i="37"/>
  <c r="AE71" i="37"/>
  <c r="Z72" i="37"/>
  <c r="AA72" i="37"/>
  <c r="X71" i="37" s="1"/>
  <c r="Y72" i="37"/>
  <c r="AF71" i="37"/>
  <c r="AI71" i="37"/>
  <c r="AH72" i="37" l="1"/>
  <c r="AI72" i="37"/>
  <c r="Z73" i="37"/>
  <c r="AA73" i="37"/>
  <c r="X72" i="37" s="1"/>
  <c r="Y73" i="37"/>
  <c r="AF72" i="37"/>
  <c r="B71" i="37"/>
  <c r="AE72" i="37"/>
  <c r="B72" i="37" l="1"/>
  <c r="AE73" i="37"/>
  <c r="AF73" i="37"/>
  <c r="AH73" i="37"/>
  <c r="Z74" i="37"/>
  <c r="AA74" i="37"/>
  <c r="X73" i="37" s="1"/>
  <c r="Y74" i="37"/>
  <c r="AI73" i="37"/>
  <c r="AI74" i="37" l="1"/>
  <c r="AH74" i="37"/>
  <c r="Z75" i="37"/>
  <c r="AA75" i="37"/>
  <c r="X74" i="37" s="1"/>
  <c r="Y75" i="37"/>
  <c r="B73" i="37"/>
  <c r="AE74" i="37"/>
  <c r="AF74" i="37"/>
  <c r="AF75" i="37" l="1"/>
  <c r="AI75" i="37"/>
  <c r="Z76" i="37"/>
  <c r="AA76" i="37"/>
  <c r="X75" i="37" s="1"/>
  <c r="Y76" i="37"/>
  <c r="B74" i="37"/>
  <c r="AE75" i="37"/>
  <c r="AH75" i="37"/>
  <c r="B75" i="37" l="1"/>
  <c r="AE76" i="37"/>
  <c r="Z77" i="37"/>
  <c r="AA77" i="37"/>
  <c r="X76" i="37" s="1"/>
  <c r="Y77" i="37"/>
  <c r="AH76" i="37"/>
  <c r="AF76" i="37"/>
  <c r="AI76" i="37"/>
  <c r="AF77" i="37" l="1"/>
  <c r="AH77" i="37"/>
  <c r="Z78" i="37"/>
  <c r="AA78" i="37"/>
  <c r="X77" i="37" s="1"/>
  <c r="Y78" i="37"/>
  <c r="AI77" i="37"/>
  <c r="B76" i="37"/>
  <c r="AE77" i="37"/>
  <c r="AF78" i="37" l="1"/>
  <c r="AI78" i="37"/>
  <c r="Z79" i="37"/>
  <c r="AA79" i="37"/>
  <c r="X78" i="37" s="1"/>
  <c r="Y79" i="37"/>
  <c r="B77" i="37"/>
  <c r="AE78" i="37"/>
  <c r="AH78" i="37"/>
  <c r="AH79" i="37" l="1"/>
  <c r="Z80" i="37"/>
  <c r="AA80" i="37"/>
  <c r="X79" i="37" s="1"/>
  <c r="Y80" i="37"/>
  <c r="B78" i="37"/>
  <c r="AE79" i="37"/>
  <c r="AI79" i="37"/>
  <c r="AF79" i="37"/>
  <c r="AF80" i="37" l="1"/>
  <c r="B79" i="37"/>
  <c r="AE80" i="37"/>
  <c r="AI80" i="37"/>
  <c r="AA81" i="37"/>
  <c r="X80" i="37" s="1"/>
  <c r="Z81" i="37"/>
  <c r="Y81" i="37"/>
  <c r="AH80" i="37"/>
  <c r="AH81" i="37" l="1"/>
  <c r="AI81" i="37"/>
  <c r="Z82" i="37"/>
  <c r="AA82" i="37"/>
  <c r="X81" i="37" s="1"/>
  <c r="Y82" i="37"/>
  <c r="AF81" i="37"/>
  <c r="B80" i="37"/>
  <c r="AE81" i="37"/>
  <c r="AH82" i="37" l="1"/>
  <c r="B81" i="37"/>
  <c r="AE82" i="37"/>
  <c r="Z83" i="37"/>
  <c r="AA83" i="37"/>
  <c r="X82" i="37" s="1"/>
  <c r="Y83" i="37"/>
  <c r="AI82" i="37"/>
  <c r="AF82" i="37"/>
  <c r="AH83" i="37" l="1"/>
  <c r="B82" i="37"/>
  <c r="AE83" i="37"/>
  <c r="AF83" i="37"/>
  <c r="AI83" i="37"/>
  <c r="Z84" i="37"/>
  <c r="AA84" i="37"/>
  <c r="X83" i="37" s="1"/>
  <c r="Y84" i="37"/>
  <c r="AI84" i="37" l="1"/>
  <c r="AF84" i="37"/>
  <c r="AA85" i="37"/>
  <c r="X84" i="37" s="1"/>
  <c r="Z85" i="37"/>
  <c r="Y85" i="37"/>
  <c r="B83" i="37"/>
  <c r="AE84" i="37"/>
  <c r="AH84" i="37"/>
  <c r="AI85" i="37" l="1"/>
  <c r="AH85" i="37"/>
  <c r="B84" i="37"/>
  <c r="AE85" i="37"/>
  <c r="Z86" i="37"/>
  <c r="AA86" i="37"/>
  <c r="X85" i="37" s="1"/>
  <c r="Y86" i="37"/>
  <c r="AF85" i="37"/>
  <c r="AF86" i="37" l="1"/>
  <c r="Z87" i="37"/>
  <c r="AA87" i="37"/>
  <c r="X86" i="37" s="1"/>
  <c r="Y87" i="37"/>
  <c r="AH86" i="37"/>
  <c r="B85" i="37"/>
  <c r="AE86" i="37"/>
  <c r="AI86" i="37"/>
  <c r="AI87" i="37" l="1"/>
  <c r="AF87" i="37"/>
  <c r="AH87" i="37"/>
  <c r="Z88" i="37"/>
  <c r="AA88" i="37"/>
  <c r="X87" i="37" s="1"/>
  <c r="Y88" i="37"/>
  <c r="B86" i="37"/>
  <c r="AE87" i="37"/>
  <c r="AF88" i="37" l="1"/>
  <c r="AH88" i="37"/>
  <c r="B87" i="37"/>
  <c r="AE88" i="37"/>
  <c r="AA89" i="37"/>
  <c r="X88" i="37" s="1"/>
  <c r="Z89" i="37"/>
  <c r="Y89" i="37"/>
  <c r="AI88" i="37"/>
  <c r="AI89" i="37" l="1"/>
  <c r="Z90" i="37"/>
  <c r="AA90" i="37"/>
  <c r="X89" i="37" s="1"/>
  <c r="Y90" i="37"/>
  <c r="B88" i="37"/>
  <c r="AE89" i="37"/>
  <c r="AH89" i="37"/>
  <c r="AF89" i="37"/>
  <c r="AF90" i="37" l="1"/>
  <c r="AH90" i="37"/>
  <c r="B89" i="37"/>
  <c r="AE90" i="37"/>
  <c r="AI90" i="37"/>
  <c r="Z91" i="37"/>
  <c r="AA91" i="37"/>
  <c r="X90" i="37" s="1"/>
  <c r="Y91" i="37"/>
  <c r="AF91" i="37" l="1"/>
  <c r="AI91" i="37"/>
  <c r="B90" i="37"/>
  <c r="AE91" i="37"/>
  <c r="Z92" i="37"/>
  <c r="AA92" i="37"/>
  <c r="X91" i="37" s="1"/>
  <c r="Y92" i="37"/>
  <c r="AH91" i="37"/>
  <c r="AH92" i="37" l="1"/>
  <c r="AI92" i="37"/>
  <c r="Z93" i="37"/>
  <c r="AA93" i="37"/>
  <c r="X92" i="37" s="1"/>
  <c r="Y93" i="37"/>
  <c r="B91" i="37"/>
  <c r="AE92" i="37"/>
  <c r="AF92" i="37"/>
  <c r="AI93" i="37" l="1"/>
  <c r="B92" i="37"/>
  <c r="AE93" i="37"/>
  <c r="AF93" i="37"/>
  <c r="AA94" i="37"/>
  <c r="X93" i="37" s="1"/>
  <c r="Z94" i="37"/>
  <c r="Y94" i="37"/>
  <c r="AH93" i="37"/>
  <c r="AH94" i="37" l="1"/>
  <c r="Z95" i="37"/>
  <c r="AA95" i="37"/>
  <c r="X94" i="37" s="1"/>
  <c r="Y95" i="37"/>
  <c r="B93" i="37"/>
  <c r="AE94" i="37"/>
  <c r="AF94" i="37"/>
  <c r="AI94" i="37"/>
  <c r="AF95" i="37" l="1"/>
  <c r="AH95" i="37"/>
  <c r="Z96" i="37"/>
  <c r="AA96" i="37"/>
  <c r="X95" i="37" s="1"/>
  <c r="Y96" i="37"/>
  <c r="AI95" i="37"/>
  <c r="B94" i="37"/>
  <c r="AE95" i="37"/>
  <c r="B95" i="37" l="1"/>
  <c r="AE96" i="37"/>
  <c r="AI96" i="37"/>
  <c r="Z97" i="37"/>
  <c r="AA97" i="37"/>
  <c r="X96" i="37" s="1"/>
  <c r="Y97" i="37"/>
  <c r="AH96" i="37"/>
  <c r="AF96" i="37"/>
  <c r="AF97" i="37" l="1"/>
  <c r="Z98" i="37"/>
  <c r="AA98" i="37"/>
  <c r="X97" i="37" s="1"/>
  <c r="Y98" i="37"/>
  <c r="AI97" i="37"/>
  <c r="AH97" i="37"/>
  <c r="B96" i="37"/>
  <c r="AE97" i="37"/>
  <c r="AI98" i="37" l="1"/>
  <c r="Z99" i="37"/>
  <c r="AA99" i="37"/>
  <c r="X98" i="37" s="1"/>
  <c r="Y99" i="37"/>
  <c r="B97" i="37"/>
  <c r="AE98" i="37"/>
  <c r="AH98" i="37"/>
  <c r="AF98" i="37"/>
  <c r="AH99" i="37" l="1"/>
  <c r="AF99" i="37"/>
  <c r="B98" i="37"/>
  <c r="AE99" i="37"/>
  <c r="Z100" i="37"/>
  <c r="AA100" i="37"/>
  <c r="X99" i="37" s="1"/>
  <c r="Y100" i="37"/>
  <c r="Y17" i="37"/>
  <c r="AI99" i="37"/>
  <c r="AI100" i="37" l="1"/>
  <c r="Z101" i="37"/>
  <c r="AA101" i="37"/>
  <c r="X100" i="37" s="1"/>
  <c r="Y101" i="37"/>
  <c r="X17" i="37"/>
  <c r="B99" i="37"/>
  <c r="AE100" i="37"/>
  <c r="AH100" i="37"/>
  <c r="AF100" i="37"/>
  <c r="AH101" i="37" l="1"/>
  <c r="AI101" i="37"/>
  <c r="B100" i="37"/>
  <c r="AE101" i="37"/>
  <c r="B17" i="37"/>
  <c r="AA102" i="37"/>
  <c r="X101" i="37" s="1"/>
  <c r="Z102" i="37"/>
  <c r="Y102" i="37"/>
  <c r="AF101" i="37"/>
  <c r="AI102" i="37" l="1"/>
  <c r="B101" i="37"/>
  <c r="AE102" i="37"/>
  <c r="Z103" i="37"/>
  <c r="AA103" i="37"/>
  <c r="X102" i="37" s="1"/>
  <c r="Y103" i="37"/>
  <c r="AF102" i="37"/>
  <c r="AH102" i="37"/>
  <c r="Z104" i="37" l="1"/>
  <c r="AA104" i="37"/>
  <c r="X103" i="37" s="1"/>
  <c r="Y104" i="37"/>
  <c r="AF103" i="37"/>
  <c r="AH103" i="37"/>
  <c r="B102" i="37"/>
  <c r="AE103" i="37"/>
  <c r="AI103" i="37"/>
  <c r="B103" i="37" l="1"/>
  <c r="AE104" i="37"/>
  <c r="AH104" i="37"/>
  <c r="Z105" i="37"/>
  <c r="Y105" i="37"/>
  <c r="AA105" i="37"/>
  <c r="X104" i="37" s="1"/>
  <c r="AI104" i="37"/>
  <c r="AF104" i="37"/>
  <c r="Y106" i="37" l="1"/>
  <c r="Z106" i="37"/>
  <c r="AA106" i="37"/>
  <c r="X105" i="37" s="1"/>
  <c r="AI105" i="37"/>
  <c r="B104" i="37"/>
  <c r="AE105" i="37"/>
  <c r="AF105" i="37"/>
  <c r="AH105" i="37"/>
  <c r="AH106" i="37" l="1"/>
  <c r="B105" i="37"/>
  <c r="AE106" i="37"/>
  <c r="AI106" i="37"/>
  <c r="AF106" i="37"/>
  <c r="Y107" i="37"/>
  <c r="Z107" i="37"/>
  <c r="AA107" i="37"/>
  <c r="X106" i="37" s="1"/>
  <c r="AI107" i="37" l="1"/>
  <c r="Y108" i="37"/>
  <c r="Z108" i="37"/>
  <c r="AA108" i="37"/>
  <c r="X107" i="37" s="1"/>
  <c r="B106" i="37"/>
  <c r="AE107" i="37"/>
  <c r="AF107" i="37"/>
  <c r="AH107" i="37"/>
  <c r="AF108" i="37" l="1"/>
  <c r="AH108" i="37"/>
  <c r="B107" i="37"/>
  <c r="AE108" i="37"/>
  <c r="AI108" i="37"/>
  <c r="Y109" i="37"/>
  <c r="Z109" i="37"/>
  <c r="AA109" i="37"/>
  <c r="X108" i="37" s="1"/>
  <c r="AH109" i="37" l="1"/>
  <c r="AI109" i="37"/>
  <c r="B108" i="37"/>
  <c r="AE109" i="37"/>
  <c r="Y110" i="37"/>
  <c r="Z110" i="37"/>
  <c r="AA110" i="37"/>
  <c r="X109" i="37" s="1"/>
  <c r="AF109" i="37"/>
  <c r="Y12" i="37"/>
  <c r="Y15" i="37"/>
  <c r="Y13" i="37"/>
  <c r="Y14" i="37"/>
  <c r="M19" i="37" l="1"/>
  <c r="Y16" i="37"/>
  <c r="B109" i="37"/>
  <c r="AE110" i="37"/>
  <c r="AF110" i="37"/>
  <c r="Y111" i="37"/>
  <c r="Y112" i="37" s="1"/>
  <c r="Y113" i="37" s="1"/>
  <c r="Y114" i="37" s="1"/>
  <c r="Y115" i="37" s="1"/>
  <c r="Y116" i="37" s="1"/>
  <c r="Y117" i="37" s="1"/>
  <c r="Y118" i="37" s="1"/>
  <c r="Y119" i="37" s="1"/>
  <c r="Y120" i="37" s="1"/>
  <c r="Y121" i="37" s="1"/>
  <c r="Y122" i="37" s="1"/>
  <c r="Y123" i="37" s="1"/>
  <c r="Y124" i="37" s="1"/>
  <c r="Y125" i="37" s="1"/>
  <c r="Y126" i="37" s="1"/>
  <c r="Y127" i="37" s="1"/>
  <c r="Y128" i="37" s="1"/>
  <c r="Y129" i="37" s="1"/>
  <c r="Y130" i="37" s="1"/>
  <c r="Y131" i="37" s="1"/>
  <c r="Y132" i="37" s="1"/>
  <c r="Z111" i="37"/>
  <c r="Z112" i="37" s="1"/>
  <c r="Z113" i="37" s="1"/>
  <c r="Z114" i="37" s="1"/>
  <c r="Z115" i="37" s="1"/>
  <c r="Z116" i="37" s="1"/>
  <c r="Z117" i="37" s="1"/>
  <c r="Z118" i="37" s="1"/>
  <c r="Z119" i="37" s="1"/>
  <c r="Z120" i="37" s="1"/>
  <c r="Z121" i="37" s="1"/>
  <c r="Z122" i="37" s="1"/>
  <c r="Z123" i="37" s="1"/>
  <c r="Z124" i="37" s="1"/>
  <c r="Z125" i="37" s="1"/>
  <c r="Z126" i="37" s="1"/>
  <c r="Z127" i="37" s="1"/>
  <c r="Z128" i="37" s="1"/>
  <c r="Z129" i="37" s="1"/>
  <c r="Z130" i="37" s="1"/>
  <c r="Z131" i="37" s="1"/>
  <c r="Z132" i="37" s="1"/>
  <c r="AA111" i="37"/>
  <c r="AH110" i="37"/>
  <c r="AI110" i="37"/>
  <c r="AH111" i="37" l="1"/>
  <c r="AA112" i="37"/>
  <c r="AA113" i="37" s="1"/>
  <c r="AA114" i="37" s="1"/>
  <c r="AA115" i="37" s="1"/>
  <c r="AA116" i="37" s="1"/>
  <c r="AA117" i="37" s="1"/>
  <c r="AA118" i="37" s="1"/>
  <c r="AA119" i="37" s="1"/>
  <c r="AA120" i="37" s="1"/>
  <c r="AA121" i="37" s="1"/>
  <c r="AA122" i="37" s="1"/>
  <c r="AA123" i="37" s="1"/>
  <c r="AA124" i="37" s="1"/>
  <c r="AA125" i="37" s="1"/>
  <c r="AA126" i="37" s="1"/>
  <c r="AA127" i="37" s="1"/>
  <c r="AA128" i="37" s="1"/>
  <c r="AA129" i="37" s="1"/>
  <c r="AA130" i="37" s="1"/>
  <c r="AA131" i="37" s="1"/>
  <c r="AA132" i="37" s="1"/>
  <c r="X110" i="37"/>
  <c r="AF111" i="37" s="1"/>
  <c r="B110" i="37"/>
  <c r="AI111" i="37"/>
  <c r="X12" i="37"/>
  <c r="X14" i="37"/>
  <c r="B14" i="37"/>
  <c r="B15" i="37"/>
  <c r="X15" i="37"/>
  <c r="B12" i="37"/>
  <c r="B13" i="37"/>
  <c r="X13" i="37"/>
  <c r="AE111" i="37" l="1"/>
  <c r="AH112" i="37" s="1"/>
  <c r="B16" i="37"/>
  <c r="M18" i="37"/>
  <c r="X16" i="37"/>
  <c r="I20" i="37" s="1"/>
  <c r="M17" i="37"/>
  <c r="X111" i="37"/>
  <c r="X112" i="37" s="1"/>
  <c r="X113" i="37" s="1"/>
  <c r="X114" i="37" s="1"/>
  <c r="X115" i="37" s="1"/>
  <c r="X116" i="37" s="1"/>
  <c r="X117" i="37" s="1"/>
  <c r="X118" i="37" s="1"/>
  <c r="X119" i="37" s="1"/>
  <c r="X120" i="37" s="1"/>
  <c r="X121" i="37" s="1"/>
  <c r="X122" i="37" s="1"/>
  <c r="X123" i="37" s="1"/>
  <c r="X124" i="37" s="1"/>
  <c r="X125" i="37" s="1"/>
  <c r="X126" i="37" s="1"/>
  <c r="X127" i="37" s="1"/>
  <c r="X128" i="37" s="1"/>
  <c r="X129" i="37" s="1"/>
  <c r="X130" i="37" s="1"/>
  <c r="X131" i="37" s="1"/>
  <c r="X132" i="37" s="1"/>
  <c r="AI112" i="37" l="1"/>
  <c r="B111" i="37"/>
  <c r="AE112" i="37"/>
  <c r="B112" i="37" s="1"/>
  <c r="AF112" i="37"/>
  <c r="AF113" i="37" l="1"/>
  <c r="AH113" i="37"/>
  <c r="AI113" i="37"/>
  <c r="AE113" i="37"/>
  <c r="AI114" i="37" l="1"/>
  <c r="B113" i="37"/>
  <c r="AE114" i="37"/>
  <c r="B114" i="37" s="1"/>
  <c r="AH114" i="37"/>
  <c r="AF114" i="37"/>
  <c r="AF115" i="37" l="1"/>
  <c r="AH115" i="37"/>
  <c r="AE115" i="37"/>
  <c r="AI115" i="37"/>
  <c r="AF116" i="37" l="1"/>
  <c r="AH116" i="37"/>
  <c r="AE116" i="37"/>
  <c r="B115" i="37"/>
  <c r="AI116" i="37"/>
  <c r="AE117" i="37" l="1"/>
  <c r="B117" i="37" s="1"/>
  <c r="AH117" i="37"/>
  <c r="B116" i="37"/>
  <c r="AI117" i="37"/>
  <c r="AF117" i="37"/>
  <c r="AF118" i="37" l="1"/>
  <c r="AE118" i="37"/>
  <c r="AH118" i="37"/>
  <c r="AI118" i="37"/>
  <c r="AE119" i="37" l="1"/>
  <c r="B119" i="37" s="1"/>
  <c r="B118" i="37"/>
  <c r="AI119" i="37"/>
  <c r="AF119" i="37"/>
  <c r="AH119" i="37"/>
  <c r="AF120" i="37" l="1"/>
  <c r="AE120" i="37"/>
  <c r="AH120" i="37"/>
  <c r="AI120" i="37"/>
  <c r="AF121" i="37" l="1"/>
  <c r="AH121" i="37"/>
  <c r="AE121" i="37"/>
  <c r="B120" i="37"/>
  <c r="AI121" i="37"/>
  <c r="AH122" i="37" l="1"/>
  <c r="AF122" i="37"/>
  <c r="B121" i="37"/>
  <c r="AE122" i="37"/>
  <c r="AI122" i="37"/>
  <c r="AH123" i="37" l="1"/>
  <c r="B122" i="37"/>
  <c r="AE123" i="37"/>
  <c r="B123" i="37" s="1"/>
  <c r="AI123" i="37"/>
  <c r="AF123" i="37"/>
  <c r="AF124" i="37" l="1"/>
  <c r="AE124" i="37"/>
  <c r="AH124" i="37"/>
  <c r="AI124" i="37"/>
  <c r="AF125" i="37" l="1"/>
  <c r="AH125" i="37"/>
  <c r="B124" i="37"/>
  <c r="AE125" i="37"/>
  <c r="AI125" i="37"/>
  <c r="AF126" i="37" l="1"/>
  <c r="AI126" i="37"/>
  <c r="B125" i="37"/>
  <c r="AE126" i="37"/>
  <c r="AH126" i="37"/>
  <c r="AE127" i="37" l="1"/>
  <c r="B127" i="37" s="1"/>
  <c r="AF127" i="37"/>
  <c r="B126" i="37"/>
  <c r="AH127" i="37"/>
  <c r="AI127" i="37"/>
  <c r="AF128" i="37" l="1"/>
  <c r="AE128" i="37"/>
  <c r="AH128" i="37"/>
  <c r="AI128" i="37"/>
  <c r="AH129" i="37" l="1"/>
  <c r="B128" i="37"/>
  <c r="AE129" i="37"/>
  <c r="B129" i="37" s="1"/>
  <c r="AF129" i="37"/>
  <c r="AI129" i="37"/>
  <c r="AF130" i="37" l="1"/>
  <c r="AE130" i="37"/>
  <c r="AI130" i="37"/>
  <c r="AH130" i="37"/>
  <c r="AF131" i="37" l="1"/>
  <c r="AI131" i="37"/>
  <c r="AE131" i="37"/>
  <c r="B130" i="37"/>
  <c r="AH131" i="37"/>
  <c r="AE132" i="37" l="1"/>
  <c r="B132" i="37" s="1"/>
  <c r="AI132" i="37"/>
  <c r="AF132" i="37"/>
  <c r="B131" i="37"/>
  <c r="AH132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17CD2876-C389-1E48-830E-F90B8486E8E0}">
      <text>
        <r>
          <rPr>
            <b/>
            <sz val="9"/>
            <color rgb="FF000000"/>
            <rFont val="Tahoma"/>
            <family val="2"/>
          </rPr>
          <t xml:space="preserve">Tony </t>
        </r>
        <r>
          <rPr>
            <sz val="9"/>
            <color rgb="FF000000"/>
            <rFont val="Tahoma"/>
            <family val="2"/>
          </rPr>
          <t>definition, as we do not have competing mortality and we assume that smoking uptake begins at age 20 only, this prev must be the same every year into the future.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B24A87C7-C752-5143-A406-9AAC6EABBF3E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C0A5525F-3369-C241-921D-714C3507C89D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B3B12F3C-0DF0-5C4D-9CEB-44640E903D5B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D51E1BF9-BB7E-4850-876C-C10B994843C5}">
      <text>
        <r>
          <rPr>
            <b/>
            <sz val="9"/>
            <color rgb="FF000000"/>
            <rFont val="Tahoma"/>
            <family val="2"/>
          </rPr>
          <t xml:space="preserve">Tony </t>
        </r>
        <r>
          <rPr>
            <sz val="9"/>
            <color rgb="FF000000"/>
            <rFont val="Tahoma"/>
            <family val="2"/>
          </rPr>
          <t>definition, as we do not have competing mortality and we assume that smoking uptake begins at age 20 only, this prev must be the same every year into the future.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BD32A3CF-55E6-C640-80DD-44A07046A8C8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0B2336A7-F2DE-8D43-8A90-97A553355FCE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A61C9D85-54E0-C24F-8109-9ECF596FA904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F17481BA-FEB9-1B44-8E66-4D856BFE448B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8D425A0E-26AB-8C46-9BEE-42C7F0C17882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 Blakely</author>
  </authors>
  <commentList>
    <comment ref="AP23" authorId="0" shapeId="0" xr:uid="{4A5DAE87-6001-8E41-AFC2-18379E412B45}">
      <text>
        <r>
          <rPr>
            <b/>
            <sz val="9"/>
            <color rgb="FF000000"/>
            <rFont val="Tahoma"/>
            <family val="2"/>
          </rPr>
          <t>Tony Blakely: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By definition, as we do not have competing mortality and we assume that smoking uptake begins at age 20 only, this prev must be the same every year into the future.</t>
        </r>
      </text>
    </comment>
  </commentList>
</comments>
</file>

<file path=xl/sharedStrings.xml><?xml version="1.0" encoding="utf-8"?>
<sst xmlns="http://schemas.openxmlformats.org/spreadsheetml/2006/main" count="1369" uniqueCount="97">
  <si>
    <t>Proportion of non-DU Vapers that are NSCV (as opposed to FSCV)</t>
  </si>
  <si>
    <t>Age</t>
  </si>
  <si>
    <t>Center on age 22</t>
  </si>
  <si>
    <t>Pr(DU|Vapers)</t>
  </si>
  <si>
    <t>LN(Odds)</t>
  </si>
  <si>
    <t>Pr</t>
  </si>
  <si>
    <t>Extra assumptions</t>
  </si>
  <si>
    <t>STARTING PROBABILITIES ONLY</t>
  </si>
  <si>
    <t>R1</t>
  </si>
  <si>
    <t>1. We need a fixed prevalence of FSFV by age into future.  (I have overwritten this in red. It MUST include reduction in smoking target and reduction in vaping target, minus intersection of two)</t>
  </si>
  <si>
    <t>Revised trans prob</t>
  </si>
  <si>
    <t>Trans. Probs.</t>
  </si>
  <si>
    <t>start Trans. Probs.</t>
  </si>
  <si>
    <t>2. Set proportion by age into future of what proportion of Smokers and Vapers are DU (i.e. Venn diagram intersection). I will assume this is constant with increasing age</t>
  </si>
  <si>
    <t xml:space="preserve">Figure 1: Population transition effects associated with the modelled interventions of pharmacy only access to ENDS products  </t>
  </si>
  <si>
    <t>NSCV-&gt;CS</t>
  </si>
  <si>
    <t>s=exp(-rt)</t>
  </si>
  <si>
    <t>Time varying transition rate</t>
  </si>
  <si>
    <t>R2</t>
  </si>
  <si>
    <t>P(DU|Smoker plus Vaper) =</t>
  </si>
  <si>
    <t>Note: Only move straight from NS into CS, DU or NSCV at age 20 - black lines.</t>
  </si>
  <si>
    <t>CS-&gt;DU</t>
  </si>
  <si>
    <t>FS&amp;FV</t>
  </si>
  <si>
    <t xml:space="preserve">comb rate = </t>
  </si>
  <si>
    <t>3. Set the current and future prevalence of NSFV</t>
  </si>
  <si>
    <t>DU-&gt;CS</t>
  </si>
  <si>
    <t>NSCV 20yr</t>
  </si>
  <si>
    <t>Lambda</t>
  </si>
  <si>
    <t>Post 20yr decay</t>
  </si>
  <si>
    <t>R3</t>
  </si>
  <si>
    <t>4. Assume constant rates for  NSCV--&gt;CS, NSCV--&gt;DU and NSCV--&gt;NSFV over time</t>
  </si>
  <si>
    <t>CS-&gt;FSCV</t>
  </si>
  <si>
    <t>Smoker target</t>
  </si>
  <si>
    <t>Slope</t>
  </si>
  <si>
    <t>4. Assume the relative difference in transition probability for NSCV--&gt;CS, NSCV--&gt;DU and NSCV--&gt;NSFV are constant over time</t>
  </si>
  <si>
    <t>Note: Circular arrows represent staying within a state.</t>
  </si>
  <si>
    <t>CS-&gt;FSFV</t>
  </si>
  <si>
    <t>Total vaping target</t>
  </si>
  <si>
    <t>Int</t>
  </si>
  <si>
    <t>Therefore, the sume of the rates for these three transistions is:</t>
  </si>
  <si>
    <t>DU-&gt;FSCV</t>
  </si>
  <si>
    <t>Start age</t>
  </si>
  <si>
    <t>6. Assume these three have constant ratio over time</t>
  </si>
  <si>
    <t>DU-&gt;FSFV</t>
  </si>
  <si>
    <t>7. Percentage of all vapers that are DU att younger ages = 49.1% (15-34), then 35-44 = 61.7%, 45+ 88.5%</t>
  </si>
  <si>
    <t>FSCV-&gt;FSFV</t>
  </si>
  <si>
    <t>Assumption</t>
  </si>
  <si>
    <t>Mean</t>
  </si>
  <si>
    <t>8. Assume at age 22 90% of vapers that are not DU are NSCV (will need to alter this 90% rule to be less for older age cohorts)</t>
  </si>
  <si>
    <t>NSCV-&gt;NSFV</t>
  </si>
  <si>
    <t>Min Retain CS/DU</t>
  </si>
  <si>
    <t>Stdev</t>
  </si>
  <si>
    <t>NSCV--&gt;DU</t>
  </si>
  <si>
    <t>Min CS/DU</t>
  </si>
  <si>
    <t>Min</t>
  </si>
  <si>
    <t>Min DU</t>
  </si>
  <si>
    <t>Max</t>
  </si>
  <si>
    <t>CS--&gt;DU</t>
  </si>
  <si>
    <t>DU--&gt;CS</t>
  </si>
  <si>
    <t>Actual</t>
  </si>
  <si>
    <t>Min:Max</t>
  </si>
  <si>
    <t>decay of CS-&gt;DU</t>
  </si>
  <si>
    <t>Start:End</t>
  </si>
  <si>
    <t>decay of above</t>
  </si>
  <si>
    <t>exponent of above</t>
  </si>
  <si>
    <t>calYearLimit</t>
  </si>
  <si>
    <t>GOAL</t>
  </si>
  <si>
    <t>Maori female</t>
  </si>
  <si>
    <t>Naïve</t>
  </si>
  <si>
    <t>age</t>
  </si>
  <si>
    <t>CS</t>
  </si>
  <si>
    <t>DU</t>
  </si>
  <si>
    <t>NSCV+FSCV</t>
  </si>
  <si>
    <t>NSCV</t>
  </si>
  <si>
    <t>FSCV</t>
  </si>
  <si>
    <t>Total Quit</t>
  </si>
  <si>
    <t>Lambda_cs</t>
  </si>
  <si>
    <t>Lambda_nscv</t>
  </si>
  <si>
    <t>Lambda_cs_int</t>
  </si>
  <si>
    <t>Lambda_nscv_int</t>
  </si>
  <si>
    <t>Interpolate</t>
  </si>
  <si>
    <t>CR</t>
  </si>
  <si>
    <t>year</t>
  </si>
  <si>
    <t>totalSmoke</t>
  </si>
  <si>
    <t>DU--&gt;FSFV</t>
  </si>
  <si>
    <t>DU--&gt;FSCV</t>
  </si>
  <si>
    <t>CS--&gt;FSCV</t>
  </si>
  <si>
    <t>CS--&gt;FSFV</t>
  </si>
  <si>
    <t xml:space="preserve">FSFV </t>
  </si>
  <si>
    <t>x</t>
  </si>
  <si>
    <t>Supress CS--&gt;DU</t>
  </si>
  <si>
    <t>CS Target/Mark</t>
  </si>
  <si>
    <t>Min Smoke/Vape</t>
  </si>
  <si>
    <t>DU--&gt;CS MIN</t>
  </si>
  <si>
    <t>Goal</t>
  </si>
  <si>
    <t>DU--&gt;CS MAX</t>
  </si>
  <si>
    <t>CS--&gt;DU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</si>
</sst>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7030A0"/>
      <name val="Calibri"/>
      <family val="2"/>
    </font>
    <font>
      <b/>
      <i/>
      <sz val="12"/>
      <color rgb="FF7030A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164" fontId="8" fillId="0" borderId="0" xfId="0" applyNumberFormat="1" applyFont="1"/>
    <xf numFmtId="164" fontId="0" fillId="0" borderId="0" xfId="0" applyNumberFormat="1" applyFill="1"/>
    <xf numFmtId="164" fontId="5" fillId="0" borderId="0" xfId="0" applyNumberFormat="1" applyFont="1"/>
    <xf numFmtId="164" fontId="2" fillId="0" borderId="0" xfId="0" applyNumberFormat="1" applyFont="1"/>
    <xf numFmtId="164" fontId="10" fillId="0" borderId="0" xfId="0" applyNumberFormat="1" applyFont="1"/>
    <xf numFmtId="164" fontId="7" fillId="0" borderId="0" xfId="0" applyNumberFormat="1" applyFont="1"/>
    <xf numFmtId="164" fontId="0" fillId="2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164" fontId="2" fillId="0" borderId="0" xfId="0" applyNumberFormat="1" applyFont="1" applyAlignment="1">
      <alignment wrapText="1"/>
    </xf>
    <xf numFmtId="164" fontId="0" fillId="0" borderId="0" xfId="0" quotePrefix="1" applyNumberFormat="1"/>
    <xf numFmtId="164" fontId="9" fillId="0" borderId="0" xfId="0" applyNumberFormat="1" applyFont="1"/>
    <xf numFmtId="164" fontId="3" fillId="0" borderId="0" xfId="0" applyNumberFormat="1" applyFont="1"/>
    <xf numFmtId="164" fontId="6" fillId="3" borderId="0" xfId="0" applyNumberFormat="1" applyFont="1" applyFill="1"/>
    <xf numFmtId="164" fontId="2" fillId="3" borderId="0" xfId="0" applyNumberFormat="1" applyFont="1" applyFill="1" applyAlignment="1">
      <alignment wrapText="1"/>
    </xf>
    <xf numFmtId="164" fontId="0" fillId="4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6" fillId="0" borderId="0" xfId="0" applyNumberFormat="1" applyFont="1"/>
    <xf numFmtId="164" fontId="11" fillId="2" borderId="0" xfId="0" applyNumberFormat="1" applyFont="1" applyFill="1"/>
    <xf numFmtId="164" fontId="11" fillId="0" borderId="0" xfId="0" applyNumberFormat="1" applyFont="1" applyFill="1"/>
    <xf numFmtId="164" fontId="0" fillId="0" borderId="0" xfId="3" applyNumberFormat="1" applyFont="1"/>
    <xf numFmtId="1" fontId="0" fillId="0" borderId="0" xfId="0" applyNumberFormat="1"/>
    <xf numFmtId="1" fontId="5" fillId="0" borderId="0" xfId="0" applyNumberFormat="1" applyFont="1"/>
    <xf numFmtId="164" fontId="14" fillId="0" borderId="0" xfId="0" applyNumberFormat="1" applyFont="1"/>
    <xf numFmtId="1" fontId="0" fillId="0" borderId="1" xfId="0" applyNumberFormat="1" applyBorder="1"/>
    <xf numFmtId="164" fontId="0" fillId="4" borderId="0" xfId="3" applyNumberFormat="1" applyFont="1" applyFill="1" applyBorder="1"/>
    <xf numFmtId="164" fontId="10" fillId="3" borderId="0" xfId="0" applyNumberFormat="1" applyFont="1" applyFill="1" applyBorder="1"/>
    <xf numFmtId="164" fontId="0" fillId="4" borderId="0" xfId="0" applyNumberFormat="1" applyFill="1" applyBorder="1"/>
    <xf numFmtId="164" fontId="6" fillId="4" borderId="0" xfId="0" applyNumberFormat="1" applyFont="1" applyFill="1" applyBorder="1"/>
    <xf numFmtId="164" fontId="0" fillId="0" borderId="0" xfId="0" applyNumberFormat="1" applyBorder="1"/>
    <xf numFmtId="164" fontId="10" fillId="4" borderId="0" xfId="3" applyNumberFormat="1" applyFont="1" applyFill="1" applyBorder="1"/>
    <xf numFmtId="164" fontId="10" fillId="4" borderId="0" xfId="0" applyNumberFormat="1" applyFont="1" applyFill="1" applyBorder="1"/>
    <xf numFmtId="164" fontId="0" fillId="7" borderId="0" xfId="0" applyNumberFormat="1" applyFill="1" applyBorder="1"/>
    <xf numFmtId="0" fontId="10" fillId="0" borderId="0" xfId="0" applyNumberFormat="1" applyFont="1" applyBorder="1"/>
    <xf numFmtId="164" fontId="6" fillId="0" borderId="0" xfId="0" applyNumberFormat="1" applyFont="1" applyBorder="1"/>
    <xf numFmtId="10" fontId="0" fillId="0" borderId="0" xfId="4" applyNumberFormat="1" applyFont="1"/>
    <xf numFmtId="164" fontId="0" fillId="0" borderId="0" xfId="3" applyNumberFormat="1" applyFont="1" applyFill="1" applyBorder="1"/>
    <xf numFmtId="164" fontId="10" fillId="0" borderId="0" xfId="3" applyNumberFormat="1" applyFont="1" applyFill="1"/>
    <xf numFmtId="164" fontId="10" fillId="0" borderId="0" xfId="0" applyNumberFormat="1" applyFont="1" applyFill="1" applyBorder="1"/>
    <xf numFmtId="164" fontId="6" fillId="0" borderId="0" xfId="0" applyNumberFormat="1" applyFont="1" applyFill="1"/>
    <xf numFmtId="0" fontId="6" fillId="8" borderId="0" xfId="0" applyNumberFormat="1" applyFont="1" applyFill="1" applyBorder="1"/>
    <xf numFmtId="164" fontId="0" fillId="8" borderId="0" xfId="0" applyNumberFormat="1" applyFill="1" applyBorder="1"/>
    <xf numFmtId="1" fontId="0" fillId="0" borderId="0" xfId="0" applyNumberFormat="1" applyBorder="1"/>
    <xf numFmtId="164" fontId="2" fillId="0" borderId="0" xfId="0" applyNumberFormat="1" applyFont="1" applyBorder="1" applyAlignment="1">
      <alignment wrapText="1"/>
    </xf>
    <xf numFmtId="164" fontId="0" fillId="0" borderId="0" xfId="0" applyNumberFormat="1" applyFill="1" applyBorder="1"/>
    <xf numFmtId="164" fontId="3" fillId="4" borderId="0" xfId="3" applyNumberFormat="1" applyFont="1" applyFill="1" applyBorder="1"/>
    <xf numFmtId="0" fontId="15" fillId="8" borderId="0" xfId="0" applyNumberFormat="1" applyFont="1" applyFill="1" applyBorder="1"/>
    <xf numFmtId="164" fontId="16" fillId="8" borderId="0" xfId="0" applyNumberFormat="1" applyFont="1" applyFill="1" applyBorder="1"/>
    <xf numFmtId="164" fontId="4" fillId="2" borderId="0" xfId="0" applyNumberFormat="1" applyFont="1" applyFill="1" applyAlignment="1">
      <alignment horizontal="center" wrapText="1"/>
    </xf>
    <xf numFmtId="164" fontId="2" fillId="0" borderId="0" xfId="0" applyNumberFormat="1" applyFont="1" applyBorder="1"/>
    <xf numFmtId="164" fontId="0" fillId="3" borderId="0" xfId="0" applyNumberFormat="1" applyFill="1" applyBorder="1"/>
  </cellXfs>
  <cellStyles count="5">
    <cellStyle name="Comma" xfId="3" builtinId="3"/>
    <cellStyle name="Normal" xfId="0" builtinId="0"/>
    <cellStyle name="Normal 2" xfId="1" xr:uid="{00000000-0005-0000-0000-000001000000}"/>
    <cellStyle name="Percent" xfId="4" builtinId="5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CA43-854D-CA4B2CCB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9-F14C-A8C8-3CA2A26A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B-B640-844D-1A1E50EA8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6-F749-9419-F555C38F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8-2346-88EF-A83C71AC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9-FA43-AE33-09CAB399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8-A547-AB5E-130566CF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9-46D9-A24C-07BC5E6A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1-48A6-A0C3-32953DE6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maori_female_22!$AE$22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maori_female_22!$A$23:$A$41</c:f>
              <c:numCache>
                <c:formatCode>0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xVal>
          <c:yVal>
            <c:numRef>
              <c:f>maori_female_22!$AE$23:$AE$41</c:f>
              <c:numCache>
                <c:formatCode>0.0000</c:formatCode>
                <c:ptCount val="19"/>
                <c:pt idx="0">
                  <c:v>0.41550311923936989</c:v>
                </c:pt>
                <c:pt idx="1">
                  <c:v>0.39678950683296682</c:v>
                </c:pt>
                <c:pt idx="2">
                  <c:v>0.38819543605657814</c:v>
                </c:pt>
                <c:pt idx="3">
                  <c:v>0.37969224546132446</c:v>
                </c:pt>
                <c:pt idx="4">
                  <c:v>0.37131411694043764</c:v>
                </c:pt>
                <c:pt idx="5">
                  <c:v>0.36305636834142885</c:v>
                </c:pt>
                <c:pt idx="6">
                  <c:v>0.35491558082244296</c:v>
                </c:pt>
                <c:pt idx="7">
                  <c:v>0.34574541197141989</c:v>
                </c:pt>
                <c:pt idx="8">
                  <c:v>0.33660647730536475</c:v>
                </c:pt>
                <c:pt idx="9">
                  <c:v>0.32757610890028482</c:v>
                </c:pt>
                <c:pt idx="10">
                  <c:v>0.31866142094764627</c:v>
                </c:pt>
                <c:pt idx="11">
                  <c:v>0.30983357274916934</c:v>
                </c:pt>
                <c:pt idx="12">
                  <c:v>0.30111456407430748</c:v>
                </c:pt>
                <c:pt idx="13">
                  <c:v>0.29249653937613646</c:v>
                </c:pt>
                <c:pt idx="14">
                  <c:v>0.28398129342563722</c:v>
                </c:pt>
                <c:pt idx="15">
                  <c:v>0.27557280954702496</c:v>
                </c:pt>
                <c:pt idx="16">
                  <c:v>0.26724701556875663</c:v>
                </c:pt>
                <c:pt idx="17">
                  <c:v>0.25902053618322296</c:v>
                </c:pt>
                <c:pt idx="18">
                  <c:v>0.25089374602907882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5-4C77-B51A-DBA06E1B7BC7}"/>
            </c:ext>
          </c:extLst>
        </c:ser>
        <c:ser>
          <c:idx val="1"/>
          <c:order val="1"/>
          <c:tx>
            <c:strRef>
              <c:f>maori_female_22!$AF$22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maori_female_22!$A$23:$A$41</c:f>
              <c:numCache>
                <c:formatCode>0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xVal>
          <c:yVal>
            <c:numRef>
              <c:f>maori_female_22!$AF$23:$AF$41</c:f>
              <c:numCache>
                <c:formatCode>0.0000</c:formatCode>
                <c:ptCount val="19"/>
                <c:pt idx="0">
                  <c:v>1.1896880760630104E-2</c:v>
                </c:pt>
                <c:pt idx="1">
                  <c:v>2.110778420844539E-2</c:v>
                </c:pt>
                <c:pt idx="2">
                  <c:v>1.9476184128118031E-2</c:v>
                </c:pt>
                <c:pt idx="3">
                  <c:v>1.8021682823311614E-2</c:v>
                </c:pt>
                <c:pt idx="4">
                  <c:v>1.6689221388350706E-2</c:v>
                </c:pt>
                <c:pt idx="5">
                  <c:v>1.546828546014274E-2</c:v>
                </c:pt>
                <c:pt idx="6">
                  <c:v>1.43485451403868E-2</c:v>
                </c:pt>
                <c:pt idx="7">
                  <c:v>1.4434507079890985E-2</c:v>
                </c:pt>
                <c:pt idx="8">
                  <c:v>1.4551313057724172E-2</c:v>
                </c:pt>
                <c:pt idx="9">
                  <c:v>1.4619338025544285E-2</c:v>
                </c:pt>
                <c:pt idx="10">
                  <c:v>1.4637044618390726E-2</c:v>
                </c:pt>
                <c:pt idx="11">
                  <c:v>1.4639166313071553E-2</c:v>
                </c:pt>
                <c:pt idx="12">
                  <c:v>1.457392023138674E-2</c:v>
                </c:pt>
                <c:pt idx="13">
                  <c:v>1.4459777884952608E-2</c:v>
                </c:pt>
                <c:pt idx="14">
                  <c:v>1.4303815889546847E-2</c:v>
                </c:pt>
                <c:pt idx="15">
                  <c:v>1.4110288652062175E-2</c:v>
                </c:pt>
                <c:pt idx="16">
                  <c:v>1.3911117846622046E-2</c:v>
                </c:pt>
                <c:pt idx="17">
                  <c:v>1.3666080847637437E-2</c:v>
                </c:pt>
                <c:pt idx="18">
                  <c:v>1.3386238671538764E-2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5-4C77-B51A-DBA06E1B7BC7}"/>
            </c:ext>
          </c:extLst>
        </c:ser>
        <c:ser>
          <c:idx val="2"/>
          <c:order val="2"/>
          <c:tx>
            <c:strRef>
              <c:f>maori_female_22!$AG$22</c:f>
              <c:strCache>
                <c:ptCount val="1"/>
                <c:pt idx="0">
                  <c:v>NSCV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maori_female_22!$A$23:$A$41</c:f>
              <c:numCache>
                <c:formatCode>0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xVal>
          <c:yVal>
            <c:numRef>
              <c:f>maori_female_22!$AG$23:$AG$41</c:f>
              <c:numCache>
                <c:formatCode>0.0000</c:formatCode>
                <c:ptCount val="19"/>
                <c:pt idx="0">
                  <c:v>1.2601871543621935E-2</c:v>
                </c:pt>
                <c:pt idx="1">
                  <c:v>1.1971173829522883E-2</c:v>
                </c:pt>
                <c:pt idx="2">
                  <c:v>1.1372041236937159E-2</c:v>
                </c:pt>
                <c:pt idx="3">
                  <c:v>1.0802893996549164E-2</c:v>
                </c:pt>
                <c:pt idx="4">
                  <c:v>1.0262231403243623E-2</c:v>
                </c:pt>
                <c:pt idx="5">
                  <c:v>9.7486278591052081E-3</c:v>
                </c:pt>
                <c:pt idx="6">
                  <c:v>9.2607291144578829E-3</c:v>
                </c:pt>
                <c:pt idx="7">
                  <c:v>8.7972486970324861E-3</c:v>
                </c:pt>
                <c:pt idx="8">
                  <c:v>8.3569645198471199E-3</c:v>
                </c:pt>
                <c:pt idx="9">
                  <c:v>7.938715658856144E-3</c:v>
                </c:pt>
                <c:pt idx="10">
                  <c:v>7.541399291871192E-3</c:v>
                </c:pt>
                <c:pt idx="11">
                  <c:v>7.1639677906828901E-3</c:v>
                </c:pt>
                <c:pt idx="12">
                  <c:v>6.8054259587158961E-3</c:v>
                </c:pt>
                <c:pt idx="13">
                  <c:v>6.4648284069336115E-3</c:v>
                </c:pt>
                <c:pt idx="14">
                  <c:v>6.1412770610734585E-3</c:v>
                </c:pt>
                <c:pt idx="15">
                  <c:v>5.8339187936398938E-3</c:v>
                </c:pt>
                <c:pt idx="16">
                  <c:v>5.5419431744113019E-3</c:v>
                </c:pt>
                <c:pt idx="17">
                  <c:v>5.2645803335293782E-3</c:v>
                </c:pt>
                <c:pt idx="18">
                  <c:v>5.0010989315364884E-3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E5-4C77-B51A-DBA06E1B7BC7}"/>
            </c:ext>
          </c:extLst>
        </c:ser>
        <c:ser>
          <c:idx val="3"/>
          <c:order val="3"/>
          <c:tx>
            <c:strRef>
              <c:f>maori_female_22!$AH$22</c:f>
              <c:strCache>
                <c:ptCount val="1"/>
                <c:pt idx="0">
                  <c:v>FSCV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maori_female_22!$A$23:$A$41</c:f>
              <c:numCache>
                <c:formatCode>0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xVal>
          <c:yVal>
            <c:numRef>
              <c:f>maori_female_22!$AH$23:$AH$41</c:f>
              <c:numCache>
                <c:formatCode>0.0000</c:formatCode>
                <c:ptCount val="19"/>
                <c:pt idx="0">
                  <c:v>8.4012476957479581E-3</c:v>
                </c:pt>
                <c:pt idx="1">
                  <c:v>1.4350269464556354E-2</c:v>
                </c:pt>
                <c:pt idx="2">
                  <c:v>2.0661959221401623E-2</c:v>
                </c:pt>
                <c:pt idx="3">
                  <c:v>2.6804627955488859E-2</c:v>
                </c:pt>
                <c:pt idx="4">
                  <c:v>3.279069265476349E-2</c:v>
                </c:pt>
                <c:pt idx="5">
                  <c:v>3.862943743446564E-2</c:v>
                </c:pt>
                <c:pt idx="6">
                  <c:v>4.4329297489337949E-2</c:v>
                </c:pt>
                <c:pt idx="7">
                  <c:v>4.9915139729465777E-2</c:v>
                </c:pt>
                <c:pt idx="8">
                  <c:v>5.5449069077098755E-2</c:v>
                </c:pt>
                <c:pt idx="9">
                  <c:v>6.0932925754514991E-2</c:v>
                </c:pt>
                <c:pt idx="10">
                  <c:v>6.6364280131706699E-2</c:v>
                </c:pt>
                <c:pt idx="11">
                  <c:v>7.1740500274914215E-2</c:v>
                </c:pt>
                <c:pt idx="12">
                  <c:v>7.7079601089770758E-2</c:v>
                </c:pt>
                <c:pt idx="13">
                  <c:v>8.237620844540236E-2</c:v>
                </c:pt>
                <c:pt idx="14">
                  <c:v>8.7625865608795914E-2</c:v>
                </c:pt>
                <c:pt idx="15">
                  <c:v>9.2824437136800692E-2</c:v>
                </c:pt>
                <c:pt idx="16">
                  <c:v>9.7967979286681772E-2</c:v>
                </c:pt>
                <c:pt idx="17">
                  <c:v>0.10307071521844291</c:v>
                </c:pt>
                <c:pt idx="18">
                  <c:v>0.10812660926294859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E5-4C77-B51A-DBA06E1B7BC7}"/>
            </c:ext>
          </c:extLst>
        </c:ser>
        <c:ser>
          <c:idx val="4"/>
          <c:order val="4"/>
          <c:tx>
            <c:strRef>
              <c:f>maori_female_22!$AI$22</c:f>
              <c:strCache>
                <c:ptCount val="1"/>
                <c:pt idx="0">
                  <c:v>FSFV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maori_female_22!$A$23:$A$41</c:f>
              <c:numCache>
                <c:formatCode>0</c:formatCode>
                <c:ptCount val="1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</c:numCache>
            </c:numRef>
          </c:xVal>
          <c:yVal>
            <c:numRef>
              <c:f>maori_female_22!$AI$23:$AI$41</c:f>
              <c:numCache>
                <c:formatCode>0.0000</c:formatCode>
                <c:ptCount val="19"/>
                <c:pt idx="0">
                  <c:v>0.01</c:v>
                </c:pt>
                <c:pt idx="1">
                  <c:v>1.4184384903878413E-2</c:v>
                </c:pt>
                <c:pt idx="2">
                  <c:v>1.8697498596334901E-2</c:v>
                </c:pt>
                <c:pt idx="3">
                  <c:v>2.3081669002695721E-2</c:v>
                </c:pt>
                <c:pt idx="4">
                  <c:v>2.7346856852574368E-2</c:v>
                </c:pt>
                <c:pt idx="5">
                  <c:v>3.1500400144227433E-2</c:v>
                </c:pt>
                <c:pt idx="6">
                  <c:v>3.5548966672744327E-2</c:v>
                </c:pt>
                <c:pt idx="7">
                  <c:v>3.9510811761560738E-2</c:v>
                </c:pt>
                <c:pt idx="8">
                  <c:v>4.3439295279335065E-2</c:v>
                </c:pt>
                <c:pt idx="9">
                  <c:v>4.7336030900169634E-2</c:v>
                </c:pt>
                <c:pt idx="10">
                  <c:v>5.1198974249755017E-2</c:v>
                </c:pt>
                <c:pt idx="11">
                  <c:v>5.5025912111531891E-2</c:v>
                </c:pt>
                <c:pt idx="12">
                  <c:v>5.8829607885189081E-2</c:v>
                </c:pt>
                <c:pt idx="13">
                  <c:v>6.2605765125944873E-2</c:v>
                </c:pt>
                <c:pt idx="14">
                  <c:v>6.6350867254316548E-2</c:v>
                </c:pt>
                <c:pt idx="15">
                  <c:v>7.0061665109842172E-2</c:v>
                </c:pt>
                <c:pt idx="16">
                  <c:v>7.3735063362898146E-2</c:v>
                </c:pt>
                <c:pt idx="17">
                  <c:v>7.738120665653718E-2</c:v>
                </c:pt>
                <c:pt idx="18">
                  <c:v>8.099542634426718E-2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E5-4C77-B51A-DBA06E1B7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44591"/>
        <c:axId val="366784895"/>
      </c:scatterChart>
      <c:valAx>
        <c:axId val="356844591"/>
        <c:scaling>
          <c:orientation val="minMax"/>
          <c:max val="43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84895"/>
        <c:crosses val="autoZero"/>
        <c:crossBetween val="midCat"/>
      </c:valAx>
      <c:valAx>
        <c:axId val="3667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4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9-C448-886E-6B3901E3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7-864D-B1C3-7B810BC2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7-3B44-B108-E3E9BEB9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maori_female_22!$X$2</c:f>
              <c:strCache>
                <c:ptCount val="1"/>
                <c:pt idx="0">
                  <c:v>Pr(DU|Vapers)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maori_female_22!$V$3:$V$5</c:f>
              <c:numCache>
                <c:formatCode>0.0000</c:formatCode>
                <c:ptCount val="3"/>
                <c:pt idx="0">
                  <c:v>25</c:v>
                </c:pt>
                <c:pt idx="1">
                  <c:v>40</c:v>
                </c:pt>
                <c:pt idx="2">
                  <c:v>60</c:v>
                </c:pt>
              </c:numCache>
            </c:numRef>
          </c:xVal>
          <c:yVal>
            <c:numRef>
              <c:f>maori_female_22!$X$3:$X$5</c:f>
              <c:numCache>
                <c:formatCode>0.0000</c:formatCode>
                <c:ptCount val="3"/>
                <c:pt idx="0">
                  <c:v>0.49099999999999999</c:v>
                </c:pt>
                <c:pt idx="1">
                  <c:v>0.61699999999999999</c:v>
                </c:pt>
                <c:pt idx="2">
                  <c:v>0.88500000000000001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7-A747-BD2D-370C02E6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40088"/>
        <c:axId val="907346648"/>
      </c:scatterChart>
      <c:valAx>
        <c:axId val="90734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6648"/>
        <c:crosses val="autoZero"/>
        <c:crossBetween val="midCat"/>
      </c:valAx>
      <c:valAx>
        <c:axId val="90734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34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92</xdr:col>
      <xdr:colOff>100409</xdr:colOff>
      <xdr:row>15</xdr:row>
      <xdr:rowOff>46924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5FB15187-16B7-174D-A652-C44AD1A51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6E5F4AE-43DF-C24B-831E-8CFAE4D9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80</xdr:col>
      <xdr:colOff>270667</xdr:colOff>
      <xdr:row>29</xdr:row>
      <xdr:rowOff>49306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759799C6-994D-A04C-87F9-C791045856F4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9C9565B9-EC23-7047-9924-63F8E3332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B827080-72A2-B547-ADBE-E99454088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122331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4A1C4E1C-0DAD-FD46-9001-8474572DEF2F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11508</xdr:colOff>
      <xdr:row>15</xdr:row>
      <xdr:rowOff>57944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8D5373D6-C968-FF46-B183-EC2B692C6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D3BA654-C740-C240-A3C0-723ADA01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550068</xdr:colOff>
      <xdr:row>29</xdr:row>
      <xdr:rowOff>120650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EB9B08B5-0B45-BB4E-B791-29CE30D3323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DFC2D3EF-F21E-1244-8B76-01443DC70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470AA46-87EC-0C45-A76F-8DEFD300E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122331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6F35D8B3-70A3-D248-86B1-13A1779C86B2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11507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8D74B1B2-9D82-5844-B8E6-4EA65FE34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A5E48F1-CC0C-B94C-8D0B-732BB09C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119156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74B486A7-0CDA-FD4C-8BDA-25CBAECB418D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  <xdr:twoCellAnchor editAs="oneCell">
    <xdr:from>
      <xdr:col>86</xdr:col>
      <xdr:colOff>242094</xdr:colOff>
      <xdr:row>3</xdr:row>
      <xdr:rowOff>126999</xdr:rowOff>
    </xdr:from>
    <xdr:to>
      <xdr:col>92</xdr:col>
      <xdr:colOff>100409</xdr:colOff>
      <xdr:row>15</xdr:row>
      <xdr:rowOff>37399</xdr:rowOff>
    </xdr:to>
    <xdr:pic>
      <xdr:nvPicPr>
        <xdr:cNvPr id="5" name="Picture 3" descr="Diagram&#10;&#10;Description automatically generated">
          <a:extLst>
            <a:ext uri="{FF2B5EF4-FFF2-40B4-BE49-F238E27FC236}">
              <a16:creationId xmlns:a16="http://schemas.microsoft.com/office/drawing/2014/main" id="{175EAF0F-C869-4B78-864C-1E64FBD52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08444" y="727074"/>
          <a:ext cx="3915965" cy="229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2D98B0BA-D893-4F3F-A1CA-3284C7349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309328</xdr:colOff>
      <xdr:row>6</xdr:row>
      <xdr:rowOff>149409</xdr:rowOff>
    </xdr:from>
    <xdr:to>
      <xdr:col>78</xdr:col>
      <xdr:colOff>495872</xdr:colOff>
      <xdr:row>26</xdr:row>
      <xdr:rowOff>201705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E7306930-3C6A-48DC-AF03-D0974A0D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75299" y="1326027"/>
          <a:ext cx="6876456" cy="4075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913387F-C7E8-41E2-8723-8C0FFA434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86</xdr:col>
      <xdr:colOff>371494</xdr:colOff>
      <xdr:row>3</xdr:row>
      <xdr:rowOff>156881</xdr:rowOff>
    </xdr:from>
    <xdr:to>
      <xdr:col>94</xdr:col>
      <xdr:colOff>550815</xdr:colOff>
      <xdr:row>28</xdr:row>
      <xdr:rowOff>38100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9B441E65-BBDA-4709-9B00-E8024750502F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6200" y="761999"/>
          <a:ext cx="5558144" cy="4879042"/>
        </a:xfrm>
        <a:prstGeom prst="rect">
          <a:avLst/>
        </a:prstGeom>
      </xdr:spPr>
    </xdr:pic>
    <xdr:clientData/>
  </xdr:twoCellAnchor>
  <xdr:twoCellAnchor>
    <xdr:from>
      <xdr:col>35</xdr:col>
      <xdr:colOff>563562</xdr:colOff>
      <xdr:row>44</xdr:row>
      <xdr:rowOff>49213</xdr:rowOff>
    </xdr:from>
    <xdr:to>
      <xdr:col>41</xdr:col>
      <xdr:colOff>412750</xdr:colOff>
      <xdr:row>61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1FE874-4D61-46A1-9FB1-B68A30480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571CE37D-4598-C248-808B-D59D34C3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5CE9F4A7-0EBE-3D47-849F-C64A3864C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119156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16F13992-27B7-1E43-9965-9E8EB2B43EDD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00B7BD47-D631-FD48-99A4-D135B21C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ECF631-B8E3-A94B-87D8-6BAE6EEAC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119156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A5A18509-5307-6743-BDBB-D2EF215587B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58975B3C-C311-3741-9163-153FD059F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134914" cy="237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DB2CBC4-2F4D-5442-A6E3-13D24AD43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119156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EAE95496-E554-D440-8E7F-5B686281E07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4497321" cy="50482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C07BDFEC-DF75-EA4A-B2B3-B7E2A8A6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E3BCC28-0F13-1E4A-95EE-C6E8CA0C1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119156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E94D1AD6-5599-A84D-B3C7-86FBA341E948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BF82477E-5E53-B34F-AFDC-68B29EF0D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134914" cy="237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22D3999-7A2F-414A-AC24-E95D0EDCD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119156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2F5B6DDC-93E7-E34A-B558-630F9013BAB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4497321" cy="50482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242094</xdr:colOff>
      <xdr:row>3</xdr:row>
      <xdr:rowOff>126999</xdr:rowOff>
    </xdr:from>
    <xdr:to>
      <xdr:col>91</xdr:col>
      <xdr:colOff>11509</xdr:colOff>
      <xdr:row>15</xdr:row>
      <xdr:rowOff>59624</xdr:rowOff>
    </xdr:to>
    <xdr:pic>
      <xdr:nvPicPr>
        <xdr:cNvPr id="2" name="Picture 3" descr="Diagram&#10;&#10;Description automatically generated">
          <a:extLst>
            <a:ext uri="{FF2B5EF4-FFF2-40B4-BE49-F238E27FC236}">
              <a16:creationId xmlns:a16="http://schemas.microsoft.com/office/drawing/2014/main" id="{355CAE5C-8889-1744-BA5A-47BA06334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28894" y="736599"/>
          <a:ext cx="3896914" cy="235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79</xdr:col>
      <xdr:colOff>257176</xdr:colOff>
      <xdr:row>3</xdr:row>
      <xdr:rowOff>152135</xdr:rowOff>
    </xdr:from>
    <xdr:to>
      <xdr:col>86</xdr:col>
      <xdr:colOff>84668</xdr:colOff>
      <xdr:row>17</xdr:row>
      <xdr:rowOff>112182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3985C57B-0DBE-2D4D-B0F2-11B88A8E7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72</xdr:col>
      <xdr:colOff>472347</xdr:colOff>
      <xdr:row>5</xdr:row>
      <xdr:rowOff>-1</xdr:rowOff>
    </xdr:from>
    <xdr:to>
      <xdr:col>78</xdr:col>
      <xdr:colOff>550067</xdr:colOff>
      <xdr:row>29</xdr:row>
      <xdr:rowOff>120837</xdr:rowOff>
    </xdr:to>
    <xdr:pic>
      <xdr:nvPicPr>
        <xdr:cNvPr id="4" name="Content Placeholder 3">
          <a:extLst>
            <a:ext uri="{FF2B5EF4-FFF2-40B4-BE49-F238E27FC236}">
              <a16:creationId xmlns:a16="http://schemas.microsoft.com/office/drawing/2014/main" id="{FE5F9182-1E3F-1F4F-91AD-4CF1F88A45B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54747" y="990599"/>
          <a:ext cx="5564121" cy="4975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912A-2E40-BF4E-8B09-4361E3F82309}">
  <dimension ref="A2:CB142"/>
  <sheetViews>
    <sheetView zoomScale="85" zoomScaleNormal="85" workbookViewId="0">
      <selection activeCell="I20" sqref="I20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4"/>
      <c r="AL3" s="25"/>
      <c r="AM3" s="24"/>
      <c r="AN3" s="25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26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2.7716011665674885E-2</v>
      </c>
      <c r="E5" s="3">
        <f>D5</f>
        <v>2.7716011665674885E-2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0.6862745098039218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0.10873426787308386</v>
      </c>
      <c r="O6" s="1" t="str">
        <f>CONCATENATE(FIXED(S5,3)," times X")</f>
        <v>0.686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0.362360225654561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1.2094594594594594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3.5000000000000003E-2</v>
      </c>
      <c r="F8" s="10">
        <v>3.5000000000000003E-2</v>
      </c>
      <c r="G8" s="11"/>
      <c r="H8" s="5" t="s">
        <v>37</v>
      </c>
      <c r="I8" s="10">
        <v>4.594568130989532E-2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0.086-E8</f>
        <v>5.099999999999999E-2</v>
      </c>
      <c r="F9" s="10">
        <v>5.099999999999999E-2</v>
      </c>
      <c r="G9" s="5"/>
      <c r="H9" s="5" t="s">
        <v>41</v>
      </c>
      <c r="I9" s="10">
        <v>22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0.17899999999999999</v>
      </c>
      <c r="E10" s="3">
        <v>0.17899999999999999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0.14799999999999999</v>
      </c>
      <c r="E11" s="3">
        <v>0.14799999999999999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1.1213676261517542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7.9137116123479845E-2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8.8792295365522439E-2</v>
      </c>
      <c r="T12" s="1">
        <f ca="1">AVERAGE(INDIRECT(ADDRESS(23,COLUMN())&amp;":"&amp;ADDRESS(23 + $L$20,COLUMN())))</f>
        <v>9.1189110621986369E-2</v>
      </c>
      <c r="U12" s="1">
        <f ca="1">AVERAGE(INDIRECT(ADDRESS(23,COLUMN())&amp;":"&amp;ADDRESS(23 + $L$20,COLUMN())))</f>
        <v>0.11028953244145639</v>
      </c>
      <c r="V12" s="1">
        <f ca="1">AVERAGE(INDIRECT(ADDRESS(23,COLUMN())&amp;":"&amp;ADDRESS(23 + $L$20,COLUMN())))</f>
        <v>2.2797277655496592E-2</v>
      </c>
      <c r="W12" s="1">
        <f ca="1">AVERAGE(INDIRECT(ADDRESS(23,COLUMN())&amp;":"&amp;ADDRESS(23 + $L$20,COLUMN())))</f>
        <v>1.5645190547889817E-2</v>
      </c>
      <c r="X12" s="1">
        <f ca="1">AVERAGE(INDIRECT(ADDRESS(23,COLUMN())&amp;":"&amp;ADDRESS(23 + $L$20,COLUMN())))</f>
        <v>0.18779055062516264</v>
      </c>
      <c r="Y12" s="1">
        <f ca="1">AVERAGE(INDIRECT(ADDRESS(23,COLUMN())&amp;":"&amp;ADDRESS(23 + $L$20,COLUMN())))</f>
        <v>7.1974843949242459E-2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0.24889230708654816</v>
      </c>
      <c r="C13" s="9" t="s">
        <v>49</v>
      </c>
      <c r="D13" s="9">
        <f>(1-EXP(-$N$6))*F13/SUM($F$5,$F$13,$F$14)</f>
        <v>4.4385786797928616E-2</v>
      </c>
      <c r="E13" s="3">
        <f>D13</f>
        <v>4.4385786797928616E-2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3.7388150304481921E-2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0.10158438218120144</v>
      </c>
      <c r="T13" s="1">
        <f ca="1">_xlfn.STDEV.P(INDIRECT(ADDRESS(23,COLUMN())&amp;":"&amp;ADDRESS(23 + $L$20,COLUMN())))</f>
        <v>2.8971031830520001E-2</v>
      </c>
      <c r="U13" s="1">
        <f ca="1">_xlfn.STDEV.P(INDIRECT(ADDRESS(23,COLUMN())&amp;":"&amp;ADDRESS(23 + $L$20,COLUMN())))</f>
        <v>3.5039288497723739E-2</v>
      </c>
      <c r="V13" s="1">
        <f ca="1">_xlfn.STDEV.P(INDIRECT(ADDRESS(23,COLUMN())&amp;":"&amp;ADDRESS(23 + $L$20,COLUMN())))</f>
        <v>7.2427579576300003E-3</v>
      </c>
      <c r="W13" s="1">
        <f ca="1">_xlfn.STDEV.P(INDIRECT(ADDRESS(23,COLUMN())&amp;":"&amp;ADDRESS(23 + $L$20,COLUMN())))</f>
        <v>4.9705201670009859E-3</v>
      </c>
      <c r="X13" s="1">
        <f ca="1">_xlfn.STDEV.P(INDIRECT(ADDRESS(23,COLUMN())&amp;":"&amp;ADDRESS(23 + $L$20,COLUMN())))</f>
        <v>0.1916267665007941</v>
      </c>
      <c r="Y13" s="1">
        <f ca="1">_xlfn.STDEV.P(INDIRECT(ADDRESS(23,COLUMN())&amp;":"&amp;ADDRESS(23 + $L$20,COLUMN())))</f>
        <v>9.4684841260734079E-3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0.9890611144007837</v>
      </c>
      <c r="C14" s="9" t="s">
        <v>52</v>
      </c>
      <c r="D14" s="9">
        <f>(1-EXP(-$N$6))*F14/SUM($F$5,$F$13,$F$14)</f>
        <v>3.0929462293579214E-2</v>
      </c>
      <c r="E14" s="3">
        <f>D14</f>
        <v>3.0929462293579214E-2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4.0539864083201718E-2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1.2560406075299991E-3</v>
      </c>
      <c r="T14" s="1">
        <f ca="1">MIN(INDIRECT(ADDRESS(23,COLUMN())&amp;":"&amp;ADDRESS(23 + $L$20,COLUMN())))</f>
        <v>6.9631301367342635E-2</v>
      </c>
      <c r="U14" s="1">
        <f ca="1">MIN(INDIRECT(ADDRESS(23,COLUMN())&amp;":"&amp;ADDRESS(23 + $L$20,COLUMN())))</f>
        <v>8.4216236113204945E-2</v>
      </c>
      <c r="V14" s="1">
        <f ca="1">MIN(INDIRECT(ADDRESS(23,COLUMN())&amp;":"&amp;ADDRESS(23 + $L$20,COLUMN())))</f>
        <v>1.7407825341835659E-2</v>
      </c>
      <c r="W14" s="1">
        <f ca="1">MIN(INDIRECT(ADDRESS(23,COLUMN())&amp;":"&amp;ADDRESS(23 + $L$20,COLUMN())))</f>
        <v>1.1946546803220555E-2</v>
      </c>
      <c r="X14" s="1">
        <f ca="1">MIN(INDIRECT(ADDRESS(23,COLUMN())&amp;":"&amp;ADDRESS(23 + $L$20,COLUMN())))</f>
        <v>1.1999627036295635E-2</v>
      </c>
      <c r="Y14" s="1">
        <f ca="1">MIN(INDIRECT(ADDRESS(23,COLUMN())&amp;":"&amp;ADDRESS(23 + $L$20,COLUMN())))</f>
        <v>0.05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2.1748838466473623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0.19215580787733888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0.362360225654561</v>
      </c>
      <c r="T15" s="1">
        <f ca="1">MAX(INDIRECT(ADDRESS(23,COLUMN())&amp;":"&amp;ADDRESS(23 + $L$20,COLUMN())))</f>
        <v>0.19140024776690412</v>
      </c>
      <c r="U15" s="1">
        <f ca="1">MAX(INDIRECT(ADDRESS(23,COLUMN())&amp;":"&amp;ADDRESS(23 + $L$20,COLUMN())))</f>
        <v>0.23149084020456645</v>
      </c>
      <c r="V15" s="1">
        <f ca="1">MAX(INDIRECT(ADDRESS(23,COLUMN())&amp;":"&amp;ADDRESS(23 + $L$20,COLUMN())))</f>
        <v>4.785006194172603E-2</v>
      </c>
      <c r="W15" s="1">
        <f ca="1">MAX(INDIRECT(ADDRESS(23,COLUMN())&amp;":"&amp;ADDRESS(23 + $L$20,COLUMN())))</f>
        <v>3.2838277803145327E-2</v>
      </c>
      <c r="X15" s="1">
        <f ca="1">MAX(INDIRECT(ADDRESS(23,COLUMN())&amp;":"&amp;ADDRESS(23 + $L$20,COLUMN())))</f>
        <v>0.82211838427291872</v>
      </c>
      <c r="Y15" s="1">
        <f ca="1">MAX(INDIRECT(ADDRESS(23,COLUMN())&amp;":"&amp;ADDRESS(23 + $L$20,COLUMN())))</f>
        <v>8.0978094703962777E-2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0.31260376731494388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0.17421838464651923</v>
      </c>
      <c r="R16" s="38">
        <f ca="1">R14/(R14+R15)</f>
        <v>0</v>
      </c>
      <c r="S16" s="38">
        <f t="shared" ref="S16:Y16" ca="1" si="5">S14/(S14+S15)</f>
        <v>3.4543025823400805E-3</v>
      </c>
      <c r="T16" s="38">
        <f t="shared" ca="1" si="5"/>
        <v>0.26675435056906371</v>
      </c>
      <c r="U16" s="38">
        <f t="shared" ca="1" si="5"/>
        <v>0.26675435056906371</v>
      </c>
      <c r="V16" s="38">
        <f t="shared" ca="1" si="5"/>
        <v>0.26675435056906371</v>
      </c>
      <c r="W16" s="38">
        <f t="shared" ca="1" si="5"/>
        <v>0.26675435056906371</v>
      </c>
      <c r="X16" s="38">
        <f t="shared" ca="1" si="5"/>
        <v>1.4386006384709604E-2</v>
      </c>
      <c r="Y16" s="38">
        <f t="shared" ca="1" si="5"/>
        <v>0.38174322288784401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0.42668905643737604</v>
      </c>
      <c r="E17" s="11"/>
      <c r="F17" s="11"/>
      <c r="G17" s="11"/>
      <c r="H17" s="24" t="s">
        <v>61</v>
      </c>
      <c r="I17" s="15">
        <v>1.0148387870415332</v>
      </c>
      <c r="J17" s="11"/>
      <c r="K17" s="47" t="s">
        <v>93</v>
      </c>
      <c r="L17" s="53">
        <v>1.2E-2</v>
      </c>
      <c r="M17" s="32">
        <f ca="1">X14</f>
        <v>1.1999627036295635E-2</v>
      </c>
      <c r="P17" s="1" t="s">
        <v>62</v>
      </c>
      <c r="Q17" s="1">
        <f t="shared" ref="Q17:W17" si="7">Q23/(Q23+Q99)</f>
        <v>0.24376556548144646</v>
      </c>
      <c r="R17" s="1">
        <f t="shared" si="7"/>
        <v>0</v>
      </c>
      <c r="S17" s="1">
        <f t="shared" si="7"/>
        <v>0.99079034497997509</v>
      </c>
      <c r="T17" s="1">
        <f t="shared" si="7"/>
        <v>0.38954246374177154</v>
      </c>
      <c r="U17" s="1">
        <f t="shared" si="7"/>
        <v>0.38954246374177154</v>
      </c>
      <c r="V17" s="1">
        <f t="shared" si="7"/>
        <v>0.38954246374177154</v>
      </c>
      <c r="W17" s="1">
        <f t="shared" si="7"/>
        <v>0.38954246374177154</v>
      </c>
      <c r="X17" s="1">
        <f>X23/(X23+X99)</f>
        <v>0.94232678373748646</v>
      </c>
      <c r="Y17" s="1">
        <f>Y23/(Y23+Y99)</f>
        <v>0.38449536107882393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22.053720548824078</v>
      </c>
      <c r="J18" s="11"/>
      <c r="K18" s="47" t="s">
        <v>95</v>
      </c>
      <c r="L18" s="53">
        <v>0.9</v>
      </c>
      <c r="M18" s="32">
        <f ca="1">X15</f>
        <v>0.82211838427291872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8.0978094703962777E-2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4.5201497451997161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K20" s="25"/>
      <c r="AL20" s="4"/>
      <c r="AN20" s="4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22</v>
      </c>
      <c r="B23" s="32">
        <f>C23/AE23</f>
        <v>1</v>
      </c>
      <c r="C23" s="28">
        <f t="shared" ref="C23:C54" si="8">MAX(D23-E23,$I$14*E23)</f>
        <v>0.34574593106459944</v>
      </c>
      <c r="D23" s="33">
        <f>I7</f>
        <v>0.362360225654561</v>
      </c>
      <c r="E23" s="28">
        <f t="shared" ref="E23:E54" si="9">MAX($I$15,((EXP($Y$9+$Y$8*A23)-1)/EXP($Y$9+$Y$8*A23))*F23)</f>
        <v>1.6614294589961578E-2</v>
      </c>
      <c r="F23" s="34">
        <f>I8</f>
        <v>4.594568130989532E-2</v>
      </c>
      <c r="G23" s="30">
        <f t="shared" ref="G23:G86" si="10">F23-E23</f>
        <v>2.9331386719933742E-2</v>
      </c>
      <c r="H23" s="30">
        <f>$I$3*(F23-E23)</f>
        <v>1.7598832031960245E-2</v>
      </c>
      <c r="I23" s="31">
        <f t="shared" ref="I23:I40" si="11">G23-H23</f>
        <v>1.1732554687973497E-2</v>
      </c>
      <c r="J23" s="30">
        <f>I5</f>
        <v>0.01</v>
      </c>
      <c r="K23" s="30"/>
      <c r="L23" s="29">
        <v>3.7581452583541584E-2</v>
      </c>
      <c r="M23" s="29">
        <v>1.9707787500435135E-2</v>
      </c>
      <c r="N23" s="37">
        <f>L23*(1-P23)+L28*P23</f>
        <v>3.7581452583541584E-2</v>
      </c>
      <c r="O23" s="37">
        <f>M23*(1-P23)+M28*P23</f>
        <v>1.9707787500435135E-2</v>
      </c>
      <c r="P23" s="37">
        <f>0</f>
        <v>0</v>
      </c>
      <c r="Q23" s="32">
        <f t="shared" ref="Q23:Q54" si="12">N23+(H23*($D$5+$D$14))/(C24+E24)</f>
        <v>4.0539864083201718E-2</v>
      </c>
      <c r="R23" s="43">
        <v>0</v>
      </c>
      <c r="S23" s="44">
        <f t="shared" ref="S23:S54" si="13">D23</f>
        <v>0.362360225654561</v>
      </c>
      <c r="T23" s="44">
        <f t="shared" ref="T23:T54" si="14">Q23*(C23+E23)/(C23*($S$3*(1+$S$5))+E23*(1+$S$7))</f>
        <v>8.0509110481981741E-2</v>
      </c>
      <c r="U23" s="44">
        <f t="shared" ref="U23:U86" si="15">T23*$S$7</f>
        <v>9.7372505245099536E-2</v>
      </c>
      <c r="V23" s="44">
        <f t="shared" ref="V23:V86" si="16">T23*$S$3</f>
        <v>2.0127277620495435E-2</v>
      </c>
      <c r="W23" s="44">
        <f t="shared" ref="W23:W86" si="17">V23*$S$5</f>
        <v>1.3812837582692951E-2</v>
      </c>
      <c r="X23" s="44">
        <f>MIN((C24-AA24)/E23,1-T23-U23)</f>
        <v>0.82211838427291872</v>
      </c>
      <c r="Y23" s="44">
        <f>MIN($I$16*(1+ R23*$I$17),1-V23-W23)</f>
        <v>0.05</v>
      </c>
      <c r="Z23" s="32"/>
      <c r="AA23" s="32"/>
      <c r="AB23" s="32"/>
      <c r="AC23" s="32">
        <f>H23</f>
        <v>1.7598832031960245E-2</v>
      </c>
      <c r="AD23" s="32"/>
      <c r="AE23" s="35">
        <f>C23</f>
        <v>0.34574593106459944</v>
      </c>
      <c r="AF23" s="35">
        <f>E23</f>
        <v>1.6614294589961578E-2</v>
      </c>
      <c r="AG23" s="35">
        <f>H23</f>
        <v>1.7598832031960245E-2</v>
      </c>
      <c r="AH23" s="35">
        <f>I23</f>
        <v>1.1732554687973497E-2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23</v>
      </c>
      <c r="B24" s="32">
        <f t="shared" ref="B24:B87" si="18">C24/AE24</f>
        <v>1.0019027626933112</v>
      </c>
      <c r="C24" s="28">
        <f t="shared" si="8"/>
        <v>0.33150023259426015</v>
      </c>
      <c r="D24" s="33">
        <f t="shared" ref="D24:D87" si="19">EXP(-N24)*D23</f>
        <v>0.34886689892943551</v>
      </c>
      <c r="E24" s="28">
        <f t="shared" si="9"/>
        <v>1.7366666335175356E-2</v>
      </c>
      <c r="F24" s="34">
        <f>MIN(D24/$I$12,F23*EXP(-O24))</f>
        <v>4.503829082975308E-2</v>
      </c>
      <c r="G24" s="30">
        <f t="shared" si="10"/>
        <v>2.7671624494577725E-2</v>
      </c>
      <c r="H24" s="30">
        <f t="shared" ref="H24:H42" si="20">H23*EXP(-$N$6)</f>
        <v>1.5785602179853489E-2</v>
      </c>
      <c r="I24" s="31">
        <f t="shared" si="11"/>
        <v>1.1886022314724236E-2</v>
      </c>
      <c r="J24" s="30">
        <f t="shared" ref="J24:J55" si="21">1-AP24-I24-H24-E24-C24-AO24</f>
        <v>0.62346147657598672</v>
      </c>
      <c r="K24" s="30">
        <f t="shared" ref="K24:K87" si="22">(C23+E23)*$L$8</f>
        <v>0</v>
      </c>
      <c r="L24" s="29">
        <v>3.7581452583541584E-2</v>
      </c>
      <c r="M24" s="29">
        <v>1.9707787500435135E-2</v>
      </c>
      <c r="N24" s="37">
        <f t="shared" ref="N24:N87" si="23">L24*(1-P24)+L29*P24</f>
        <v>3.794834450324526E-2</v>
      </c>
      <c r="O24" s="37">
        <f t="shared" ref="O24:O87" si="24">M24*(1-P24)+M29*P24</f>
        <v>1.9946822375928659E-2</v>
      </c>
      <c r="P24" s="32">
        <f>MOD(P23+0.2, 1)</f>
        <v>0.2</v>
      </c>
      <c r="Q24" s="32">
        <f t="shared" si="12"/>
        <v>4.0705593486124535E-2</v>
      </c>
      <c r="R24" s="43">
        <v>1</v>
      </c>
      <c r="S24" s="44">
        <f t="shared" si="13"/>
        <v>0.34886689892943551</v>
      </c>
      <c r="T24" s="44">
        <f t="shared" si="14"/>
        <v>7.9725752263993865E-2</v>
      </c>
      <c r="U24" s="44">
        <f t="shared" si="15"/>
        <v>9.642506523820879E-2</v>
      </c>
      <c r="V24" s="44">
        <f t="shared" si="16"/>
        <v>1.9931438065998466E-2</v>
      </c>
      <c r="W24" s="44">
        <f t="shared" si="17"/>
        <v>1.3678437888430324E-2</v>
      </c>
      <c r="X24" s="44">
        <f>MIN((C25-AA25)/E24,1-T24-U24-$I$13)</f>
        <v>0.7908993189761051</v>
      </c>
      <c r="Y24" s="44">
        <f>MIN(Y23*$I$17*(1-POWER(R24,$I$19)*$I$18/100000),1-V24-W24-$I$13)</f>
        <v>5.0730748866570897E-2</v>
      </c>
      <c r="Z24" s="32">
        <f t="shared" ref="Z24:Z55" si="25">E23*(1-T23-U23)+H23*$D$14+C23*Y23</f>
        <v>3.1490535989107032E-2</v>
      </c>
      <c r="AA24" s="32">
        <f t="shared" ref="AA24:AA55" si="26">C23*(1-V23-W23-Y23)+$D$5*H23</f>
        <v>0.31721174721390338</v>
      </c>
      <c r="AB24" s="32">
        <f t="shared" ref="AB24:AB87" si="27">AK23*(BF23+BG23)+AL23*(BH23+BI23)</f>
        <v>0</v>
      </c>
      <c r="AC24" s="32">
        <f t="shared" ref="AC24:AC87" si="28">AC23*(1-($D$5+$D$13+$D$14))</f>
        <v>1.5785602179853489E-2</v>
      </c>
      <c r="AD24" s="32"/>
      <c r="AE24" s="35">
        <f t="shared" ref="AE24:AE87" si="29">AE23*(1-V23-W23-Y23)+$D$5*AG23+X23*AF23</f>
        <v>0.3308706642380369</v>
      </c>
      <c r="AF24" s="35">
        <f t="shared" ref="AF24:AF87" si="30">AF23*(1-T23-U23-X23)+AG23*$D$14+Y23*AE23</f>
        <v>1.7831618964973522E-2</v>
      </c>
      <c r="AG24" s="35">
        <f t="shared" ref="AG24:AG87" si="31">AG23*(1-$D$5-$D$14)</f>
        <v>1.6566740186316636E-2</v>
      </c>
      <c r="AH24" s="35">
        <f t="shared" ref="AH24:AH87" si="32">AH23+AE23*V23+U23*AF23</f>
        <v>2.0309254515772032E-2</v>
      </c>
      <c r="AI24" s="35">
        <f t="shared" ref="AI24:AI87" si="33">AI23+T23*AF23+W23*AE23</f>
        <v>1.6113334469395675E-2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24</v>
      </c>
      <c r="B25" s="32">
        <f>C25/AE25</f>
        <v>1.0005892078985956</v>
      </c>
      <c r="C25" s="28">
        <f t="shared" si="8"/>
        <v>0.31771409436049547</v>
      </c>
      <c r="D25" s="33">
        <f t="shared" si="19"/>
        <v>0.33575282004565959</v>
      </c>
      <c r="E25" s="28">
        <f t="shared" si="9"/>
        <v>1.8038725685164153E-2</v>
      </c>
      <c r="F25" s="34">
        <f t="shared" ref="F25:F88" si="35">MIN(D25/$I$12,F24*EXP(-O25))</f>
        <v>4.4138268739637762E-2</v>
      </c>
      <c r="G25" s="30">
        <f t="shared" si="10"/>
        <v>2.6099543054473609E-2</v>
      </c>
      <c r="H25" s="30">
        <f t="shared" si="20"/>
        <v>1.4159191685451853E-2</v>
      </c>
      <c r="I25" s="31">
        <f t="shared" si="11"/>
        <v>1.1940351369021756E-2</v>
      </c>
      <c r="J25" s="30">
        <f t="shared" si="21"/>
        <v>0.63814763689986675</v>
      </c>
      <c r="K25" s="30">
        <f t="shared" si="22"/>
        <v>0</v>
      </c>
      <c r="L25" s="29">
        <v>3.7581452583541584E-2</v>
      </c>
      <c r="M25" s="29">
        <v>1.9707787500435135E-2</v>
      </c>
      <c r="N25" s="37">
        <f t="shared" si="23"/>
        <v>3.8315236422948935E-2</v>
      </c>
      <c r="O25" s="37">
        <f t="shared" si="24"/>
        <v>2.0185857251422183E-2</v>
      </c>
      <c r="P25" s="32">
        <f t="shared" ref="P25:P88" si="36">MOD(P24+0.2, 1)</f>
        <v>0.4</v>
      </c>
      <c r="Q25" s="32">
        <f t="shared" si="12"/>
        <v>4.0885944295531843E-2</v>
      </c>
      <c r="R25" s="43">
        <v>2</v>
      </c>
      <c r="S25" s="44">
        <f t="shared" si="13"/>
        <v>0.33575282004565959</v>
      </c>
      <c r="T25" s="44">
        <f t="shared" si="14"/>
        <v>7.8987542747069581E-2</v>
      </c>
      <c r="U25" s="44">
        <f t="shared" si="15"/>
        <v>9.553223075490172E-2</v>
      </c>
      <c r="V25" s="44">
        <f t="shared" si="16"/>
        <v>1.9746885686767395E-2</v>
      </c>
      <c r="W25" s="44">
        <f t="shared" si="17"/>
        <v>1.3551784294840373E-2</v>
      </c>
      <c r="X25" s="44">
        <f t="shared" ref="X24:X87" si="37">MIN((C26-AA26)/E25,1-T25-U25-$I$13)</f>
        <v>0.73181032638732224</v>
      </c>
      <c r="Y25" s="44">
        <f t="shared" ref="Y24:Y34" si="38">MIN(Y24*$I$17*(1-POWER(R25,$I$19)*$I$18/100000),1-V25-W25-$I$13)</f>
        <v>5.1460823577063927E-2</v>
      </c>
      <c r="Z25" s="32">
        <f t="shared" si="25"/>
        <v>3.1613009099298706E-2</v>
      </c>
      <c r="AA25" s="32">
        <f t="shared" si="26"/>
        <v>0.30397880978312003</v>
      </c>
      <c r="AB25" s="32">
        <f t="shared" si="27"/>
        <v>0</v>
      </c>
      <c r="AC25" s="32">
        <f t="shared" si="28"/>
        <v>1.4159191685451853E-2</v>
      </c>
      <c r="AD25" s="32"/>
      <c r="AE25" s="35">
        <f t="shared" si="29"/>
        <v>0.31752700494116676</v>
      </c>
      <c r="AF25" s="35">
        <f t="shared" si="30"/>
        <v>1.7885266351962251E-2</v>
      </c>
      <c r="AG25" s="35">
        <f t="shared" si="31"/>
        <v>1.5595175856130277E-2</v>
      </c>
      <c r="AH25" s="35">
        <f t="shared" si="32"/>
        <v>2.862339768988869E-2</v>
      </c>
      <c r="AI25" s="35">
        <f t="shared" si="33"/>
        <v>2.2060767535346762E-2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25</v>
      </c>
      <c r="B26" s="32">
        <f t="shared" si="18"/>
        <v>1.0008014060794925</v>
      </c>
      <c r="C26" s="28">
        <f t="shared" si="8"/>
        <v>0.30437817067924972</v>
      </c>
      <c r="D26" s="33">
        <f t="shared" si="19"/>
        <v>0.32301317319223061</v>
      </c>
      <c r="E26" s="28">
        <f t="shared" si="9"/>
        <v>1.8635002512980885E-2</v>
      </c>
      <c r="F26" s="34">
        <f t="shared" si="35"/>
        <v>4.3245893716673006E-2</v>
      </c>
      <c r="G26" s="30">
        <f t="shared" si="10"/>
        <v>2.4610891203692122E-2</v>
      </c>
      <c r="H26" s="30">
        <f t="shared" si="20"/>
        <v>1.2700352314797129E-2</v>
      </c>
      <c r="I26" s="31">
        <f t="shared" si="11"/>
        <v>1.1910538888894992E-2</v>
      </c>
      <c r="J26" s="30">
        <f t="shared" si="21"/>
        <v>0.65237593560407725</v>
      </c>
      <c r="K26" s="30">
        <f t="shared" si="22"/>
        <v>0</v>
      </c>
      <c r="L26" s="29">
        <v>3.7581452583541584E-2</v>
      </c>
      <c r="M26" s="29">
        <v>1.9707787500435135E-2</v>
      </c>
      <c r="N26" s="37">
        <f t="shared" si="23"/>
        <v>3.8682128342652611E-2</v>
      </c>
      <c r="O26" s="37">
        <f t="shared" si="24"/>
        <v>2.0424892126915707E-2</v>
      </c>
      <c r="P26" s="32">
        <f t="shared" si="36"/>
        <v>0.60000000000000009</v>
      </c>
      <c r="Q26" s="32">
        <f t="shared" si="12"/>
        <v>4.1079795028395656E-2</v>
      </c>
      <c r="R26" s="43">
        <v>3</v>
      </c>
      <c r="S26" s="44">
        <f t="shared" si="13"/>
        <v>0.32301317319223061</v>
      </c>
      <c r="T26" s="44">
        <f t="shared" si="14"/>
        <v>7.828986131176438E-2</v>
      </c>
      <c r="U26" s="44">
        <f t="shared" si="15"/>
        <v>9.4688413343282596E-2</v>
      </c>
      <c r="V26" s="44">
        <f t="shared" si="16"/>
        <v>1.9572465327941095E-2</v>
      </c>
      <c r="W26" s="44">
        <f t="shared" si="17"/>
        <v>1.3432084048587031E-2</v>
      </c>
      <c r="X26" s="44">
        <f t="shared" si="37"/>
        <v>0.68066754883434122</v>
      </c>
      <c r="Y26" s="44">
        <f t="shared" si="38"/>
        <v>5.2189887483084667E-2</v>
      </c>
      <c r="Z26" s="32">
        <f t="shared" si="25"/>
        <v>3.1678376507499953E-2</v>
      </c>
      <c r="AA26" s="32">
        <f t="shared" si="26"/>
        <v>0.29117724494797836</v>
      </c>
      <c r="AB26" s="32">
        <f t="shared" si="27"/>
        <v>0</v>
      </c>
      <c r="AC26" s="32">
        <f t="shared" si="28"/>
        <v>1.2700352314797129E-2</v>
      </c>
      <c r="AD26" s="32"/>
      <c r="AE26" s="35">
        <f t="shared" si="29"/>
        <v>0.30413443549366209</v>
      </c>
      <c r="AF26" s="35">
        <f t="shared" si="30"/>
        <v>1.8497862698476492E-2</v>
      </c>
      <c r="AG26" s="35">
        <f t="shared" si="31"/>
        <v>1.4680589376569603E-2</v>
      </c>
      <c r="AH26" s="35">
        <f t="shared" si="32"/>
        <v>3.6602186551172068E-2</v>
      </c>
      <c r="AI26" s="35">
        <f t="shared" si="33"/>
        <v>2.7776538254614513E-2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26</v>
      </c>
      <c r="B27" s="32">
        <f t="shared" si="18"/>
        <v>1.0008977102025249</v>
      </c>
      <c r="C27" s="28">
        <f t="shared" si="8"/>
        <v>0.29148308843181958</v>
      </c>
      <c r="D27" s="33">
        <f t="shared" si="19"/>
        <v>0.31064292021055667</v>
      </c>
      <c r="E27" s="28">
        <f t="shared" si="9"/>
        <v>1.9159831778737094E-2</v>
      </c>
      <c r="F27" s="34">
        <f t="shared" si="35"/>
        <v>4.2361433409040118E-2</v>
      </c>
      <c r="G27" s="30">
        <f t="shared" si="10"/>
        <v>2.3201601630303024E-2</v>
      </c>
      <c r="H27" s="30">
        <f t="shared" si="20"/>
        <v>1.1391819003743177E-2</v>
      </c>
      <c r="I27" s="31">
        <f t="shared" si="11"/>
        <v>1.1809782626559847E-2</v>
      </c>
      <c r="J27" s="30">
        <f t="shared" si="21"/>
        <v>0.66615547815914022</v>
      </c>
      <c r="K27" s="30">
        <f t="shared" si="22"/>
        <v>0</v>
      </c>
      <c r="L27" s="29">
        <v>3.7581452583541584E-2</v>
      </c>
      <c r="M27" s="29">
        <v>1.9707787500435135E-2</v>
      </c>
      <c r="N27" s="37">
        <f t="shared" si="23"/>
        <v>3.9049020262356286E-2</v>
      </c>
      <c r="O27" s="37">
        <f t="shared" si="24"/>
        <v>2.0663927002409231E-2</v>
      </c>
      <c r="P27" s="32">
        <f t="shared" si="36"/>
        <v>0.8</v>
      </c>
      <c r="Q27" s="32">
        <f t="shared" si="12"/>
        <v>4.128611424511703E-2</v>
      </c>
      <c r="R27" s="43">
        <v>4</v>
      </c>
      <c r="S27" s="44">
        <f t="shared" si="13"/>
        <v>0.31064292021055667</v>
      </c>
      <c r="T27" s="44">
        <f t="shared" si="14"/>
        <v>7.7628511799203367E-2</v>
      </c>
      <c r="U27" s="44">
        <f t="shared" si="15"/>
        <v>9.3888537919306778E-2</v>
      </c>
      <c r="V27" s="44">
        <f t="shared" si="16"/>
        <v>1.9407127949800842E-2</v>
      </c>
      <c r="W27" s="44">
        <f t="shared" si="17"/>
        <v>1.3318617220451563E-2</v>
      </c>
      <c r="X27" s="44">
        <f t="shared" si="37"/>
        <v>0.63592513001467066</v>
      </c>
      <c r="Y27" s="44">
        <f t="shared" si="38"/>
        <v>5.2917599694813598E-2</v>
      </c>
      <c r="Z27" s="32">
        <f t="shared" si="25"/>
        <v>3.1689829478185855E-2</v>
      </c>
      <c r="AA27" s="32">
        <f t="shared" si="26"/>
        <v>0.27879884694878709</v>
      </c>
      <c r="AB27" s="32">
        <f t="shared" si="27"/>
        <v>0</v>
      </c>
      <c r="AC27" s="32">
        <f t="shared" si="28"/>
        <v>1.1391819003743177E-2</v>
      </c>
      <c r="AD27" s="32"/>
      <c r="AE27" s="35">
        <f t="shared" si="29"/>
        <v>0.29122165578022946</v>
      </c>
      <c r="AF27" s="35">
        <f t="shared" si="30"/>
        <v>1.9034044166157713E-2</v>
      </c>
      <c r="AG27" s="35">
        <f t="shared" si="31"/>
        <v>1.3819639254579489E-2</v>
      </c>
      <c r="AH27" s="35">
        <f t="shared" si="32"/>
        <v>4.4306380514065338E-2</v>
      </c>
      <c r="AI27" s="35">
        <f t="shared" si="33"/>
        <v>3.3309892659462735E-2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27</v>
      </c>
      <c r="B28" s="32">
        <f t="shared" si="18"/>
        <v>1.0009030626003921</v>
      </c>
      <c r="C28" s="28">
        <f t="shared" si="8"/>
        <v>0.27901945607027234</v>
      </c>
      <c r="D28" s="33">
        <f t="shared" si="19"/>
        <v>0.29863681628077926</v>
      </c>
      <c r="E28" s="28">
        <f t="shared" si="9"/>
        <v>1.961736021050689E-2</v>
      </c>
      <c r="F28" s="34">
        <f t="shared" si="35"/>
        <v>4.1485144405672456E-2</v>
      </c>
      <c r="G28" s="30">
        <f>F28-E28</f>
        <v>2.1867784195165565E-2</v>
      </c>
      <c r="H28" s="30">
        <f t="shared" si="20"/>
        <v>1.0218105529469884E-2</v>
      </c>
      <c r="I28" s="31">
        <f t="shared" si="11"/>
        <v>1.1649678665695681E-2</v>
      </c>
      <c r="J28" s="30">
        <f t="shared" si="21"/>
        <v>0.67949539952405524</v>
      </c>
      <c r="K28" s="30">
        <f t="shared" si="22"/>
        <v>0</v>
      </c>
      <c r="L28" s="29">
        <v>3.9415912182059962E-2</v>
      </c>
      <c r="M28" s="29">
        <v>2.0902961877902755E-2</v>
      </c>
      <c r="N28" s="37">
        <f t="shared" si="23"/>
        <v>3.9415912182059962E-2</v>
      </c>
      <c r="O28" s="37">
        <f t="shared" si="24"/>
        <v>2.0902961877902755E-2</v>
      </c>
      <c r="P28" s="32">
        <f t="shared" si="36"/>
        <v>0</v>
      </c>
      <c r="Q28" s="32">
        <f t="shared" si="12"/>
        <v>4.1504103662583454E-2</v>
      </c>
      <c r="R28" s="43">
        <v>5</v>
      </c>
      <c r="S28" s="44">
        <f t="shared" si="13"/>
        <v>0.29863681628077926</v>
      </c>
      <c r="T28" s="44">
        <f t="shared" si="14"/>
        <v>7.6999958482058969E-2</v>
      </c>
      <c r="U28" s="44">
        <f t="shared" si="15"/>
        <v>9.3128328164111859E-2</v>
      </c>
      <c r="V28" s="44">
        <f t="shared" si="16"/>
        <v>1.9249989620514742E-2</v>
      </c>
      <c r="W28" s="44">
        <f t="shared" si="17"/>
        <v>1.3210777190549337E-2</v>
      </c>
      <c r="X28" s="44">
        <f t="shared" si="37"/>
        <v>0.59535758789015958</v>
      </c>
      <c r="Y28" s="44">
        <f t="shared" si="38"/>
        <v>5.3643615324195593E-2</v>
      </c>
      <c r="Z28" s="32">
        <f t="shared" si="25"/>
        <v>3.1650522186719689E-2</v>
      </c>
      <c r="AA28" s="32">
        <f t="shared" si="26"/>
        <v>0.26683523755531974</v>
      </c>
      <c r="AB28" s="32">
        <f t="shared" si="27"/>
        <v>0</v>
      </c>
      <c r="AC28" s="32">
        <f t="shared" si="28"/>
        <v>1.0218105529469884E-2</v>
      </c>
      <c r="AD28" s="32"/>
      <c r="AE28" s="35">
        <f t="shared" si="29"/>
        <v>0.27876771137593187</v>
      </c>
      <c r="AF28" s="35">
        <f t="shared" si="30"/>
        <v>1.9503339069772061E-2</v>
      </c>
      <c r="AG28" s="35">
        <f t="shared" si="31"/>
        <v>1.3009179960548763E-2</v>
      </c>
      <c r="AH28" s="35">
        <f t="shared" si="32"/>
        <v>5.1745235026997169E-2</v>
      </c>
      <c r="AI28" s="35">
        <f t="shared" si="33"/>
        <v>3.8666146941244851E-2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28</v>
      </c>
      <c r="B29" s="32">
        <f t="shared" si="18"/>
        <v>1.0008270115979221</v>
      </c>
      <c r="C29" s="28">
        <f t="shared" si="8"/>
        <v>0.26695720758938096</v>
      </c>
      <c r="D29" s="33">
        <f t="shared" si="19"/>
        <v>0.28696872261504008</v>
      </c>
      <c r="E29" s="28">
        <f t="shared" si="9"/>
        <v>2.0011515025659125E-2</v>
      </c>
      <c r="F29" s="34">
        <f t="shared" si="35"/>
        <v>4.0617195506745266E-2</v>
      </c>
      <c r="G29" s="30">
        <f t="shared" si="10"/>
        <v>2.0605680481086141E-2</v>
      </c>
      <c r="H29" s="30">
        <f t="shared" si="20"/>
        <v>9.1653212342186624E-3</v>
      </c>
      <c r="I29" s="31">
        <f t="shared" si="11"/>
        <v>1.1440359246867478E-2</v>
      </c>
      <c r="J29" s="30">
        <f t="shared" si="21"/>
        <v>0.69242559690387373</v>
      </c>
      <c r="K29" s="30">
        <f t="shared" si="22"/>
        <v>0</v>
      </c>
      <c r="L29" s="29">
        <v>3.9415912182059962E-2</v>
      </c>
      <c r="M29" s="29">
        <v>2.0902961877902755E-2</v>
      </c>
      <c r="N29" s="37">
        <f t="shared" si="23"/>
        <v>3.9854944438053749E-2</v>
      </c>
      <c r="O29" s="37">
        <f t="shared" si="24"/>
        <v>2.1143885432007112E-2</v>
      </c>
      <c r="P29" s="32">
        <f t="shared" si="36"/>
        <v>0.2</v>
      </c>
      <c r="Q29" s="32">
        <f t="shared" si="12"/>
        <v>4.1805000418077817E-2</v>
      </c>
      <c r="R29" s="43">
        <v>6</v>
      </c>
      <c r="S29" s="44">
        <f t="shared" si="13"/>
        <v>0.28696872261504008</v>
      </c>
      <c r="T29" s="44">
        <f t="shared" si="14"/>
        <v>7.6531503470057285E-2</v>
      </c>
      <c r="U29" s="44">
        <f t="shared" si="15"/>
        <v>9.2561750818515226E-2</v>
      </c>
      <c r="V29" s="44">
        <f t="shared" si="16"/>
        <v>1.9132875867514321E-2</v>
      </c>
      <c r="W29" s="44">
        <f t="shared" si="17"/>
        <v>1.3130405007117676E-2</v>
      </c>
      <c r="X29" s="44">
        <f t="shared" si="37"/>
        <v>0.55992223709418343</v>
      </c>
      <c r="Y29" s="44">
        <f>MIN(Y28*$I$17*(1-POWER(R29,$I$19)*$I$18/100000),1-V29-W29-$I$13)</f>
        <v>5.4367585736157811E-2</v>
      </c>
      <c r="Z29" s="32">
        <f t="shared" si="25"/>
        <v>3.1563545208458124E-2</v>
      </c>
      <c r="AA29" s="32">
        <f t="shared" si="26"/>
        <v>0.25527786333368119</v>
      </c>
      <c r="AB29" s="32">
        <f t="shared" si="27"/>
        <v>0</v>
      </c>
      <c r="AC29" s="32">
        <f t="shared" si="28"/>
        <v>9.1653212342186624E-3</v>
      </c>
      <c r="AD29" s="32"/>
      <c r="AE29" s="35">
        <f t="shared" si="29"/>
        <v>0.26673661331657772</v>
      </c>
      <c r="AF29" s="35">
        <f t="shared" si="30"/>
        <v>1.9930283320486065E-2</v>
      </c>
      <c r="AG29" s="35">
        <f t="shared" si="31"/>
        <v>1.2246250435941151E-2</v>
      </c>
      <c r="AH29" s="35">
        <f t="shared" si="32"/>
        <v>5.8927823938704188E-2</v>
      </c>
      <c r="AI29" s="35">
        <f t="shared" si="33"/>
        <v>4.3850641362785617E-2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29</v>
      </c>
      <c r="B30" s="32">
        <f t="shared" si="18"/>
        <v>1.0006333153753573</v>
      </c>
      <c r="C30" s="28">
        <f t="shared" si="8"/>
        <v>0.25528939175897453</v>
      </c>
      <c r="D30" s="33">
        <f t="shared" si="19"/>
        <v>0.27563547573795066</v>
      </c>
      <c r="E30" s="28">
        <f t="shared" si="9"/>
        <v>2.0346083978976144E-2</v>
      </c>
      <c r="F30" s="34">
        <f t="shared" si="35"/>
        <v>3.9757826015105122E-2</v>
      </c>
      <c r="G30" s="30">
        <f>F30-E30</f>
        <v>1.9411742036128977E-2</v>
      </c>
      <c r="H30" s="30">
        <f t="shared" si="20"/>
        <v>8.2210066322125352E-3</v>
      </c>
      <c r="I30" s="31">
        <f t="shared" si="11"/>
        <v>1.1190735403916442E-2</v>
      </c>
      <c r="J30" s="30">
        <f t="shared" si="21"/>
        <v>0.70495278222592028</v>
      </c>
      <c r="K30" s="30">
        <f t="shared" si="22"/>
        <v>0</v>
      </c>
      <c r="L30" s="29">
        <v>3.9415912182059962E-2</v>
      </c>
      <c r="M30" s="29">
        <v>2.0902961877902755E-2</v>
      </c>
      <c r="N30" s="37">
        <f t="shared" si="23"/>
        <v>4.0293976694047537E-2</v>
      </c>
      <c r="O30" s="37">
        <f t="shared" si="24"/>
        <v>2.1384808986111468E-2</v>
      </c>
      <c r="P30" s="32">
        <f t="shared" si="36"/>
        <v>0.4</v>
      </c>
      <c r="Q30" s="32">
        <f t="shared" si="12"/>
        <v>4.2115834623866526E-2</v>
      </c>
      <c r="R30" s="43">
        <v>7</v>
      </c>
      <c r="S30" s="44">
        <f t="shared" si="13"/>
        <v>0.27563547573795066</v>
      </c>
      <c r="T30" s="44">
        <f t="shared" si="14"/>
        <v>7.608424532456394E-2</v>
      </c>
      <c r="U30" s="44">
        <f t="shared" si="15"/>
        <v>9.2020810223628E-2</v>
      </c>
      <c r="V30" s="44">
        <f t="shared" si="16"/>
        <v>1.9021061331140985E-2</v>
      </c>
      <c r="W30" s="44">
        <f t="shared" si="17"/>
        <v>1.3053669540979111E-2</v>
      </c>
      <c r="X30" s="44">
        <f t="shared" si="37"/>
        <v>0.52804702176801321</v>
      </c>
      <c r="Y30" s="44">
        <f t="shared" si="38"/>
        <v>5.5089158807636041E-2</v>
      </c>
      <c r="Z30" s="32">
        <f t="shared" si="25"/>
        <v>3.1425000155749012E-2</v>
      </c>
      <c r="AA30" s="32">
        <f t="shared" si="26"/>
        <v>0.2440844994981636</v>
      </c>
      <c r="AB30" s="32">
        <f t="shared" si="27"/>
        <v>0</v>
      </c>
      <c r="AC30" s="32">
        <f t="shared" si="28"/>
        <v>8.2210066322125352E-3</v>
      </c>
      <c r="AD30" s="32"/>
      <c r="AE30" s="35">
        <f t="shared" si="29"/>
        <v>0.2551278153908062</v>
      </c>
      <c r="AF30" s="35">
        <f t="shared" si="30"/>
        <v>2.0281393666761953E-2</v>
      </c>
      <c r="AG30" s="35">
        <f t="shared" si="31"/>
        <v>1.1528063274901662E-2</v>
      </c>
      <c r="AH30" s="35">
        <f t="shared" si="32"/>
        <v>6.587604436906469E-2</v>
      </c>
      <c r="AI30" s="35">
        <f t="shared" si="33"/>
        <v>4.8878295672960224E-2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30</v>
      </c>
      <c r="B31" s="32">
        <f t="shared" si="18"/>
        <v>1.0003689498467019</v>
      </c>
      <c r="C31" s="28">
        <f t="shared" si="8"/>
        <v>0.24400891794474544</v>
      </c>
      <c r="D31" s="33">
        <f t="shared" si="19"/>
        <v>0.26463360423289256</v>
      </c>
      <c r="E31" s="28">
        <f t="shared" si="9"/>
        <v>2.0624686288147127E-2</v>
      </c>
      <c r="F31" s="34">
        <f t="shared" si="35"/>
        <v>3.8907264064380484E-2</v>
      </c>
      <c r="G31" s="30">
        <f t="shared" si="10"/>
        <v>1.8282577776233357E-2</v>
      </c>
      <c r="H31" s="30">
        <f t="shared" si="20"/>
        <v>7.3739859542025169E-3</v>
      </c>
      <c r="I31" s="31">
        <f t="shared" si="11"/>
        <v>1.090859182203084E-2</v>
      </c>
      <c r="J31" s="30">
        <f t="shared" si="21"/>
        <v>0.71708381799087406</v>
      </c>
      <c r="K31" s="30">
        <f t="shared" si="22"/>
        <v>0</v>
      </c>
      <c r="L31" s="29">
        <v>3.9415912182059962E-2</v>
      </c>
      <c r="M31" s="29">
        <v>2.0902961877902755E-2</v>
      </c>
      <c r="N31" s="37">
        <f t="shared" si="23"/>
        <v>4.0733008950041318E-2</v>
      </c>
      <c r="O31" s="37">
        <f t="shared" si="24"/>
        <v>2.1625732540215825E-2</v>
      </c>
      <c r="P31" s="32">
        <f t="shared" si="36"/>
        <v>0.60000000000000009</v>
      </c>
      <c r="Q31" s="32">
        <f t="shared" si="12"/>
        <v>4.243584409501476E-2</v>
      </c>
      <c r="R31" s="43">
        <v>8</v>
      </c>
      <c r="S31" s="44">
        <f t="shared" si="13"/>
        <v>0.26463360423289256</v>
      </c>
      <c r="T31" s="44">
        <f t="shared" si="14"/>
        <v>7.565521144145583E-2</v>
      </c>
      <c r="U31" s="44">
        <f t="shared" si="15"/>
        <v>9.1501911135274283E-2</v>
      </c>
      <c r="V31" s="44">
        <f t="shared" si="16"/>
        <v>1.8913802860363958E-2</v>
      </c>
      <c r="W31" s="44">
        <f t="shared" si="17"/>
        <v>1.2980060786524288E-2</v>
      </c>
      <c r="X31" s="44">
        <f t="shared" si="37"/>
        <v>0.49917387739474306</v>
      </c>
      <c r="Y31" s="44">
        <f t="shared" si="38"/>
        <v>5.5807979194173928E-2</v>
      </c>
      <c r="Z31" s="32">
        <f t="shared" si="25"/>
        <v>3.1243753560663425E-2</v>
      </c>
      <c r="AA31" s="32">
        <f t="shared" si="26"/>
        <v>0.2332652288950052</v>
      </c>
      <c r="AB31" s="32">
        <f t="shared" si="27"/>
        <v>0</v>
      </c>
      <c r="AC31" s="32">
        <f t="shared" si="28"/>
        <v>7.3739859542025169E-3</v>
      </c>
      <c r="AD31" s="32"/>
      <c r="AE31" s="35">
        <f t="shared" si="29"/>
        <v>0.24391892409509289</v>
      </c>
      <c r="AF31" s="35">
        <f t="shared" si="30"/>
        <v>2.0573792871466334E-2</v>
      </c>
      <c r="AG31" s="35">
        <f t="shared" si="31"/>
        <v>1.0851994540312784E-2</v>
      </c>
      <c r="AH31" s="35">
        <f t="shared" si="32"/>
        <v>7.2595156470573019E-2</v>
      </c>
      <c r="AI31" s="35">
        <f t="shared" si="33"/>
        <v>5.3751744397049703E-2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31</v>
      </c>
      <c r="B32" s="32">
        <f t="shared" si="18"/>
        <v>1.0000476597249828</v>
      </c>
      <c r="C32" s="28">
        <f t="shared" si="8"/>
        <v>0.23310856827657156</v>
      </c>
      <c r="D32" s="33">
        <f t="shared" si="19"/>
        <v>0.25395934687490485</v>
      </c>
      <c r="E32" s="28">
        <f t="shared" si="9"/>
        <v>2.08507785983333E-2</v>
      </c>
      <c r="F32" s="34">
        <f t="shared" si="35"/>
        <v>3.8065726637800848E-2</v>
      </c>
      <c r="G32" s="30">
        <f t="shared" si="10"/>
        <v>1.7214948039467548E-2</v>
      </c>
      <c r="H32" s="30">
        <f t="shared" si="20"/>
        <v>6.614234884535275E-3</v>
      </c>
      <c r="I32" s="31">
        <f t="shared" si="11"/>
        <v>1.0600713154932273E-2</v>
      </c>
      <c r="J32" s="30">
        <f t="shared" si="21"/>
        <v>0.72882570508562761</v>
      </c>
      <c r="K32" s="30">
        <f t="shared" si="22"/>
        <v>0</v>
      </c>
      <c r="L32" s="29">
        <v>3.9415912182059962E-2</v>
      </c>
      <c r="M32" s="29">
        <v>2.0902961877902755E-2</v>
      </c>
      <c r="N32" s="37">
        <f t="shared" si="23"/>
        <v>4.1172041206035105E-2</v>
      </c>
      <c r="O32" s="37">
        <f t="shared" si="24"/>
        <v>2.1866656094320178E-2</v>
      </c>
      <c r="P32" s="32">
        <f t="shared" si="36"/>
        <v>0.8</v>
      </c>
      <c r="Q32" s="32">
        <f t="shared" si="12"/>
        <v>4.2764328289328968E-2</v>
      </c>
      <c r="R32" s="43">
        <v>9</v>
      </c>
      <c r="S32" s="44">
        <f t="shared" si="13"/>
        <v>0.25395934687490485</v>
      </c>
      <c r="T32" s="44">
        <f t="shared" si="14"/>
        <v>7.5241687282453076E-2</v>
      </c>
      <c r="U32" s="44">
        <f t="shared" si="15"/>
        <v>9.1001770429453385E-2</v>
      </c>
      <c r="V32" s="44">
        <f t="shared" si="16"/>
        <v>1.8810421820613269E-2</v>
      </c>
      <c r="W32" s="44">
        <f t="shared" si="17"/>
        <v>1.2909113014146366E-2</v>
      </c>
      <c r="X32" s="44">
        <f t="shared" si="37"/>
        <v>0.4728539424595658</v>
      </c>
      <c r="Y32" s="44">
        <f t="shared" si="38"/>
        <v>5.6523688603844519E-2</v>
      </c>
      <c r="Z32" s="32">
        <f t="shared" si="25"/>
        <v>3.1022841110549849E-2</v>
      </c>
      <c r="AA32" s="32">
        <f t="shared" si="26"/>
        <v>0.22281326365206697</v>
      </c>
      <c r="AB32" s="32">
        <f t="shared" si="27"/>
        <v>0</v>
      </c>
      <c r="AC32" s="32">
        <f t="shared" si="28"/>
        <v>6.614234884535275E-3</v>
      </c>
      <c r="AD32" s="32"/>
      <c r="AE32" s="35">
        <f t="shared" si="29"/>
        <v>0.23309745891578543</v>
      </c>
      <c r="AF32" s="35">
        <f t="shared" si="30"/>
        <v>2.081310549112517E-2</v>
      </c>
      <c r="AG32" s="35">
        <f t="shared" si="31"/>
        <v>1.0215574177092904E-2</v>
      </c>
      <c r="AH32" s="35">
        <f t="shared" si="32"/>
        <v>7.9091132281860141E-2</v>
      </c>
      <c r="AI32" s="35">
        <f t="shared" si="33"/>
        <v>5.8474341508631116E-2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32</v>
      </c>
      <c r="B33" s="32">
        <f t="shared" si="18"/>
        <v>0.99967720224845225</v>
      </c>
      <c r="C33" s="28">
        <f t="shared" si="8"/>
        <v>0.22258100987548168</v>
      </c>
      <c r="D33" s="33">
        <f t="shared" si="19"/>
        <v>0.24360867066696917</v>
      </c>
      <c r="E33" s="28">
        <f t="shared" si="9"/>
        <v>2.1027660791487476E-2</v>
      </c>
      <c r="F33" s="34">
        <f t="shared" si="35"/>
        <v>3.7233419599901209E-2</v>
      </c>
      <c r="G33" s="30">
        <f t="shared" si="10"/>
        <v>1.6205758808413732E-2</v>
      </c>
      <c r="H33" s="30">
        <f t="shared" si="20"/>
        <v>5.932761925437467E-3</v>
      </c>
      <c r="I33" s="31">
        <f t="shared" si="11"/>
        <v>1.0272996882976265E-2</v>
      </c>
      <c r="J33" s="30">
        <f t="shared" si="21"/>
        <v>0.7401855705246172</v>
      </c>
      <c r="K33" s="30">
        <f t="shared" si="22"/>
        <v>0</v>
      </c>
      <c r="L33" s="29">
        <v>4.1611073462028886E-2</v>
      </c>
      <c r="M33" s="29">
        <v>2.2107579648424535E-2</v>
      </c>
      <c r="N33" s="37">
        <f t="shared" si="23"/>
        <v>4.1611073462028886E-2</v>
      </c>
      <c r="O33" s="37">
        <f t="shared" si="24"/>
        <v>2.2107579648424535E-2</v>
      </c>
      <c r="P33" s="32">
        <f t="shared" si="36"/>
        <v>0</v>
      </c>
      <c r="Q33" s="32">
        <f t="shared" si="12"/>
        <v>4.3100759025793037E-2</v>
      </c>
      <c r="R33" s="43">
        <v>10</v>
      </c>
      <c r="S33" s="44">
        <f t="shared" si="13"/>
        <v>0.24360867066696917</v>
      </c>
      <c r="T33" s="44">
        <f t="shared" si="14"/>
        <v>7.4841392549791469E-2</v>
      </c>
      <c r="U33" s="44">
        <f t="shared" si="15"/>
        <v>9.0517630178464009E-2</v>
      </c>
      <c r="V33" s="44">
        <f t="shared" si="16"/>
        <v>1.8710348137447867E-2</v>
      </c>
      <c r="W33" s="44">
        <f t="shared" si="17"/>
        <v>1.2840434996287757E-2</v>
      </c>
      <c r="X33" s="44">
        <f t="shared" si="37"/>
        <v>0.44786060272700834</v>
      </c>
      <c r="Y33" s="44">
        <f t="shared" si="38"/>
        <v>5.7235926078228215E-2</v>
      </c>
      <c r="Z33" s="32">
        <f t="shared" si="25"/>
        <v>3.0765203920776023E-2</v>
      </c>
      <c r="AA33" s="32">
        <f t="shared" si="26"/>
        <v>0.21272163701190824</v>
      </c>
      <c r="AB33" s="32">
        <f t="shared" si="27"/>
        <v>0</v>
      </c>
      <c r="AC33" s="32">
        <f t="shared" si="28"/>
        <v>5.932761925437467E-3</v>
      </c>
      <c r="AD33" s="32"/>
      <c r="AE33" s="35">
        <f t="shared" si="29"/>
        <v>0.22265288172507816</v>
      </c>
      <c r="AF33" s="35">
        <f t="shared" si="30"/>
        <v>2.1002994280673433E-2</v>
      </c>
      <c r="AG33" s="35">
        <f t="shared" si="31"/>
        <v>9.616476987711375E-3</v>
      </c>
      <c r="AH33" s="35">
        <f t="shared" si="32"/>
        <v>8.5369823257206504E-2</v>
      </c>
      <c r="AI33" s="35">
        <f t="shared" si="33"/>
        <v>6.3049436123825284E-2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33</v>
      </c>
      <c r="B34" s="32">
        <f t="shared" si="18"/>
        <v>0.99926353325550321</v>
      </c>
      <c r="C34" s="28">
        <f t="shared" si="8"/>
        <v>0.21240066781031181</v>
      </c>
      <c r="D34" s="33">
        <f t="shared" si="19"/>
        <v>0.23355911037061045</v>
      </c>
      <c r="E34" s="28">
        <f t="shared" si="9"/>
        <v>2.1158442560298651E-2</v>
      </c>
      <c r="F34" s="34">
        <f t="shared" si="35"/>
        <v>3.6410470487486739E-2</v>
      </c>
      <c r="G34" s="30">
        <f t="shared" si="10"/>
        <v>1.5252027927188088E-2</v>
      </c>
      <c r="H34" s="30">
        <f t="shared" si="20"/>
        <v>5.3215019844874336E-3</v>
      </c>
      <c r="I34" s="31">
        <f t="shared" si="11"/>
        <v>9.9305259427006545E-3</v>
      </c>
      <c r="J34" s="30">
        <f t="shared" si="21"/>
        <v>0.75118886170220156</v>
      </c>
      <c r="K34" s="30">
        <f t="shared" si="22"/>
        <v>0</v>
      </c>
      <c r="L34" s="29">
        <v>4.1611073462028886E-2</v>
      </c>
      <c r="M34" s="29">
        <v>2.2107579648424535E-2</v>
      </c>
      <c r="N34" s="37">
        <f t="shared" si="23"/>
        <v>4.2127934662401195E-2</v>
      </c>
      <c r="O34" s="37">
        <f t="shared" si="24"/>
        <v>2.2350350287751716E-2</v>
      </c>
      <c r="P34" s="32">
        <f t="shared" si="36"/>
        <v>0.2</v>
      </c>
      <c r="Q34" s="32">
        <f t="shared" si="12"/>
        <v>4.352235052995812E-2</v>
      </c>
      <c r="R34" s="43">
        <v>11</v>
      </c>
      <c r="S34" s="44">
        <f t="shared" si="13"/>
        <v>0.23355911037061045</v>
      </c>
      <c r="T34" s="44">
        <f t="shared" si="14"/>
        <v>7.4583814777176238E-2</v>
      </c>
      <c r="U34" s="44">
        <f t="shared" si="15"/>
        <v>9.0206100304828021E-2</v>
      </c>
      <c r="V34" s="44">
        <f t="shared" si="16"/>
        <v>1.864595369429406E-2</v>
      </c>
      <c r="W34" s="44">
        <f t="shared" si="17"/>
        <v>1.279624273137828E-2</v>
      </c>
      <c r="X34" s="44">
        <f t="shared" si="37"/>
        <v>0.42535682583645607</v>
      </c>
      <c r="Y34" s="44">
        <f>MIN(Y33*$I$17*(1-POWER(R34,$I$19)*$I$18/100000),1-V34-W34-$I$13)</f>
        <v>5.7944328280166789E-2</v>
      </c>
      <c r="Z34" s="32">
        <f t="shared" si="25"/>
        <v>3.0473674716665906E-2</v>
      </c>
      <c r="AA34" s="32">
        <f t="shared" si="26"/>
        <v>0.20298320697429714</v>
      </c>
      <c r="AB34" s="32">
        <f t="shared" si="27"/>
        <v>0</v>
      </c>
      <c r="AC34" s="32">
        <f t="shared" si="28"/>
        <v>5.3215019844874336E-3</v>
      </c>
      <c r="AD34" s="32"/>
      <c r="AE34" s="35">
        <f t="shared" si="29"/>
        <v>0.21255720912613627</v>
      </c>
      <c r="AF34" s="35">
        <f t="shared" si="30"/>
        <v>2.1164722336349376E-2</v>
      </c>
      <c r="AG34" s="35">
        <f t="shared" si="31"/>
        <v>9.0525141369487815E-3</v>
      </c>
      <c r="AH34" s="35">
        <f t="shared" si="32"/>
        <v>9.143687745702711E-2</v>
      </c>
      <c r="AI34" s="35">
        <f t="shared" si="33"/>
        <v>6.7480289318033196E-2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34</v>
      </c>
      <c r="B35" s="32">
        <f t="shared" si="18"/>
        <v>0.99877408693515657</v>
      </c>
      <c r="C35" s="28">
        <f t="shared" si="8"/>
        <v>0.20256228904772122</v>
      </c>
      <c r="D35" s="33">
        <f t="shared" si="19"/>
        <v>0.22380841563583045</v>
      </c>
      <c r="E35" s="28">
        <f t="shared" si="9"/>
        <v>2.1246126588109246E-2</v>
      </c>
      <c r="F35" s="34">
        <f t="shared" si="35"/>
        <v>3.5597067579652406E-2</v>
      </c>
      <c r="G35" s="30">
        <f t="shared" si="10"/>
        <v>1.435094099154316E-2</v>
      </c>
      <c r="H35" s="30">
        <f t="shared" si="20"/>
        <v>4.7732209259038439E-3</v>
      </c>
      <c r="I35" s="31">
        <f t="shared" si="11"/>
        <v>9.5777200656393148E-3</v>
      </c>
      <c r="J35" s="30">
        <f t="shared" si="21"/>
        <v>0.76184064337262647</v>
      </c>
      <c r="K35" s="30">
        <f t="shared" si="22"/>
        <v>0</v>
      </c>
      <c r="L35" s="29">
        <v>4.1611073462028886E-2</v>
      </c>
      <c r="M35" s="29">
        <v>2.2107579648424535E-2</v>
      </c>
      <c r="N35" s="37">
        <f t="shared" si="23"/>
        <v>4.2644795862773491E-2</v>
      </c>
      <c r="O35" s="37">
        <f t="shared" si="24"/>
        <v>2.2593120927078894E-2</v>
      </c>
      <c r="P35" s="32">
        <f t="shared" si="36"/>
        <v>0.4</v>
      </c>
      <c r="Q35" s="32">
        <f t="shared" si="12"/>
        <v>4.395070960821635E-2</v>
      </c>
      <c r="R35" s="43">
        <v>12</v>
      </c>
      <c r="S35" s="44">
        <f t="shared" si="13"/>
        <v>0.22380841563583045</v>
      </c>
      <c r="T35" s="44">
        <f t="shared" si="14"/>
        <v>7.4329825676423628E-2</v>
      </c>
      <c r="U35" s="44">
        <f t="shared" si="15"/>
        <v>8.9898910784323174E-2</v>
      </c>
      <c r="V35" s="44">
        <f t="shared" si="16"/>
        <v>1.8582456419105907E-2</v>
      </c>
      <c r="W35" s="44">
        <f t="shared" si="17"/>
        <v>1.2752666169974647E-2</v>
      </c>
      <c r="X35" s="44">
        <f t="shared" si="37"/>
        <v>0.40445541994672002</v>
      </c>
      <c r="Y35" s="44">
        <f t="shared" ref="Y35:Y98" si="39">MIN(Y34*$I$17*(1-POWER(R35,$I$19)*$I$18/100000),1-V35-W35-$I$13)</f>
        <v>5.8648529787998414E-2</v>
      </c>
      <c r="Z35" s="32">
        <f t="shared" si="25"/>
        <v>3.0143749825021347E-2</v>
      </c>
      <c r="AA35" s="32">
        <f t="shared" si="26"/>
        <v>0.19356240108062961</v>
      </c>
      <c r="AB35" s="32">
        <f t="shared" si="27"/>
        <v>0</v>
      </c>
      <c r="AC35" s="32">
        <f t="shared" si="28"/>
        <v>4.7732209259038439E-3</v>
      </c>
      <c r="AD35" s="32"/>
      <c r="AE35" s="35">
        <f t="shared" si="29"/>
        <v>0.20281091760130154</v>
      </c>
      <c r="AF35" s="35">
        <f t="shared" si="30"/>
        <v>2.1270904525690405E-2</v>
      </c>
      <c r="AG35" s="35">
        <f t="shared" si="31"/>
        <v>8.5216251548645722E-3</v>
      </c>
      <c r="AH35" s="35">
        <f t="shared" si="32"/>
        <v>9.7309396401777992E-2</v>
      </c>
      <c r="AI35" s="35">
        <f t="shared" si="33"/>
        <v>7.1778768690860223E-2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35</v>
      </c>
      <c r="B36" s="32">
        <f t="shared" si="18"/>
        <v>0.99824111977936913</v>
      </c>
      <c r="C36" s="28">
        <f t="shared" si="8"/>
        <v>0.19306040014364578</v>
      </c>
      <c r="D36" s="33">
        <f t="shared" si="19"/>
        <v>0.21435397589519348</v>
      </c>
      <c r="E36" s="28">
        <f t="shared" si="9"/>
        <v>2.1293575751547708E-2</v>
      </c>
      <c r="F36" s="34">
        <f t="shared" si="35"/>
        <v>3.4793388097861679E-2</v>
      </c>
      <c r="G36" s="30">
        <f t="shared" si="10"/>
        <v>1.349981234631397E-2</v>
      </c>
      <c r="H36" s="30">
        <f t="shared" si="20"/>
        <v>4.2814299560354043E-3</v>
      </c>
      <c r="I36" s="31">
        <f t="shared" si="11"/>
        <v>9.2183823902785671E-3</v>
      </c>
      <c r="J36" s="30">
        <f t="shared" si="21"/>
        <v>0.77214621175849252</v>
      </c>
      <c r="K36" s="30">
        <f t="shared" si="22"/>
        <v>0</v>
      </c>
      <c r="L36" s="29">
        <v>4.1611073462028886E-2</v>
      </c>
      <c r="M36" s="29">
        <v>2.2107579648424535E-2</v>
      </c>
      <c r="N36" s="37">
        <f t="shared" si="23"/>
        <v>4.3161657063145786E-2</v>
      </c>
      <c r="O36" s="37">
        <f t="shared" si="24"/>
        <v>2.2835891566406075E-2</v>
      </c>
      <c r="P36" s="32">
        <f t="shared" si="36"/>
        <v>0.60000000000000009</v>
      </c>
      <c r="Q36" s="32">
        <f t="shared" si="12"/>
        <v>4.4385318123449639E-2</v>
      </c>
      <c r="R36" s="43">
        <v>13</v>
      </c>
      <c r="S36" s="44">
        <f t="shared" si="13"/>
        <v>0.21435397589519348</v>
      </c>
      <c r="T36" s="44">
        <f t="shared" si="14"/>
        <v>7.4077411547911934E-2</v>
      </c>
      <c r="U36" s="44">
        <f t="shared" si="15"/>
        <v>8.9593626128893489E-2</v>
      </c>
      <c r="V36" s="44">
        <f t="shared" si="16"/>
        <v>1.8519352886977983E-2</v>
      </c>
      <c r="W36" s="44">
        <f t="shared" si="17"/>
        <v>1.270935982439666E-2</v>
      </c>
      <c r="X36" s="44">
        <f t="shared" si="37"/>
        <v>0.38495488697370961</v>
      </c>
      <c r="Y36" s="44">
        <f t="shared" si="39"/>
        <v>5.9348163395964576E-2</v>
      </c>
      <c r="Z36" s="32">
        <f t="shared" si="25"/>
        <v>2.9784515663646073E-2</v>
      </c>
      <c r="AA36" s="32">
        <f t="shared" si="26"/>
        <v>0.18446728909221088</v>
      </c>
      <c r="AB36" s="32">
        <f t="shared" si="27"/>
        <v>0</v>
      </c>
      <c r="AC36" s="32">
        <f t="shared" si="28"/>
        <v>4.2814299560354043E-3</v>
      </c>
      <c r="AD36" s="32"/>
      <c r="AE36" s="35">
        <f t="shared" si="29"/>
        <v>0.19340056857837706</v>
      </c>
      <c r="AF36" s="35">
        <f t="shared" si="30"/>
        <v>2.1332609555653012E-2</v>
      </c>
      <c r="AG36" s="35">
        <f t="shared" si="31"/>
        <v>8.0218704087544387E-3</v>
      </c>
      <c r="AH36" s="35">
        <f t="shared" si="32"/>
        <v>0.10299035258767995</v>
      </c>
      <c r="AI36" s="35">
        <f t="shared" si="33"/>
        <v>7.5946211244030268E-2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36</v>
      </c>
      <c r="B37" s="32">
        <f t="shared" si="18"/>
        <v>0.99767762869023935</v>
      </c>
      <c r="C37" s="28">
        <f t="shared" si="8"/>
        <v>0.18388932240791184</v>
      </c>
      <c r="D37" s="33">
        <f t="shared" si="19"/>
        <v>0.20519284068146751</v>
      </c>
      <c r="E37" s="28">
        <f t="shared" si="9"/>
        <v>2.1303518273555679E-2</v>
      </c>
      <c r="F37" s="34">
        <f t="shared" si="35"/>
        <v>3.399959828281577E-2</v>
      </c>
      <c r="G37" s="30">
        <f t="shared" si="10"/>
        <v>1.2696080009260091E-2</v>
      </c>
      <c r="H37" s="30">
        <f t="shared" si="20"/>
        <v>3.8403088298215073E-3</v>
      </c>
      <c r="I37" s="31">
        <f t="shared" si="11"/>
        <v>8.8557711794385839E-3</v>
      </c>
      <c r="J37" s="30">
        <f t="shared" si="21"/>
        <v>0.78211107930927226</v>
      </c>
      <c r="K37" s="30">
        <f t="shared" si="22"/>
        <v>0</v>
      </c>
      <c r="L37" s="29">
        <v>4.1611073462028886E-2</v>
      </c>
      <c r="M37" s="29">
        <v>2.2107579648424535E-2</v>
      </c>
      <c r="N37" s="37">
        <f t="shared" si="23"/>
        <v>4.3678518263518089E-2</v>
      </c>
      <c r="O37" s="37">
        <f t="shared" si="24"/>
        <v>2.3078662205733253E-2</v>
      </c>
      <c r="P37" s="32">
        <f t="shared" si="36"/>
        <v>0.8</v>
      </c>
      <c r="Q37" s="32">
        <f t="shared" si="12"/>
        <v>4.4825700086225551E-2</v>
      </c>
      <c r="R37" s="43">
        <v>14</v>
      </c>
      <c r="S37" s="44">
        <f t="shared" si="13"/>
        <v>0.20519284068146751</v>
      </c>
      <c r="T37" s="44">
        <f t="shared" si="14"/>
        <v>7.3824721000312968E-2</v>
      </c>
      <c r="U37" s="44">
        <f t="shared" si="15"/>
        <v>8.928800715578393E-2</v>
      </c>
      <c r="V37" s="44">
        <f t="shared" si="16"/>
        <v>1.8456180250078242E-2</v>
      </c>
      <c r="W37" s="44">
        <f t="shared" si="17"/>
        <v>1.2666006053975267E-2</v>
      </c>
      <c r="X37" s="44">
        <f t="shared" si="37"/>
        <v>0.36668616589549241</v>
      </c>
      <c r="Y37" s="44">
        <f t="shared" si="39"/>
        <v>6.004286042046611E-2</v>
      </c>
      <c r="Z37" s="32">
        <f t="shared" si="25"/>
        <v>2.9398636611845427E-2</v>
      </c>
      <c r="AA37" s="32">
        <f t="shared" si="26"/>
        <v>0.17569225636120867</v>
      </c>
      <c r="AB37" s="32">
        <f t="shared" si="27"/>
        <v>0</v>
      </c>
      <c r="AC37" s="32">
        <f t="shared" si="28"/>
        <v>3.8403088298215073E-3</v>
      </c>
      <c r="AD37" s="32"/>
      <c r="AE37" s="35">
        <f t="shared" si="29"/>
        <v>0.18431737579334467</v>
      </c>
      <c r="AF37" s="35">
        <f t="shared" si="30"/>
        <v>2.1355067596167992E-2</v>
      </c>
      <c r="AG37" s="35">
        <f t="shared" si="31"/>
        <v>7.5514240165933198E-3</v>
      </c>
      <c r="AH37" s="35">
        <f t="shared" si="32"/>
        <v>0.10848327181060795</v>
      </c>
      <c r="AI37" s="35">
        <f t="shared" si="33"/>
        <v>7.9984473157780789E-2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37</v>
      </c>
      <c r="B38" s="32">
        <f t="shared" si="18"/>
        <v>0.99709041274348731</v>
      </c>
      <c r="C38" s="28">
        <f t="shared" si="8"/>
        <v>0.17504318721859613</v>
      </c>
      <c r="D38" s="33">
        <f t="shared" si="19"/>
        <v>0.19632173995161276</v>
      </c>
      <c r="E38" s="28">
        <f t="shared" si="9"/>
        <v>2.1278552733016612E-2</v>
      </c>
      <c r="F38" s="34">
        <f t="shared" si="35"/>
        <v>3.3215853482772631E-2</v>
      </c>
      <c r="G38" s="30">
        <f>F38-E38</f>
        <v>1.1937300749756019E-2</v>
      </c>
      <c r="H38" s="30">
        <f t="shared" si="20"/>
        <v>3.4446369693880564E-3</v>
      </c>
      <c r="I38" s="31">
        <f t="shared" si="11"/>
        <v>8.4926637803679622E-3</v>
      </c>
      <c r="J38" s="30">
        <f t="shared" si="21"/>
        <v>0.79174095929863131</v>
      </c>
      <c r="K38" s="30">
        <f t="shared" si="22"/>
        <v>0</v>
      </c>
      <c r="L38" s="29">
        <v>4.4195379463890391E-2</v>
      </c>
      <c r="M38" s="29">
        <v>2.3321432845060434E-2</v>
      </c>
      <c r="N38" s="37">
        <f t="shared" si="23"/>
        <v>4.4195379463890391E-2</v>
      </c>
      <c r="O38" s="37">
        <f t="shared" si="24"/>
        <v>2.3321432845060434E-2</v>
      </c>
      <c r="P38" s="32">
        <f t="shared" si="36"/>
        <v>0</v>
      </c>
      <c r="Q38" s="32">
        <f t="shared" si="12"/>
        <v>4.5271502932076657E-2</v>
      </c>
      <c r="R38" s="43">
        <v>15</v>
      </c>
      <c r="S38" s="44">
        <f t="shared" si="13"/>
        <v>0.19632173995161276</v>
      </c>
      <c r="T38" s="44">
        <f t="shared" si="14"/>
        <v>7.3570188627162206E-2</v>
      </c>
      <c r="U38" s="44">
        <f t="shared" si="15"/>
        <v>8.8980160569338065E-2</v>
      </c>
      <c r="V38" s="44">
        <f t="shared" si="16"/>
        <v>1.8392547156790551E-2</v>
      </c>
      <c r="W38" s="44">
        <f t="shared" si="17"/>
        <v>1.2622336284071951E-2</v>
      </c>
      <c r="X38" s="44">
        <f t="shared" si="37"/>
        <v>0.34881280672585813</v>
      </c>
      <c r="Y38" s="44">
        <f t="shared" si="39"/>
        <v>6.0732251011832016E-2</v>
      </c>
      <c r="Z38" s="32">
        <f t="shared" si="25"/>
        <v>2.8988662893932753E-2</v>
      </c>
      <c r="AA38" s="32">
        <f t="shared" si="26"/>
        <v>0.16723148178278144</v>
      </c>
      <c r="AB38" s="32">
        <f t="shared" si="27"/>
        <v>0</v>
      </c>
      <c r="AC38" s="32">
        <f t="shared" si="28"/>
        <v>3.4446369693880564E-3</v>
      </c>
      <c r="AD38" s="32"/>
      <c r="AE38" s="35">
        <f t="shared" si="29"/>
        <v>0.17555397683241786</v>
      </c>
      <c r="AF38" s="35">
        <f t="shared" si="30"/>
        <v>2.1341680353531706E-2</v>
      </c>
      <c r="AG38" s="35">
        <f t="shared" si="31"/>
        <v>7.1085671760729111E-3</v>
      </c>
      <c r="AH38" s="35">
        <f t="shared" si="32"/>
        <v>0.11379181794981022</v>
      </c>
      <c r="AI38" s="35">
        <f t="shared" si="33"/>
        <v>8.3895570062662045E-2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38</v>
      </c>
      <c r="B39" s="32">
        <f t="shared" si="18"/>
        <v>0.99648393055340923</v>
      </c>
      <c r="C39" s="28">
        <f t="shared" si="8"/>
        <v>0.16650117968611869</v>
      </c>
      <c r="D39" s="33">
        <f t="shared" si="19"/>
        <v>0.18772229549812719</v>
      </c>
      <c r="E39" s="28">
        <f t="shared" si="9"/>
        <v>2.1221115812008504E-2</v>
      </c>
      <c r="F39" s="34">
        <f t="shared" si="35"/>
        <v>3.2442241503666709E-2</v>
      </c>
      <c r="G39" s="30">
        <f t="shared" si="10"/>
        <v>1.1221125691658205E-2</v>
      </c>
      <c r="H39" s="30">
        <f t="shared" si="20"/>
        <v>3.0897316795812039E-3</v>
      </c>
      <c r="I39" s="31">
        <f t="shared" si="11"/>
        <v>8.131394012077001E-3</v>
      </c>
      <c r="J39" s="30">
        <f t="shared" si="21"/>
        <v>0.80105657881021475</v>
      </c>
      <c r="K39" s="30">
        <f t="shared" si="22"/>
        <v>0</v>
      </c>
      <c r="L39" s="29">
        <v>4.4195379463890391E-2</v>
      </c>
      <c r="M39" s="29">
        <v>2.3321432845060434E-2</v>
      </c>
      <c r="N39" s="37">
        <f t="shared" si="23"/>
        <v>4.4791124597292162E-2</v>
      </c>
      <c r="O39" s="37">
        <f t="shared" si="24"/>
        <v>2.3565952722757064E-2</v>
      </c>
      <c r="P39" s="32">
        <f t="shared" si="36"/>
        <v>0.2</v>
      </c>
      <c r="Q39" s="32">
        <f t="shared" si="12"/>
        <v>4.5801192747872838E-2</v>
      </c>
      <c r="R39" s="43">
        <v>16</v>
      </c>
      <c r="S39" s="44">
        <f t="shared" si="13"/>
        <v>0.18772229549812719</v>
      </c>
      <c r="T39" s="44">
        <f t="shared" si="14"/>
        <v>7.3436864592846651E-2</v>
      </c>
      <c r="U39" s="44">
        <f t="shared" si="15"/>
        <v>8.8818910554861824E-2</v>
      </c>
      <c r="V39" s="44">
        <f t="shared" si="16"/>
        <v>1.8359216148211663E-2</v>
      </c>
      <c r="W39" s="44">
        <f t="shared" si="17"/>
        <v>1.2599462062498203E-2</v>
      </c>
      <c r="X39" s="44">
        <f t="shared" si="37"/>
        <v>0.33234526252235813</v>
      </c>
      <c r="Y39" s="44">
        <f t="shared" si="39"/>
        <v>6.1415964471251888E-2</v>
      </c>
      <c r="Z39" s="32">
        <f t="shared" si="25"/>
        <v>2.8557024109199254E-2</v>
      </c>
      <c r="AA39" s="32">
        <f t="shared" si="26"/>
        <v>0.15907894798425098</v>
      </c>
      <c r="AB39" s="32">
        <f t="shared" si="27"/>
        <v>0</v>
      </c>
      <c r="AC39" s="32">
        <f t="shared" si="28"/>
        <v>3.0897316795812039E-3</v>
      </c>
      <c r="AD39" s="32"/>
      <c r="AE39" s="35">
        <f t="shared" si="29"/>
        <v>0.16708867507140859</v>
      </c>
      <c r="AF39" s="35">
        <f t="shared" si="30"/>
        <v>2.1309983682809001E-2</v>
      </c>
      <c r="AG39" s="35">
        <f t="shared" si="31"/>
        <v>6.6916818848609195E-3</v>
      </c>
      <c r="AH39" s="35">
        <f t="shared" si="32"/>
        <v>0.11891968889193931</v>
      </c>
      <c r="AI39" s="35">
        <f t="shared" si="33"/>
        <v>8.7681582843476935E-2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39</v>
      </c>
      <c r="B40" s="32">
        <f t="shared" si="18"/>
        <v>0.99583069903663224</v>
      </c>
      <c r="C40" s="28">
        <f t="shared" si="8"/>
        <v>0.15825906505132278</v>
      </c>
      <c r="D40" s="33">
        <f t="shared" si="19"/>
        <v>0.17939262677651305</v>
      </c>
      <c r="E40" s="28">
        <f t="shared" si="9"/>
        <v>2.1133561725190257E-2</v>
      </c>
      <c r="F40" s="34">
        <f t="shared" si="35"/>
        <v>3.167890022319738E-2</v>
      </c>
      <c r="G40" s="30">
        <f t="shared" si="10"/>
        <v>1.0545338498007123E-2</v>
      </c>
      <c r="H40" s="30">
        <f t="shared" si="20"/>
        <v>2.7713927292325447E-3</v>
      </c>
      <c r="I40" s="31">
        <f t="shared" si="11"/>
        <v>7.7739457687745778E-3</v>
      </c>
      <c r="J40" s="30">
        <f t="shared" si="21"/>
        <v>0.81006203472547988</v>
      </c>
      <c r="K40" s="30">
        <f t="shared" si="22"/>
        <v>0</v>
      </c>
      <c r="L40" s="29">
        <v>4.4195379463890391E-2</v>
      </c>
      <c r="M40" s="29">
        <v>2.3321432845060434E-2</v>
      </c>
      <c r="N40" s="37">
        <f t="shared" si="23"/>
        <v>4.5386869730693932E-2</v>
      </c>
      <c r="O40" s="37">
        <f t="shared" si="24"/>
        <v>2.3810472600453693E-2</v>
      </c>
      <c r="P40" s="32">
        <f t="shared" si="36"/>
        <v>0.4</v>
      </c>
      <c r="Q40" s="32">
        <f t="shared" si="12"/>
        <v>4.6335502189428002E-2</v>
      </c>
      <c r="R40" s="43">
        <v>17</v>
      </c>
      <c r="S40" s="44">
        <f t="shared" si="13"/>
        <v>0.17939262677651305</v>
      </c>
      <c r="T40" s="44">
        <f t="shared" si="14"/>
        <v>7.3293258721457713E-2</v>
      </c>
      <c r="U40" s="44">
        <f t="shared" si="15"/>
        <v>8.8645225075276557E-2</v>
      </c>
      <c r="V40" s="44">
        <f t="shared" si="16"/>
        <v>1.8323314680364428E-2</v>
      </c>
      <c r="W40" s="44">
        <f t="shared" si="17"/>
        <v>1.2574823800250101E-2</v>
      </c>
      <c r="X40" s="44">
        <f t="shared" si="37"/>
        <v>0.31671181061291254</v>
      </c>
      <c r="Y40" s="44">
        <f t="shared" si="39"/>
        <v>6.2093629572510294E-2</v>
      </c>
      <c r="Z40" s="32">
        <f t="shared" si="25"/>
        <v>2.8099261491936846E-2</v>
      </c>
      <c r="AA40" s="32">
        <f t="shared" si="26"/>
        <v>0.15120632774576345</v>
      </c>
      <c r="AB40" s="32">
        <f t="shared" si="27"/>
        <v>0</v>
      </c>
      <c r="AC40" s="32">
        <f t="shared" si="28"/>
        <v>2.7713927292325447E-3</v>
      </c>
      <c r="AD40" s="32"/>
      <c r="AE40" s="35">
        <f t="shared" si="29"/>
        <v>0.15892165727007893</v>
      </c>
      <c r="AF40" s="35">
        <f t="shared" si="30"/>
        <v>2.1238925894832096E-2</v>
      </c>
      <c r="AG40" s="35">
        <f t="shared" si="31"/>
        <v>6.2992450291386969E-3</v>
      </c>
      <c r="AH40" s="35">
        <f t="shared" si="32"/>
        <v>0.12388003552814258</v>
      </c>
      <c r="AI40" s="35">
        <f t="shared" si="33"/>
        <v>9.1351748652302459E-2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40</v>
      </c>
      <c r="B41" s="32">
        <f t="shared" si="18"/>
        <v>0.99515291941682948</v>
      </c>
      <c r="C41" s="28">
        <f t="shared" si="8"/>
        <v>0.15031233533366412</v>
      </c>
      <c r="D41" s="33">
        <f t="shared" si="19"/>
        <v>0.17133046485671208</v>
      </c>
      <c r="E41" s="28">
        <f t="shared" si="9"/>
        <v>2.1018129523047973E-2</v>
      </c>
      <c r="F41" s="34">
        <f t="shared" si="35"/>
        <v>3.0925956846984487E-2</v>
      </c>
      <c r="G41" s="30">
        <f t="shared" si="10"/>
        <v>9.907827323936514E-3</v>
      </c>
      <c r="H41" s="30">
        <f t="shared" si="20"/>
        <v>2.4858526422864261E-3</v>
      </c>
      <c r="I41" s="31">
        <f>G41-H41</f>
        <v>7.4219746816500884E-3</v>
      </c>
      <c r="J41" s="30">
        <f t="shared" si="21"/>
        <v>0.81876170781935143</v>
      </c>
      <c r="K41" s="30">
        <f t="shared" si="22"/>
        <v>0</v>
      </c>
      <c r="L41" s="29">
        <v>4.4195379463890391E-2</v>
      </c>
      <c r="M41" s="29">
        <v>2.3321432845060434E-2</v>
      </c>
      <c r="N41" s="37">
        <f t="shared" si="23"/>
        <v>4.5982614864095703E-2</v>
      </c>
      <c r="O41" s="37">
        <f t="shared" si="24"/>
        <v>2.4054992478150322E-2</v>
      </c>
      <c r="P41" s="32">
        <f t="shared" si="36"/>
        <v>0.60000000000000009</v>
      </c>
      <c r="Q41" s="32">
        <f t="shared" si="12"/>
        <v>4.6874079280755952E-2</v>
      </c>
      <c r="R41" s="43">
        <v>18</v>
      </c>
      <c r="S41" s="44">
        <f t="shared" si="13"/>
        <v>0.17133046485671208</v>
      </c>
      <c r="T41" s="44">
        <f t="shared" si="14"/>
        <v>7.313791531533774E-2</v>
      </c>
      <c r="U41" s="44">
        <f t="shared" si="15"/>
        <v>8.8457343523280108E-2</v>
      </c>
      <c r="V41" s="44">
        <f t="shared" si="16"/>
        <v>1.8284478828834435E-2</v>
      </c>
      <c r="W41" s="44">
        <f t="shared" si="17"/>
        <v>1.2548171745278537E-2</v>
      </c>
      <c r="X41" s="44">
        <f t="shared" si="37"/>
        <v>0.30182784814250935</v>
      </c>
      <c r="Y41" s="44">
        <f t="shared" si="39"/>
        <v>6.2764874888149358E-2</v>
      </c>
      <c r="Z41" s="32">
        <f t="shared" si="25"/>
        <v>2.7623822230896392E-2</v>
      </c>
      <c r="AA41" s="32">
        <f t="shared" si="26"/>
        <v>0.14361908673497936</v>
      </c>
      <c r="AB41" s="32">
        <f t="shared" si="27"/>
        <v>0</v>
      </c>
      <c r="AC41" s="32">
        <f t="shared" si="28"/>
        <v>2.4858526422864261E-3</v>
      </c>
      <c r="AD41" s="32"/>
      <c r="AE41" s="35">
        <f t="shared" si="29"/>
        <v>0.15104446000293983</v>
      </c>
      <c r="AF41" s="35">
        <f t="shared" si="30"/>
        <v>2.1135762541510519E-2</v>
      </c>
      <c r="AG41" s="35">
        <f t="shared" si="31"/>
        <v>5.9298228188193833E-3</v>
      </c>
      <c r="AH41" s="35">
        <f t="shared" si="32"/>
        <v>0.12867473643013178</v>
      </c>
      <c r="AI41" s="35">
        <f t="shared" si="33"/>
        <v>9.4906830581093227E-2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41</v>
      </c>
      <c r="B42" s="32">
        <f t="shared" si="18"/>
        <v>0.99446111326684694</v>
      </c>
      <c r="C42" s="28">
        <f t="shared" si="8"/>
        <v>0.14265622742673426</v>
      </c>
      <c r="D42" s="33">
        <f t="shared" si="19"/>
        <v>0.16353317493693367</v>
      </c>
      <c r="E42" s="28">
        <f t="shared" si="9"/>
        <v>2.087694751019941E-2</v>
      </c>
      <c r="F42" s="34">
        <f t="shared" si="35"/>
        <v>3.0183528036728791E-2</v>
      </c>
      <c r="G42" s="30">
        <f t="shared" si="10"/>
        <v>9.3065805265293809E-3</v>
      </c>
      <c r="H42" s="30">
        <f t="shared" si="20"/>
        <v>2.2297321104950817E-3</v>
      </c>
      <c r="I42" s="31">
        <f t="shared" ref="I42:I105" si="40">G42-H42</f>
        <v>7.0768484160342992E-3</v>
      </c>
      <c r="J42" s="30">
        <f t="shared" si="21"/>
        <v>0.82716024453653703</v>
      </c>
      <c r="K42" s="30">
        <f t="shared" si="22"/>
        <v>0</v>
      </c>
      <c r="L42" s="29">
        <v>4.4195379463890391E-2</v>
      </c>
      <c r="M42" s="29">
        <v>2.3321432845060434E-2</v>
      </c>
      <c r="N42" s="37">
        <f t="shared" si="23"/>
        <v>4.6578359997497473E-2</v>
      </c>
      <c r="O42" s="37">
        <f t="shared" si="24"/>
        <v>2.4299512355846951E-2</v>
      </c>
      <c r="P42" s="32">
        <f t="shared" si="36"/>
        <v>0.8</v>
      </c>
      <c r="Q42" s="32">
        <f t="shared" si="12"/>
        <v>4.7416600755346157E-2</v>
      </c>
      <c r="R42" s="43">
        <v>19</v>
      </c>
      <c r="S42" s="44">
        <f t="shared" si="13"/>
        <v>0.16353317493693367</v>
      </c>
      <c r="T42" s="44">
        <f t="shared" si="14"/>
        <v>7.2969488385784514E-2</v>
      </c>
      <c r="U42" s="44">
        <f t="shared" si="15"/>
        <v>8.8253637980104244E-2</v>
      </c>
      <c r="V42" s="44">
        <f t="shared" si="16"/>
        <v>1.8242372096446129E-2</v>
      </c>
      <c r="W42" s="44">
        <f t="shared" si="17"/>
        <v>1.2519274968149308E-2</v>
      </c>
      <c r="X42" s="44">
        <f t="shared" si="37"/>
        <v>0.28762078330614055</v>
      </c>
      <c r="Y42" s="44">
        <f t="shared" si="39"/>
        <v>6.3429329119674527E-2</v>
      </c>
      <c r="Z42" s="32">
        <f t="shared" si="25"/>
        <v>2.7132920449397413E-2</v>
      </c>
      <c r="AA42" s="32">
        <f t="shared" si="26"/>
        <v>0.13631237062081214</v>
      </c>
      <c r="AB42" s="32">
        <f t="shared" si="27"/>
        <v>0</v>
      </c>
      <c r="AC42" s="32">
        <f t="shared" si="28"/>
        <v>2.2297321104950817E-3</v>
      </c>
      <c r="AD42" s="32"/>
      <c r="AE42" s="35">
        <f t="shared" si="29"/>
        <v>0.14345078507705797</v>
      </c>
      <c r="AF42" s="35">
        <f t="shared" si="30"/>
        <v>2.1004654662023267E-2</v>
      </c>
      <c r="AG42" s="35">
        <f t="shared" si="31"/>
        <v>5.5820655491153207E-3</v>
      </c>
      <c r="AH42" s="35">
        <f t="shared" si="32"/>
        <v>0.13330611906902914</v>
      </c>
      <c r="AI42" s="35">
        <f t="shared" si="33"/>
        <v>9.8347988017269045E-2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42</v>
      </c>
      <c r="B43" s="32">
        <f t="shared" si="18"/>
        <v>0.99376088891095093</v>
      </c>
      <c r="C43" s="28">
        <f t="shared" si="8"/>
        <v>0.13528574138375549</v>
      </c>
      <c r="D43" s="33">
        <f t="shared" si="19"/>
        <v>0.15599777891706551</v>
      </c>
      <c r="E43" s="28">
        <f t="shared" si="9"/>
        <v>2.0712037533310034E-2</v>
      </c>
      <c r="F43" s="34">
        <f t="shared" si="35"/>
        <v>2.9451720048077022E-2</v>
      </c>
      <c r="G43" s="30">
        <f t="shared" si="10"/>
        <v>8.7396825147669881E-3</v>
      </c>
      <c r="H43" s="48">
        <f>I6</f>
        <v>2E-3</v>
      </c>
      <c r="I43" s="31">
        <f t="shared" si="40"/>
        <v>6.739682514766988E-3</v>
      </c>
      <c r="J43" s="30">
        <f t="shared" si="21"/>
        <v>0.83526253856816746</v>
      </c>
      <c r="K43" s="30">
        <f t="shared" si="22"/>
        <v>0</v>
      </c>
      <c r="L43" s="29">
        <v>4.7174105130899244E-2</v>
      </c>
      <c r="M43" s="29">
        <v>2.4544032233543584E-2</v>
      </c>
      <c r="N43" s="37">
        <f t="shared" si="23"/>
        <v>4.7174105130899244E-2</v>
      </c>
      <c r="O43" s="37">
        <f t="shared" si="24"/>
        <v>2.4544032233543584E-2</v>
      </c>
      <c r="P43" s="32">
        <f t="shared" si="36"/>
        <v>0</v>
      </c>
      <c r="Q43" s="32">
        <f t="shared" si="12"/>
        <v>4.7962828308138167E-2</v>
      </c>
      <c r="R43" s="43">
        <v>20</v>
      </c>
      <c r="S43" s="44">
        <f t="shared" si="13"/>
        <v>0.15599777891706551</v>
      </c>
      <c r="T43" s="44">
        <f t="shared" si="14"/>
        <v>7.278682332913948E-2</v>
      </c>
      <c r="U43" s="44">
        <f t="shared" si="15"/>
        <v>8.8032711999432203E-2</v>
      </c>
      <c r="V43" s="44">
        <f t="shared" si="16"/>
        <v>1.819670583228487E-2</v>
      </c>
      <c r="W43" s="44">
        <f t="shared" si="17"/>
        <v>1.2487935375097464E-2</v>
      </c>
      <c r="X43" s="44">
        <f t="shared" si="37"/>
        <v>0.27349529286739643</v>
      </c>
      <c r="Y43" s="44">
        <f t="shared" si="39"/>
        <v>6.4086621431407156E-2</v>
      </c>
      <c r="Z43" s="32">
        <f t="shared" si="25"/>
        <v>2.6628653979286314E-2</v>
      </c>
      <c r="AA43" s="32">
        <f t="shared" si="26"/>
        <v>0.12928109738783075</v>
      </c>
      <c r="AB43" s="32">
        <f t="shared" si="27"/>
        <v>0</v>
      </c>
      <c r="AC43" s="32">
        <f t="shared" si="28"/>
        <v>1.9999999999999996E-3</v>
      </c>
      <c r="AE43" s="19">
        <f t="shared" si="29"/>
        <v>0.13613510341709392</v>
      </c>
      <c r="AF43" s="19">
        <f t="shared" si="30"/>
        <v>2.0848480687259981E-2</v>
      </c>
      <c r="AG43" s="19">
        <f t="shared" si="31"/>
        <v>5.2547026693158293E-3</v>
      </c>
      <c r="AH43" s="19">
        <f t="shared" si="32"/>
        <v>0.13777673885637148</v>
      </c>
      <c r="AI43" s="19">
        <f t="shared" si="33"/>
        <v>0.10167658674445354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43</v>
      </c>
      <c r="B44" s="32">
        <f t="shared" si="18"/>
        <v>0.99305559455369752</v>
      </c>
      <c r="C44" s="28">
        <f t="shared" si="8"/>
        <v>0.12818461765017672</v>
      </c>
      <c r="D44" s="33">
        <f t="shared" si="19"/>
        <v>0.14870990393499964</v>
      </c>
      <c r="E44" s="28">
        <f t="shared" si="9"/>
        <v>2.0525286284822922E-2</v>
      </c>
      <c r="F44" s="34">
        <f t="shared" si="35"/>
        <v>2.873058288716528E-2</v>
      </c>
      <c r="G44" s="30">
        <f t="shared" si="10"/>
        <v>8.2052966023423574E-3</v>
      </c>
      <c r="H44" s="30">
        <f t="shared" ref="H44:H107" si="41">H43*EXP(-$N$6*$N$7)</f>
        <v>2E-3</v>
      </c>
      <c r="I44" s="31">
        <f t="shared" si="40"/>
        <v>6.2052966023423573E-3</v>
      </c>
      <c r="J44" s="30">
        <f t="shared" si="21"/>
        <v>0.84308479946265791</v>
      </c>
      <c r="K44" s="30">
        <f t="shared" si="22"/>
        <v>0</v>
      </c>
      <c r="L44" s="29">
        <v>4.7174105130899244E-2</v>
      </c>
      <c r="M44" s="29">
        <v>2.4544032233543584E-2</v>
      </c>
      <c r="N44" s="37">
        <f t="shared" si="23"/>
        <v>4.7844314725517562E-2</v>
      </c>
      <c r="O44" s="37">
        <f t="shared" si="24"/>
        <v>2.4790152863969826E-2</v>
      </c>
      <c r="P44" s="32">
        <f t="shared" si="36"/>
        <v>0.2</v>
      </c>
      <c r="Q44" s="32">
        <f t="shared" si="12"/>
        <v>4.8672245819361609E-2</v>
      </c>
      <c r="R44" s="43">
        <v>21</v>
      </c>
      <c r="S44" s="44">
        <f t="shared" si="13"/>
        <v>0.14870990393499964</v>
      </c>
      <c r="T44" s="44">
        <f t="shared" si="14"/>
        <v>7.2825851991803942E-2</v>
      </c>
      <c r="U44" s="44">
        <f t="shared" si="15"/>
        <v>8.8079915584681798E-2</v>
      </c>
      <c r="V44" s="44">
        <f t="shared" si="16"/>
        <v>1.8206462997950985E-2</v>
      </c>
      <c r="W44" s="44">
        <f t="shared" si="17"/>
        <v>1.2494631469182053E-2</v>
      </c>
      <c r="X44" s="44">
        <f t="shared" si="37"/>
        <v>0.26029232362667792</v>
      </c>
      <c r="Y44" s="44">
        <f t="shared" si="39"/>
        <v>6.4736381787577804E-2</v>
      </c>
      <c r="Z44" s="32">
        <f t="shared" si="25"/>
        <v>2.6113002299210326E-2</v>
      </c>
      <c r="AA44" s="32">
        <f t="shared" si="26"/>
        <v>0.12251997287912358</v>
      </c>
      <c r="AB44" s="32">
        <f t="shared" si="27"/>
        <v>0</v>
      </c>
      <c r="AC44" s="32">
        <f t="shared" si="28"/>
        <v>1.7939374784856341E-3</v>
      </c>
      <c r="AE44" s="19">
        <f t="shared" si="29"/>
        <v>0.1290810085086786</v>
      </c>
      <c r="AF44" s="19">
        <f t="shared" si="30"/>
        <v>2.0680640343717038E-2</v>
      </c>
      <c r="AG44" s="19">
        <f t="shared" si="31"/>
        <v>4.946538140758845E-3</v>
      </c>
      <c r="AH44" s="19">
        <f t="shared" si="32"/>
        <v>0.14208929758266731</v>
      </c>
      <c r="AI44" s="19">
        <f t="shared" si="33"/>
        <v>0.10489412779867299</v>
      </c>
      <c r="AO44" s="3"/>
      <c r="AP44" s="3"/>
    </row>
    <row r="45" spans="1:72" x14ac:dyDescent="0.25">
      <c r="A45" s="45">
        <f t="shared" si="34"/>
        <v>44</v>
      </c>
      <c r="B45" s="32">
        <f t="shared" si="18"/>
        <v>0.99237053949235343</v>
      </c>
      <c r="C45" s="28">
        <f t="shared" si="8"/>
        <v>0.12134900773047948</v>
      </c>
      <c r="D45" s="33">
        <f t="shared" si="19"/>
        <v>0.14166752377173206</v>
      </c>
      <c r="E45" s="28">
        <f t="shared" si="9"/>
        <v>2.0318516041252579E-2</v>
      </c>
      <c r="F45" s="34">
        <f t="shared" si="35"/>
        <v>2.8020205858989441E-2</v>
      </c>
      <c r="G45" s="30">
        <f t="shared" si="10"/>
        <v>7.701689817736862E-3</v>
      </c>
      <c r="H45" s="30">
        <f t="shared" si="41"/>
        <v>2E-3</v>
      </c>
      <c r="I45" s="31">
        <f t="shared" si="40"/>
        <v>5.701689817736862E-3</v>
      </c>
      <c r="J45" s="30">
        <f t="shared" si="21"/>
        <v>0.85063078641053103</v>
      </c>
      <c r="K45" s="30">
        <f t="shared" si="22"/>
        <v>0</v>
      </c>
      <c r="L45" s="29">
        <v>4.7174105130899244E-2</v>
      </c>
      <c r="M45" s="29">
        <v>2.4544032233543584E-2</v>
      </c>
      <c r="N45" s="37">
        <f t="shared" si="23"/>
        <v>4.8514524320135879E-2</v>
      </c>
      <c r="O45" s="37">
        <f t="shared" si="24"/>
        <v>2.5036273494396067E-2</v>
      </c>
      <c r="P45" s="32">
        <f t="shared" si="36"/>
        <v>0.4</v>
      </c>
      <c r="Q45" s="32">
        <f t="shared" si="12"/>
        <v>4.938419504674068E-2</v>
      </c>
      <c r="R45" s="43">
        <v>22</v>
      </c>
      <c r="S45" s="44">
        <f t="shared" si="13"/>
        <v>0.14166752377173206</v>
      </c>
      <c r="T45" s="44">
        <f t="shared" si="14"/>
        <v>7.2838583463965711E-2</v>
      </c>
      <c r="U45" s="44">
        <f t="shared" si="15"/>
        <v>8.8095313784120693E-2</v>
      </c>
      <c r="V45" s="44">
        <f t="shared" si="16"/>
        <v>1.8209645865991428E-2</v>
      </c>
      <c r="W45" s="44">
        <f t="shared" si="17"/>
        <v>1.2496815790386279E-2</v>
      </c>
      <c r="X45" s="44">
        <f t="shared" si="37"/>
        <v>0.24756308417701944</v>
      </c>
      <c r="Y45" s="44">
        <f t="shared" si="39"/>
        <v>6.5378241292243761E-2</v>
      </c>
      <c r="Z45" s="32">
        <f t="shared" si="25"/>
        <v>2.5582716612520061E-2</v>
      </c>
      <c r="AA45" s="32">
        <f t="shared" si="26"/>
        <v>0.11600643327030014</v>
      </c>
      <c r="AB45" s="32">
        <f t="shared" si="27"/>
        <v>0</v>
      </c>
      <c r="AC45" s="32">
        <f t="shared" si="28"/>
        <v>1.6091058383576979E-3</v>
      </c>
      <c r="AE45" s="19">
        <f t="shared" si="29"/>
        <v>0.12228195306216516</v>
      </c>
      <c r="AF45" s="19">
        <f t="shared" si="30"/>
        <v>2.0479225319336034E-2</v>
      </c>
      <c r="AG45" s="19">
        <f t="shared" si="31"/>
        <v>4.6564460670365151E-3</v>
      </c>
      <c r="AH45" s="19">
        <f t="shared" si="32"/>
        <v>0.14626095524353053</v>
      </c>
      <c r="AI45" s="19">
        <f t="shared" si="33"/>
        <v>0.10801303268242655</v>
      </c>
    </row>
    <row r="46" spans="1:72" x14ac:dyDescent="0.25">
      <c r="A46" s="45">
        <f t="shared" si="34"/>
        <v>45</v>
      </c>
      <c r="B46" s="32">
        <f t="shared" si="18"/>
        <v>0.99173331854120417</v>
      </c>
      <c r="C46" s="28">
        <f t="shared" si="8"/>
        <v>0.11477477088999047</v>
      </c>
      <c r="D46" s="33">
        <f t="shared" si="19"/>
        <v>0.13486822578979152</v>
      </c>
      <c r="E46" s="28">
        <f>MAX($I$15,((EXP($Y$9+$Y$8*A46)-1)/EXP($Y$9+$Y$8*A46))*F46)</f>
        <v>2.009345489980105E-2</v>
      </c>
      <c r="F46" s="34">
        <f t="shared" si="35"/>
        <v>2.732066822568802E-2</v>
      </c>
      <c r="G46" s="30">
        <f t="shared" si="10"/>
        <v>7.2272133258869699E-3</v>
      </c>
      <c r="H46" s="30">
        <f t="shared" si="41"/>
        <v>2E-3</v>
      </c>
      <c r="I46" s="31">
        <f t="shared" si="40"/>
        <v>5.2272133258869698E-3</v>
      </c>
      <c r="J46" s="30">
        <f t="shared" si="21"/>
        <v>0.85790456088432154</v>
      </c>
      <c r="K46" s="30">
        <f t="shared" si="22"/>
        <v>0</v>
      </c>
      <c r="L46" s="29">
        <v>4.7174105130899244E-2</v>
      </c>
      <c r="M46" s="29">
        <v>2.4544032233543584E-2</v>
      </c>
      <c r="N46" s="37">
        <f t="shared" si="23"/>
        <v>4.918473391475419E-2</v>
      </c>
      <c r="O46" s="37">
        <f t="shared" si="24"/>
        <v>2.5282394124822305E-2</v>
      </c>
      <c r="P46" s="32">
        <f t="shared" si="36"/>
        <v>0.60000000000000009</v>
      </c>
      <c r="Q46" s="32">
        <f t="shared" si="12"/>
        <v>5.0098861003312983E-2</v>
      </c>
      <c r="R46" s="43">
        <v>23</v>
      </c>
      <c r="S46" s="44">
        <f t="shared" si="13"/>
        <v>0.13486822578979152</v>
      </c>
      <c r="T46" s="44">
        <f t="shared" si="14"/>
        <v>7.2824565417000026E-2</v>
      </c>
      <c r="U46" s="44">
        <f t="shared" si="15"/>
        <v>8.8078359524614888E-2</v>
      </c>
      <c r="V46" s="44">
        <f t="shared" si="16"/>
        <v>1.8206141354250006E-2</v>
      </c>
      <c r="W46" s="44">
        <f t="shared" si="17"/>
        <v>1.2494410733308831E-2</v>
      </c>
      <c r="X46" s="44">
        <f t="shared" si="37"/>
        <v>0.23527232602206968</v>
      </c>
      <c r="Y46" s="44">
        <f t="shared" si="39"/>
        <v>6.6011832531605766E-2</v>
      </c>
      <c r="Z46" s="32">
        <f t="shared" si="25"/>
        <v>2.504402170100084E-2</v>
      </c>
      <c r="AA46" s="32">
        <f t="shared" si="26"/>
        <v>0.10974465639291774</v>
      </c>
      <c r="AB46" s="32">
        <f t="shared" si="27"/>
        <v>0</v>
      </c>
      <c r="AC46" s="32">
        <f t="shared" si="28"/>
        <v>1.4433176351399608E-3</v>
      </c>
      <c r="AE46" s="19">
        <f t="shared" si="29"/>
        <v>0.11573148622133526</v>
      </c>
      <c r="AF46" s="19">
        <f t="shared" si="30"/>
        <v>2.0252124000500214E-2</v>
      </c>
      <c r="AG46" s="19">
        <f t="shared" si="31"/>
        <v>4.3833665804694543E-3</v>
      </c>
      <c r="AH46" s="19">
        <f t="shared" si="32"/>
        <v>0.15029179008515695</v>
      </c>
      <c r="AI46" s="19">
        <f t="shared" si="33"/>
        <v>0.11103284548703291</v>
      </c>
    </row>
    <row r="47" spans="1:72" x14ac:dyDescent="0.25">
      <c r="A47" s="45">
        <f t="shared" si="34"/>
        <v>46</v>
      </c>
      <c r="B47" s="32">
        <f t="shared" si="18"/>
        <v>0.99115762999156476</v>
      </c>
      <c r="C47" s="28">
        <f t="shared" si="8"/>
        <v>0.1084574949985283</v>
      </c>
      <c r="D47" s="33">
        <f t="shared" si="19"/>
        <v>0.12830923553904136</v>
      </c>
      <c r="E47" s="28">
        <f t="shared" si="9"/>
        <v>1.9851740540513054E-2</v>
      </c>
      <c r="F47" s="34">
        <f t="shared" si="35"/>
        <v>2.6632039377787058E-2</v>
      </c>
      <c r="G47" s="30">
        <f t="shared" si="10"/>
        <v>6.7802988372740042E-3</v>
      </c>
      <c r="H47" s="30">
        <f t="shared" si="41"/>
        <v>2E-3</v>
      </c>
      <c r="I47" s="31">
        <f t="shared" si="40"/>
        <v>4.7802988372740041E-3</v>
      </c>
      <c r="J47" s="30">
        <f t="shared" si="21"/>
        <v>0.86491046562368457</v>
      </c>
      <c r="K47" s="30">
        <f t="shared" si="22"/>
        <v>0</v>
      </c>
      <c r="L47" s="29">
        <v>4.7174105130899244E-2</v>
      </c>
      <c r="M47" s="29">
        <v>2.4544032233543584E-2</v>
      </c>
      <c r="N47" s="37">
        <f t="shared" si="23"/>
        <v>4.9854943509372508E-2</v>
      </c>
      <c r="O47" s="37">
        <f t="shared" si="24"/>
        <v>2.552851475524855E-2</v>
      </c>
      <c r="P47" s="32">
        <f t="shared" si="36"/>
        <v>0.8</v>
      </c>
      <c r="Q47" s="32">
        <f t="shared" si="12"/>
        <v>5.0816443698236569E-2</v>
      </c>
      <c r="R47" s="43">
        <v>24</v>
      </c>
      <c r="S47" s="44">
        <f t="shared" si="13"/>
        <v>0.12830923553904136</v>
      </c>
      <c r="T47" s="44">
        <f t="shared" si="14"/>
        <v>7.2783385593566507E-2</v>
      </c>
      <c r="U47" s="44">
        <f t="shared" si="15"/>
        <v>8.8028554197624356E-2</v>
      </c>
      <c r="V47" s="44">
        <f t="shared" si="16"/>
        <v>1.8195846398391627E-2</v>
      </c>
      <c r="W47" s="44">
        <f t="shared" si="17"/>
        <v>1.2487345567523669E-2</v>
      </c>
      <c r="X47" s="44">
        <f t="shared" si="37"/>
        <v>0.22338957727410436</v>
      </c>
      <c r="Y47" s="44">
        <f t="shared" si="39"/>
        <v>6.6636789918289877E-2</v>
      </c>
      <c r="Z47" s="32">
        <f t="shared" si="25"/>
        <v>2.449871111367127E-2</v>
      </c>
      <c r="AA47" s="32">
        <f t="shared" si="26"/>
        <v>0.10373006112643256</v>
      </c>
      <c r="AB47" s="32">
        <f t="shared" si="27"/>
        <v>0</v>
      </c>
      <c r="AC47" s="32">
        <f t="shared" si="28"/>
        <v>1.2946107995184151E-3</v>
      </c>
      <c r="AE47" s="19">
        <f t="shared" si="29"/>
        <v>0.10942507197311424</v>
      </c>
      <c r="AF47" s="19">
        <f t="shared" si="30"/>
        <v>2.0003956350500569E-2</v>
      </c>
      <c r="AG47" s="19">
        <f t="shared" si="31"/>
        <v>4.1263019698206688E-3</v>
      </c>
      <c r="AH47" s="19">
        <f t="shared" si="32"/>
        <v>0.15418258774129315</v>
      </c>
      <c r="AI47" s="19">
        <f t="shared" si="33"/>
        <v>0.11395369433976617</v>
      </c>
    </row>
    <row r="48" spans="1:72" x14ac:dyDescent="0.25">
      <c r="A48" s="45">
        <f t="shared" si="34"/>
        <v>47</v>
      </c>
      <c r="B48" s="32">
        <f t="shared" si="18"/>
        <v>0.99065055108886435</v>
      </c>
      <c r="C48" s="28">
        <f t="shared" si="8"/>
        <v>0.10239251750089701</v>
      </c>
      <c r="D48" s="33">
        <f t="shared" si="19"/>
        <v>0.12198744137229836</v>
      </c>
      <c r="E48" s="28">
        <f t="shared" si="9"/>
        <v>1.9594923871401347E-2</v>
      </c>
      <c r="F48" s="34">
        <f t="shared" si="35"/>
        <v>2.5954379013184564E-2</v>
      </c>
      <c r="G48" s="30">
        <f t="shared" si="10"/>
        <v>6.3594551417832171E-3</v>
      </c>
      <c r="H48" s="30">
        <f t="shared" si="41"/>
        <v>2E-3</v>
      </c>
      <c r="I48" s="31">
        <f t="shared" si="40"/>
        <v>4.359455141783217E-3</v>
      </c>
      <c r="J48" s="30">
        <f t="shared" si="21"/>
        <v>0.87165310348591829</v>
      </c>
      <c r="K48" s="30">
        <f t="shared" si="22"/>
        <v>0</v>
      </c>
      <c r="L48" s="29">
        <v>5.0525153103990826E-2</v>
      </c>
      <c r="M48" s="29">
        <v>2.5774635385674788E-2</v>
      </c>
      <c r="N48" s="37">
        <f t="shared" si="23"/>
        <v>5.0525153103990826E-2</v>
      </c>
      <c r="O48" s="37">
        <f t="shared" si="24"/>
        <v>2.5774635385674788E-2</v>
      </c>
      <c r="P48" s="32">
        <f t="shared" si="36"/>
        <v>0</v>
      </c>
      <c r="Q48" s="32">
        <f t="shared" si="12"/>
        <v>5.1537224281443271E-2</v>
      </c>
      <c r="R48" s="43">
        <v>25</v>
      </c>
      <c r="S48" s="44">
        <f t="shared" si="13"/>
        <v>0.12198744137229836</v>
      </c>
      <c r="T48" s="44">
        <f t="shared" si="14"/>
        <v>7.2714765586885582E-2</v>
      </c>
      <c r="U48" s="44">
        <f t="shared" si="15"/>
        <v>8.7945561081435933E-2</v>
      </c>
      <c r="V48" s="44">
        <f t="shared" si="16"/>
        <v>1.8178691396721396E-2</v>
      </c>
      <c r="W48" s="44">
        <f t="shared" si="17"/>
        <v>1.2475572527161746E-2</v>
      </c>
      <c r="X48" s="44">
        <f t="shared" si="37"/>
        <v>0.21151120074406141</v>
      </c>
      <c r="Y48" s="44">
        <f t="shared" si="39"/>
        <v>6.7252750037153239E-2</v>
      </c>
      <c r="Z48" s="32">
        <f t="shared" si="25"/>
        <v>2.3948461869829792E-2</v>
      </c>
      <c r="AA48" s="32">
        <f t="shared" si="26"/>
        <v>9.7957845573396596E-2</v>
      </c>
      <c r="AB48" s="32">
        <f t="shared" si="27"/>
        <v>0</v>
      </c>
      <c r="AC48" s="32">
        <f t="shared" si="28"/>
        <v>1.1612254166541685E-3</v>
      </c>
      <c r="AE48" s="19">
        <f t="shared" si="29"/>
        <v>0.10335886593749251</v>
      </c>
      <c r="AF48" s="19">
        <f t="shared" si="30"/>
        <v>1.9737765807383959E-2</v>
      </c>
      <c r="AG48" s="19">
        <f t="shared" si="31"/>
        <v>3.8843130351015323E-3</v>
      </c>
      <c r="AH48" s="19">
        <f t="shared" si="32"/>
        <v>0.15793458889881581</v>
      </c>
      <c r="AI48" s="19">
        <f t="shared" si="33"/>
        <v>0.11677607869570095</v>
      </c>
    </row>
    <row r="49" spans="1:35" x14ac:dyDescent="0.25">
      <c r="A49" s="45">
        <f t="shared" si="34"/>
        <v>48</v>
      </c>
      <c r="B49" s="32">
        <f t="shared" si="18"/>
        <v>0.99021577534823024</v>
      </c>
      <c r="C49" s="28">
        <f t="shared" si="8"/>
        <v>9.6567549760290944E-2</v>
      </c>
      <c r="D49" s="33">
        <f t="shared" si="19"/>
        <v>0.1158919950805725</v>
      </c>
      <c r="E49" s="28">
        <f t="shared" si="9"/>
        <v>1.9324445320281557E-2</v>
      </c>
      <c r="F49" s="34">
        <f t="shared" si="35"/>
        <v>2.5287701679451276E-2</v>
      </c>
      <c r="G49" s="30">
        <f t="shared" si="10"/>
        <v>5.9632563591697184E-3</v>
      </c>
      <c r="H49" s="30">
        <f t="shared" si="41"/>
        <v>2E-3</v>
      </c>
      <c r="I49" s="31">
        <f t="shared" si="40"/>
        <v>3.9632563591697183E-3</v>
      </c>
      <c r="J49" s="30">
        <f t="shared" si="21"/>
        <v>0.87814474856025782</v>
      </c>
      <c r="K49" s="30">
        <f t="shared" si="22"/>
        <v>0</v>
      </c>
      <c r="L49" s="29">
        <v>5.0525153103990826E-2</v>
      </c>
      <c r="M49" s="29">
        <v>2.5774635385674788E-2</v>
      </c>
      <c r="N49" s="37">
        <f t="shared" si="23"/>
        <v>5.1259419369870621E-2</v>
      </c>
      <c r="O49" s="37">
        <f t="shared" si="24"/>
        <v>2.6022165552818419E-2</v>
      </c>
      <c r="P49" s="32">
        <f t="shared" si="36"/>
        <v>0.2</v>
      </c>
      <c r="Q49" s="32">
        <f t="shared" si="12"/>
        <v>5.2325503866228883E-2</v>
      </c>
      <c r="R49" s="43">
        <v>26</v>
      </c>
      <c r="S49" s="44">
        <f t="shared" si="13"/>
        <v>0.1158919950805725</v>
      </c>
      <c r="T49" s="44">
        <f t="shared" si="14"/>
        <v>7.2705511887368693E-2</v>
      </c>
      <c r="U49" s="44">
        <f t="shared" si="15"/>
        <v>8.7934369107020238E-2</v>
      </c>
      <c r="V49" s="44">
        <f t="shared" si="16"/>
        <v>1.8176377971842173E-2</v>
      </c>
      <c r="W49" s="44">
        <f t="shared" si="17"/>
        <v>1.2473984882636791E-2</v>
      </c>
      <c r="X49" s="44">
        <f t="shared" si="37"/>
        <v>0.20018567619507582</v>
      </c>
      <c r="Y49" s="44">
        <f t="shared" si="39"/>
        <v>6.7859351992165098E-2</v>
      </c>
      <c r="Z49" s="32">
        <f t="shared" si="25"/>
        <v>2.339483431093094E-2</v>
      </c>
      <c r="AA49" s="32">
        <f t="shared" si="26"/>
        <v>9.2423003883762372E-2</v>
      </c>
      <c r="AB49" s="32">
        <f t="shared" si="27"/>
        <v>0</v>
      </c>
      <c r="AC49" s="32">
        <f t="shared" si="28"/>
        <v>1.0415828979530048E-3</v>
      </c>
      <c r="AE49" s="19">
        <f t="shared" si="29"/>
        <v>9.7521724218472411E-2</v>
      </c>
      <c r="AF49" s="19">
        <f t="shared" si="30"/>
        <v>1.9463239047715415E-2</v>
      </c>
      <c r="AG49" s="19">
        <f t="shared" si="31"/>
        <v>3.6565156561518945E-3</v>
      </c>
      <c r="AH49" s="19">
        <f t="shared" si="32"/>
        <v>0.16154936671423295</v>
      </c>
      <c r="AI49" s="19">
        <f t="shared" si="33"/>
        <v>0.11950076673792209</v>
      </c>
    </row>
    <row r="50" spans="1:35" x14ac:dyDescent="0.25">
      <c r="A50" s="45">
        <f t="shared" si="34"/>
        <v>49</v>
      </c>
      <c r="B50" s="32">
        <f t="shared" si="18"/>
        <v>0.98983951473140863</v>
      </c>
      <c r="C50" s="28">
        <f t="shared" si="8"/>
        <v>9.0978617146832252E-2</v>
      </c>
      <c r="D50" s="33">
        <f t="shared" si="19"/>
        <v>0.11002031107212727</v>
      </c>
      <c r="E50" s="28">
        <f t="shared" si="9"/>
        <v>1.9041693925295016E-2</v>
      </c>
      <c r="F50" s="34">
        <f t="shared" si="35"/>
        <v>2.4632051027215277E-2</v>
      </c>
      <c r="G50" s="30">
        <f t="shared" si="10"/>
        <v>5.5903571019202611E-3</v>
      </c>
      <c r="H50" s="30">
        <f t="shared" si="41"/>
        <v>2E-3</v>
      </c>
      <c r="I50" s="31">
        <f t="shared" si="40"/>
        <v>3.590357101920261E-3</v>
      </c>
      <c r="J50" s="30">
        <f t="shared" si="21"/>
        <v>0.88438933182595258</v>
      </c>
      <c r="K50" s="30">
        <f t="shared" si="22"/>
        <v>0</v>
      </c>
      <c r="L50" s="29">
        <v>5.0525153103990826E-2</v>
      </c>
      <c r="M50" s="29">
        <v>2.5774635385674788E-2</v>
      </c>
      <c r="N50" s="37">
        <f t="shared" si="23"/>
        <v>5.1993685635750408E-2</v>
      </c>
      <c r="O50" s="37">
        <f t="shared" si="24"/>
        <v>2.6269695719962044E-2</v>
      </c>
      <c r="P50" s="32">
        <f t="shared" si="36"/>
        <v>0.4</v>
      </c>
      <c r="Q50" s="32">
        <f t="shared" si="12"/>
        <v>5.3117490962220411E-2</v>
      </c>
      <c r="R50" s="43">
        <v>27</v>
      </c>
      <c r="S50" s="44">
        <f t="shared" si="13"/>
        <v>0.11002031107212727</v>
      </c>
      <c r="T50" s="44">
        <f t="shared" si="14"/>
        <v>7.2663483038567178E-2</v>
      </c>
      <c r="U50" s="44">
        <f t="shared" si="15"/>
        <v>8.7883536918267058E-2</v>
      </c>
      <c r="V50" s="44">
        <f t="shared" si="16"/>
        <v>1.8165870759641795E-2</v>
      </c>
      <c r="W50" s="44">
        <f t="shared" si="17"/>
        <v>1.2466774050734569E-2</v>
      </c>
      <c r="X50" s="44">
        <f t="shared" si="37"/>
        <v>0.18918441239966277</v>
      </c>
      <c r="Y50" s="44">
        <f t="shared" si="39"/>
        <v>6.8456237753908022E-2</v>
      </c>
      <c r="Z50" s="32">
        <f t="shared" si="25"/>
        <v>2.283503899854061E-2</v>
      </c>
      <c r="AA50" s="32">
        <f t="shared" si="26"/>
        <v>8.711013999329692E-2</v>
      </c>
      <c r="AB50" s="32">
        <f t="shared" si="27"/>
        <v>0</v>
      </c>
      <c r="AC50" s="32">
        <f t="shared" si="28"/>
        <v>9.3426729879378671E-4</v>
      </c>
      <c r="AE50" s="19">
        <f t="shared" si="29"/>
        <v>9.1912492674652568E-2</v>
      </c>
      <c r="AF50" s="19">
        <f t="shared" si="30"/>
        <v>1.9171260047348759E-2</v>
      </c>
      <c r="AG50" s="19">
        <f t="shared" si="31"/>
        <v>3.4420775624574339E-3</v>
      </c>
      <c r="AH50" s="19">
        <f t="shared" si="32"/>
        <v>0.16503344608053364</v>
      </c>
      <c r="AI50" s="19">
        <f t="shared" si="33"/>
        <v>0.12213233600950235</v>
      </c>
    </row>
    <row r="51" spans="1:35" x14ac:dyDescent="0.25">
      <c r="A51" s="45">
        <f t="shared" si="34"/>
        <v>50</v>
      </c>
      <c r="B51" s="32">
        <f t="shared" si="18"/>
        <v>0.98953140255420247</v>
      </c>
      <c r="C51" s="28">
        <f t="shared" si="8"/>
        <v>8.5621471336191315E-2</v>
      </c>
      <c r="D51" s="33">
        <f t="shared" si="19"/>
        <v>0.10436945363743017</v>
      </c>
      <c r="E51" s="28">
        <f t="shared" si="9"/>
        <v>1.8747982301238846E-2</v>
      </c>
      <c r="F51" s="34">
        <f t="shared" si="35"/>
        <v>2.3987461499648002E-2</v>
      </c>
      <c r="G51" s="30">
        <f t="shared" si="10"/>
        <v>5.2394791984091554E-3</v>
      </c>
      <c r="H51" s="30">
        <f t="shared" si="41"/>
        <v>2E-3</v>
      </c>
      <c r="I51" s="31">
        <f t="shared" si="40"/>
        <v>3.2394791984091554E-3</v>
      </c>
      <c r="J51" s="30">
        <f t="shared" si="21"/>
        <v>0.89039106716416061</v>
      </c>
      <c r="K51" s="30">
        <f t="shared" si="22"/>
        <v>0</v>
      </c>
      <c r="L51" s="29">
        <v>5.0525153103990826E-2</v>
      </c>
      <c r="M51" s="29">
        <v>2.5774635385674788E-2</v>
      </c>
      <c r="N51" s="37">
        <f t="shared" si="23"/>
        <v>5.2727951901630196E-2</v>
      </c>
      <c r="O51" s="37">
        <f t="shared" si="24"/>
        <v>2.6517225887105672E-2</v>
      </c>
      <c r="P51" s="32">
        <f t="shared" si="36"/>
        <v>0.60000000000000009</v>
      </c>
      <c r="Q51" s="32">
        <f t="shared" si="12"/>
        <v>5.391347339615471E-2</v>
      </c>
      <c r="R51" s="43">
        <v>28</v>
      </c>
      <c r="S51" s="44">
        <f t="shared" si="13"/>
        <v>0.10436945363743017</v>
      </c>
      <c r="T51" s="44">
        <f t="shared" si="14"/>
        <v>7.2588338830900753E-2</v>
      </c>
      <c r="U51" s="44">
        <f t="shared" si="15"/>
        <v>8.7792653045481311E-2</v>
      </c>
      <c r="V51" s="44">
        <f t="shared" si="16"/>
        <v>1.8147084707725188E-2</v>
      </c>
      <c r="W51" s="44">
        <f t="shared" si="17"/>
        <v>1.2453881662164349E-2</v>
      </c>
      <c r="X51" s="44">
        <f t="shared" si="37"/>
        <v>0.17849266933518218</v>
      </c>
      <c r="Y51" s="44">
        <f t="shared" si="39"/>
        <v>6.9043052507238967E-2</v>
      </c>
      <c r="Z51" s="32">
        <f t="shared" si="25"/>
        <v>2.2274519481171227E-2</v>
      </c>
      <c r="AA51" s="32">
        <f t="shared" si="26"/>
        <v>8.2019079659840149E-2</v>
      </c>
      <c r="AB51" s="32">
        <f t="shared" si="27"/>
        <v>0</v>
      </c>
      <c r="AC51" s="32">
        <f t="shared" si="28"/>
        <v>8.3800856111485532E-4</v>
      </c>
      <c r="AE51" s="19">
        <f t="shared" si="29"/>
        <v>8.6527290710717311E-2</v>
      </c>
      <c r="AF51" s="19">
        <f t="shared" si="30"/>
        <v>1.8864912870180543E-2</v>
      </c>
      <c r="AG51" s="19">
        <f t="shared" si="31"/>
        <v>3.2402152924026041E-3</v>
      </c>
      <c r="AH51" s="19">
        <f t="shared" si="32"/>
        <v>0.16838795468379877</v>
      </c>
      <c r="AI51" s="19">
        <f t="shared" si="33"/>
        <v>0.12467123881739553</v>
      </c>
    </row>
    <row r="52" spans="1:35" x14ac:dyDescent="0.25">
      <c r="A52" s="45">
        <f t="shared" si="34"/>
        <v>51</v>
      </c>
      <c r="B52" s="32">
        <f t="shared" si="18"/>
        <v>0.98929720893755246</v>
      </c>
      <c r="C52" s="28">
        <f t="shared" si="8"/>
        <v>8.0491613259008568E-2</v>
      </c>
      <c r="D52" s="33">
        <f t="shared" si="19"/>
        <v>9.8936163081168635E-2</v>
      </c>
      <c r="E52" s="28">
        <f t="shared" si="9"/>
        <v>1.8444549822160063E-2</v>
      </c>
      <c r="F52" s="34">
        <f t="shared" si="35"/>
        <v>2.3353958537519849E-2</v>
      </c>
      <c r="G52" s="30">
        <f t="shared" si="10"/>
        <v>4.9094087153597858E-3</v>
      </c>
      <c r="H52" s="30">
        <f t="shared" si="41"/>
        <v>2E-3</v>
      </c>
      <c r="I52" s="31">
        <f t="shared" si="40"/>
        <v>2.9094087153597858E-3</v>
      </c>
      <c r="J52" s="30">
        <f t="shared" si="21"/>
        <v>0.89615442820347158</v>
      </c>
      <c r="K52" s="30">
        <f t="shared" si="22"/>
        <v>0</v>
      </c>
      <c r="L52" s="29">
        <v>5.0525153103990826E-2</v>
      </c>
      <c r="M52" s="29">
        <v>2.5774635385674788E-2</v>
      </c>
      <c r="N52" s="37">
        <f t="shared" si="23"/>
        <v>5.3462218167509984E-2</v>
      </c>
      <c r="O52" s="37">
        <f t="shared" si="24"/>
        <v>2.67647560542493E-2</v>
      </c>
      <c r="P52" s="32">
        <f t="shared" si="36"/>
        <v>0.8</v>
      </c>
      <c r="Q52" s="32">
        <f t="shared" si="12"/>
        <v>5.4713763735569201E-2</v>
      </c>
      <c r="R52" s="43">
        <v>29</v>
      </c>
      <c r="S52" s="44">
        <f t="shared" si="13"/>
        <v>9.8936163081168635E-2</v>
      </c>
      <c r="T52" s="44">
        <f t="shared" si="14"/>
        <v>7.2479796693284249E-2</v>
      </c>
      <c r="U52" s="44">
        <f t="shared" si="15"/>
        <v>8.7661375730391081E-2</v>
      </c>
      <c r="V52" s="44">
        <f t="shared" si="16"/>
        <v>1.8119949173321062E-2</v>
      </c>
      <c r="W52" s="44">
        <f t="shared" si="17"/>
        <v>1.243525923659289E-2</v>
      </c>
      <c r="X52" s="44">
        <f t="shared" si="37"/>
        <v>0.16809790359098686</v>
      </c>
      <c r="Y52" s="44">
        <f t="shared" si="39"/>
        <v>6.9619444998644961E-2</v>
      </c>
      <c r="Z52" s="32">
        <f t="shared" si="25"/>
        <v>2.1714588969884173E-2</v>
      </c>
      <c r="AA52" s="32">
        <f t="shared" si="26"/>
        <v>7.7145235853411695E-2</v>
      </c>
      <c r="AB52" s="32">
        <f t="shared" si="27"/>
        <v>0</v>
      </c>
      <c r="AC52" s="32">
        <f t="shared" si="28"/>
        <v>7.5166748253787915E-4</v>
      </c>
      <c r="AE52" s="19">
        <f t="shared" si="29"/>
        <v>8.1362418221569505E-2</v>
      </c>
      <c r="AF52" s="19">
        <f t="shared" si="30"/>
        <v>1.8546417169983932E-2</v>
      </c>
      <c r="AG52" s="19">
        <f t="shared" si="31"/>
        <v>3.0501913308496305E-3</v>
      </c>
      <c r="AH52" s="19">
        <f t="shared" si="32"/>
        <v>0.17161437350820113</v>
      </c>
      <c r="AI52" s="19">
        <f t="shared" si="33"/>
        <v>0.12711821214389057</v>
      </c>
    </row>
    <row r="53" spans="1:35" x14ac:dyDescent="0.25">
      <c r="A53" s="45">
        <f t="shared" si="34"/>
        <v>52</v>
      </c>
      <c r="B53" s="32">
        <f t="shared" si="18"/>
        <v>0.98914070869145432</v>
      </c>
      <c r="C53" s="28">
        <f t="shared" si="8"/>
        <v>7.5584315979607575E-2</v>
      </c>
      <c r="D53" s="33">
        <f t="shared" si="19"/>
        <v>9.3716881679659497E-2</v>
      </c>
      <c r="E53" s="28">
        <f t="shared" si="9"/>
        <v>1.8132565700051922E-2</v>
      </c>
      <c r="F53" s="34">
        <f t="shared" si="35"/>
        <v>2.273155878990862E-2</v>
      </c>
      <c r="G53" s="30">
        <f t="shared" si="10"/>
        <v>4.5989930898566976E-3</v>
      </c>
      <c r="H53" s="30">
        <f t="shared" si="41"/>
        <v>2E-3</v>
      </c>
      <c r="I53" s="31">
        <f t="shared" si="40"/>
        <v>2.5989930898566976E-3</v>
      </c>
      <c r="J53" s="30">
        <f t="shared" si="21"/>
        <v>0.9016841252304838</v>
      </c>
      <c r="K53" s="30">
        <f t="shared" si="22"/>
        <v>0</v>
      </c>
      <c r="L53" s="29">
        <v>5.4196484433389772E-2</v>
      </c>
      <c r="M53" s="29">
        <v>2.7012286221392928E-2</v>
      </c>
      <c r="N53" s="37">
        <f t="shared" si="23"/>
        <v>5.4196484433389772E-2</v>
      </c>
      <c r="O53" s="37">
        <f t="shared" si="24"/>
        <v>2.7012286221392928E-2</v>
      </c>
      <c r="P53" s="32">
        <f t="shared" si="36"/>
        <v>0</v>
      </c>
      <c r="Q53" s="32">
        <f t="shared" si="12"/>
        <v>5.551876493072018E-2</v>
      </c>
      <c r="R53" s="43">
        <v>30</v>
      </c>
      <c r="S53" s="44">
        <f t="shared" si="13"/>
        <v>9.3716881679659497E-2</v>
      </c>
      <c r="T53" s="44">
        <f t="shared" si="14"/>
        <v>7.2337717739667531E-2</v>
      </c>
      <c r="U53" s="44">
        <f t="shared" si="15"/>
        <v>8.7489536995949246E-2</v>
      </c>
      <c r="V53" s="44">
        <f t="shared" si="16"/>
        <v>1.8084429434916883E-2</v>
      </c>
      <c r="W53" s="44">
        <f t="shared" si="17"/>
        <v>1.2410882945531198E-2</v>
      </c>
      <c r="X53" s="44">
        <f t="shared" si="37"/>
        <v>0.15775643603122971</v>
      </c>
      <c r="Y53" s="44">
        <f t="shared" si="39"/>
        <v>7.0185067882823721E-2</v>
      </c>
      <c r="Z53" s="32">
        <f t="shared" si="25"/>
        <v>2.1156458355537366E-2</v>
      </c>
      <c r="AA53" s="32">
        <f t="shared" si="26"/>
        <v>7.2483825821822959E-2</v>
      </c>
      <c r="AB53" s="32">
        <f t="shared" si="27"/>
        <v>0</v>
      </c>
      <c r="AC53" s="32">
        <f t="shared" si="28"/>
        <v>6.7422223414182381E-4</v>
      </c>
      <c r="AE53" s="19">
        <f t="shared" si="29"/>
        <v>7.6414119159648117E-2</v>
      </c>
      <c r="AF53" s="19">
        <f t="shared" si="30"/>
        <v>1.8217505512814963E-2</v>
      </c>
      <c r="AG53" s="19">
        <f t="shared" si="31"/>
        <v>2.8713114145855461E-3</v>
      </c>
      <c r="AH53" s="19">
        <f t="shared" si="32"/>
        <v>0.17471446083498501</v>
      </c>
      <c r="AI53" s="19">
        <f t="shared" si="33"/>
        <v>0.12947421545246116</v>
      </c>
    </row>
    <row r="54" spans="1:35" x14ac:dyDescent="0.25">
      <c r="A54" s="45">
        <f t="shared" si="34"/>
        <v>53</v>
      </c>
      <c r="B54" s="32">
        <f t="shared" si="18"/>
        <v>0.98906430670179091</v>
      </c>
      <c r="C54" s="28">
        <f t="shared" si="8"/>
        <v>7.0890419269115046E-2</v>
      </c>
      <c r="D54" s="33">
        <f t="shared" si="19"/>
        <v>8.8703530117331592E-2</v>
      </c>
      <c r="E54" s="28">
        <f t="shared" si="9"/>
        <v>1.7813110848216539E-2</v>
      </c>
      <c r="F54" s="34">
        <f t="shared" si="35"/>
        <v>2.2120244111163971E-2</v>
      </c>
      <c r="G54" s="30">
        <f t="shared" si="10"/>
        <v>4.3071332629474324E-3</v>
      </c>
      <c r="H54" s="30">
        <f t="shared" si="41"/>
        <v>2E-3</v>
      </c>
      <c r="I54" s="31">
        <f t="shared" si="40"/>
        <v>2.3071332629474323E-3</v>
      </c>
      <c r="J54" s="30">
        <f t="shared" si="21"/>
        <v>0.90698933661972103</v>
      </c>
      <c r="K54" s="30">
        <f t="shared" si="22"/>
        <v>0</v>
      </c>
      <c r="L54" s="29">
        <v>5.4196484433389772E-2</v>
      </c>
      <c r="M54" s="29">
        <v>2.7012286221392928E-2</v>
      </c>
      <c r="N54" s="37">
        <f t="shared" si="23"/>
        <v>5.4978653439978181E-2</v>
      </c>
      <c r="O54" s="37">
        <f t="shared" si="24"/>
        <v>2.7261001679461411E-2</v>
      </c>
      <c r="P54" s="32">
        <f t="shared" si="36"/>
        <v>0.2</v>
      </c>
      <c r="Q54" s="32">
        <f t="shared" si="12"/>
        <v>5.6376759795554197E-2</v>
      </c>
      <c r="R54" s="43">
        <v>31</v>
      </c>
      <c r="S54" s="44">
        <f t="shared" si="13"/>
        <v>8.8703530117331592E-2</v>
      </c>
      <c r="T54" s="44">
        <f t="shared" si="14"/>
        <v>7.2221770561950796E-2</v>
      </c>
      <c r="U54" s="44">
        <f t="shared" si="15"/>
        <v>8.7349303585062113E-2</v>
      </c>
      <c r="V54" s="44">
        <f t="shared" si="16"/>
        <v>1.8055442640487699E-2</v>
      </c>
      <c r="W54" s="44">
        <f t="shared" si="17"/>
        <v>1.2390990047393522E-2</v>
      </c>
      <c r="X54" s="44">
        <f t="shared" si="37"/>
        <v>0.14779930274832159</v>
      </c>
      <c r="Y54" s="44">
        <f t="shared" si="39"/>
        <v>7.0739578068017075E-2</v>
      </c>
      <c r="Z54" s="32">
        <f t="shared" si="25"/>
        <v>2.0601236775392131E-2</v>
      </c>
      <c r="AA54" s="32">
        <f t="shared" si="26"/>
        <v>6.8029890328172735E-2</v>
      </c>
      <c r="AB54" s="32">
        <f t="shared" si="27"/>
        <v>0</v>
      </c>
      <c r="AC54" s="32">
        <f t="shared" si="28"/>
        <v>6.0475626732766729E-4</v>
      </c>
      <c r="AE54" s="19">
        <f t="shared" si="29"/>
        <v>7.1674226628915191E-2</v>
      </c>
      <c r="AF54" s="19">
        <f t="shared" si="30"/>
        <v>1.7883861134046448E-2</v>
      </c>
      <c r="AG54" s="19">
        <f t="shared" si="31"/>
        <v>2.7029219957925604E-3</v>
      </c>
      <c r="AH54" s="19">
        <f t="shared" si="32"/>
        <v>0.17769020770329633</v>
      </c>
      <c r="AI54" s="19">
        <f t="shared" si="33"/>
        <v>0.13174039491244427</v>
      </c>
    </row>
    <row r="55" spans="1:35" x14ac:dyDescent="0.25">
      <c r="A55" s="45">
        <f t="shared" si="34"/>
        <v>54</v>
      </c>
      <c r="B55" s="32">
        <f t="shared" si="18"/>
        <v>0.9890611144007837</v>
      </c>
      <c r="C55" s="28">
        <f t="shared" ref="C55:C86" si="42">MAX(D55-E55,$I$14*E55)</f>
        <v>6.6405497928936533E-2</v>
      </c>
      <c r="D55" s="33">
        <f t="shared" si="19"/>
        <v>8.3892722074197915E-2</v>
      </c>
      <c r="E55" s="28">
        <f t="shared" ref="E55:E86" si="43">MAX($I$15,((EXP($Y$9+$Y$8*A55)-1)/EXP($Y$9+$Y$8*A55))*F55)</f>
        <v>1.7487224145261382E-2</v>
      </c>
      <c r="F55" s="34">
        <f t="shared" si="35"/>
        <v>2.1520016353679013E-2</v>
      </c>
      <c r="G55" s="30">
        <f t="shared" si="10"/>
        <v>4.0327922084176307E-3</v>
      </c>
      <c r="H55" s="30">
        <f t="shared" si="41"/>
        <v>2E-3</v>
      </c>
      <c r="I55" s="31">
        <f t="shared" si="40"/>
        <v>2.0327922084176307E-3</v>
      </c>
      <c r="J55" s="30">
        <f t="shared" si="21"/>
        <v>0.91207448571738436</v>
      </c>
      <c r="K55" s="30">
        <f t="shared" si="22"/>
        <v>0</v>
      </c>
      <c r="L55" s="29">
        <v>5.4196484433389772E-2</v>
      </c>
      <c r="M55" s="29">
        <v>2.7012286221392928E-2</v>
      </c>
      <c r="N55" s="37">
        <f t="shared" si="23"/>
        <v>5.5760822446566591E-2</v>
      </c>
      <c r="O55" s="37">
        <f t="shared" si="24"/>
        <v>2.7509717137529886E-2</v>
      </c>
      <c r="P55" s="32">
        <f t="shared" si="36"/>
        <v>0.4</v>
      </c>
      <c r="Q55" s="32">
        <f t="shared" ref="Q55:Q86" si="44">N55+(H55*($D$5+$D$14))/(C56+E56)</f>
        <v>5.7240259593508543E-2</v>
      </c>
      <c r="R55" s="43">
        <v>32</v>
      </c>
      <c r="S55" s="44">
        <f t="shared" ref="S55:S86" si="45">D55</f>
        <v>8.3892722074197915E-2</v>
      </c>
      <c r="T55" s="44">
        <f t="shared" ref="T55:T86" si="46">Q55*(C55+E55)/(C55*($S$3*(1+$S$5))+E55*(1+$S$7))</f>
        <v>7.2068323170404125E-2</v>
      </c>
      <c r="U55" s="44">
        <f t="shared" si="15"/>
        <v>8.7163715185826607E-2</v>
      </c>
      <c r="V55" s="44">
        <f t="shared" si="16"/>
        <v>1.8017080792601031E-2</v>
      </c>
      <c r="W55" s="44">
        <f t="shared" si="17"/>
        <v>1.2364663289039927E-2</v>
      </c>
      <c r="X55" s="44">
        <f t="shared" si="37"/>
        <v>0.13810381524967719</v>
      </c>
      <c r="Y55" s="44">
        <f t="shared" si="39"/>
        <v>7.1282637059621873E-2</v>
      </c>
      <c r="Z55" s="32">
        <f t="shared" si="25"/>
        <v>2.0047270889016002E-2</v>
      </c>
      <c r="AA55" s="32">
        <f t="shared" si="26"/>
        <v>6.3772732565791565E-2</v>
      </c>
      <c r="AB55" s="32">
        <f t="shared" si="27"/>
        <v>0</v>
      </c>
      <c r="AC55" s="32">
        <f t="shared" si="28"/>
        <v>5.4244746665408987E-4</v>
      </c>
      <c r="AE55" s="19">
        <f t="shared" si="29"/>
        <v>6.7139933985947753E-2</v>
      </c>
      <c r="AF55" s="19">
        <f t="shared" si="30"/>
        <v>1.7540696470963017E-2</v>
      </c>
      <c r="AG55" s="19">
        <f t="shared" si="31"/>
        <v>2.5444078542744128E-3</v>
      </c>
      <c r="AH55" s="19">
        <f t="shared" si="32"/>
        <v>0.18054646040646696</v>
      </c>
      <c r="AI55" s="19">
        <f t="shared" si="33"/>
        <v>0.1339201136568427</v>
      </c>
    </row>
    <row r="56" spans="1:35" x14ac:dyDescent="0.25">
      <c r="A56" s="45">
        <f t="shared" si="34"/>
        <v>55</v>
      </c>
      <c r="B56" s="32">
        <f t="shared" si="18"/>
        <v>0.98913748524308365</v>
      </c>
      <c r="C56" s="28">
        <f t="shared" si="42"/>
        <v>6.2124908473532012E-2</v>
      </c>
      <c r="D56" s="33">
        <f>EXP(-N56)*D55</f>
        <v>7.9280791455691654E-2</v>
      </c>
      <c r="E56" s="28">
        <f t="shared" si="43"/>
        <v>1.7155882982159639E-2</v>
      </c>
      <c r="F56" s="34">
        <f t="shared" si="35"/>
        <v>2.0930869160765812E-2</v>
      </c>
      <c r="G56" s="30">
        <f t="shared" si="10"/>
        <v>3.7749861786061725E-3</v>
      </c>
      <c r="H56" s="30">
        <f t="shared" si="41"/>
        <v>2E-3</v>
      </c>
      <c r="I56" s="31">
        <f t="shared" si="40"/>
        <v>1.7749861786061725E-3</v>
      </c>
      <c r="J56" s="30">
        <f t="shared" ref="J56:J87" si="47">1-AP56-I56-H56-E56-C56-AO56</f>
        <v>0.91694422236570217</v>
      </c>
      <c r="K56" s="30">
        <f t="shared" si="22"/>
        <v>0</v>
      </c>
      <c r="L56" s="29">
        <v>5.4196484433389772E-2</v>
      </c>
      <c r="M56" s="29">
        <v>2.7012286221392928E-2</v>
      </c>
      <c r="N56" s="37">
        <f t="shared" si="23"/>
        <v>5.6542991453154993E-2</v>
      </c>
      <c r="O56" s="37">
        <f t="shared" si="24"/>
        <v>2.7758432595598365E-2</v>
      </c>
      <c r="P56" s="32">
        <f t="shared" si="36"/>
        <v>0.60000000000000009</v>
      </c>
      <c r="Q56" s="32">
        <f t="shared" si="44"/>
        <v>5.8109715538788645E-2</v>
      </c>
      <c r="R56" s="43">
        <v>33</v>
      </c>
      <c r="S56" s="44">
        <f t="shared" si="45"/>
        <v>7.9280791455691654E-2</v>
      </c>
      <c r="T56" s="44">
        <f t="shared" si="46"/>
        <v>7.1877278293304134E-2</v>
      </c>
      <c r="U56" s="44">
        <f t="shared" si="15"/>
        <v>8.6932654152036756E-2</v>
      </c>
      <c r="V56" s="44">
        <f t="shared" si="16"/>
        <v>1.7969319573326033E-2</v>
      </c>
      <c r="W56" s="44">
        <f t="shared" si="17"/>
        <v>1.2331885981694341E-2</v>
      </c>
      <c r="X56" s="44">
        <f t="shared" si="37"/>
        <v>0.12866516799859559</v>
      </c>
      <c r="Y56" s="44">
        <f t="shared" si="39"/>
        <v>7.181391130160196E-2</v>
      </c>
      <c r="Z56" s="32">
        <f t="shared" ref="Z56:Z87" si="48">E55*(1-T55-U55)+H55*$D$14+C55*Y55</f>
        <v>1.9498115731638132E-2</v>
      </c>
      <c r="AA56" s="32">
        <f t="shared" ref="AA56:AA87" si="49">C55*(1-V55-W55-Y55)+$D$5*H55</f>
        <v>5.970985610094514E-2</v>
      </c>
      <c r="AB56" s="32">
        <f t="shared" si="27"/>
        <v>0</v>
      </c>
      <c r="AC56" s="32">
        <f t="shared" si="28"/>
        <v>4.8655842027017917E-4</v>
      </c>
      <c r="AE56" s="19">
        <f t="shared" si="29"/>
        <v>6.280715208994897E-2</v>
      </c>
      <c r="AF56" s="19">
        <f t="shared" si="30"/>
        <v>1.7189827226242647E-2</v>
      </c>
      <c r="AG56" s="19">
        <f t="shared" si="31"/>
        <v>2.3951898497148413E-3</v>
      </c>
      <c r="AH56" s="19">
        <f t="shared" si="32"/>
        <v>0.18328503829285772</v>
      </c>
      <c r="AI56" s="19">
        <f t="shared" si="33"/>
        <v>0.13601440491573064</v>
      </c>
    </row>
    <row r="57" spans="1:35" x14ac:dyDescent="0.25">
      <c r="A57" s="45">
        <f t="shared" si="34"/>
        <v>56</v>
      </c>
      <c r="B57" s="32">
        <f t="shared" si="18"/>
        <v>0.9892981342599988</v>
      </c>
      <c r="C57" s="28">
        <f t="shared" si="42"/>
        <v>5.8043812774445494E-2</v>
      </c>
      <c r="D57" s="33">
        <f t="shared" si="19"/>
        <v>7.4863818711940464E-2</v>
      </c>
      <c r="E57" s="28">
        <f t="shared" si="43"/>
        <v>1.6820005937494973E-2</v>
      </c>
      <c r="F57" s="34">
        <f t="shared" si="35"/>
        <v>2.0352788195625398E-2</v>
      </c>
      <c r="G57" s="30">
        <f t="shared" si="10"/>
        <v>3.532782258130425E-3</v>
      </c>
      <c r="H57" s="30">
        <f t="shared" si="41"/>
        <v>2E-3</v>
      </c>
      <c r="I57" s="31">
        <f t="shared" si="40"/>
        <v>1.5327822581304249E-3</v>
      </c>
      <c r="J57" s="30">
        <f t="shared" si="47"/>
        <v>0.92160339902992905</v>
      </c>
      <c r="K57" s="30">
        <f t="shared" si="22"/>
        <v>0</v>
      </c>
      <c r="L57" s="29">
        <v>5.4196484433389772E-2</v>
      </c>
      <c r="M57" s="29">
        <v>2.7012286221392928E-2</v>
      </c>
      <c r="N57" s="37">
        <f t="shared" si="23"/>
        <v>5.7325160459743403E-2</v>
      </c>
      <c r="O57" s="37">
        <f t="shared" si="24"/>
        <v>2.8007148053666844E-2</v>
      </c>
      <c r="P57" s="32">
        <f t="shared" si="36"/>
        <v>0.8</v>
      </c>
      <c r="Q57" s="32">
        <f t="shared" si="44"/>
        <v>5.8985619674067624E-2</v>
      </c>
      <c r="R57" s="43">
        <v>34</v>
      </c>
      <c r="S57" s="44">
        <f t="shared" si="45"/>
        <v>7.4863818711940464E-2</v>
      </c>
      <c r="T57" s="44">
        <f t="shared" si="46"/>
        <v>7.1648620451232908E-2</v>
      </c>
      <c r="U57" s="44">
        <f t="shared" si="15"/>
        <v>8.665610176196413E-2</v>
      </c>
      <c r="V57" s="44">
        <f t="shared" si="16"/>
        <v>1.7912155112808227E-2</v>
      </c>
      <c r="W57" s="44">
        <f t="shared" si="17"/>
        <v>1.2292655469574278E-2</v>
      </c>
      <c r="X57" s="44">
        <f t="shared" si="37"/>
        <v>0.11947951866005882</v>
      </c>
      <c r="Y57" s="44">
        <f t="shared" si="39"/>
        <v>7.2333072515223834E-2</v>
      </c>
      <c r="Z57" s="32">
        <f t="shared" si="48"/>
        <v>1.895464995604822E-2</v>
      </c>
      <c r="AA57" s="32">
        <f t="shared" si="49"/>
        <v>5.5836448208381677E-2</v>
      </c>
      <c r="AB57" s="32">
        <f t="shared" si="27"/>
        <v>0</v>
      </c>
      <c r="AC57" s="32">
        <f t="shared" si="28"/>
        <v>4.3642769279771945E-4</v>
      </c>
      <c r="AE57" s="19">
        <f t="shared" si="29"/>
        <v>5.8671709532599724E-2</v>
      </c>
      <c r="AF57" s="19">
        <f t="shared" si="30"/>
        <v>1.6832689101201163E-2</v>
      </c>
      <c r="AG57" s="19">
        <f t="shared" si="31"/>
        <v>2.2547228057559201E-3</v>
      </c>
      <c r="AH57" s="19">
        <f t="shared" si="32"/>
        <v>0.18590799738544472</v>
      </c>
      <c r="AI57" s="19">
        <f t="shared" si="33"/>
        <v>0.13802449354949328</v>
      </c>
    </row>
    <row r="58" spans="1:35" x14ac:dyDescent="0.25">
      <c r="A58" s="45">
        <f t="shared" si="34"/>
        <v>57</v>
      </c>
      <c r="B58" s="32">
        <f t="shared" si="18"/>
        <v>0.98954693490991485</v>
      </c>
      <c r="C58" s="28">
        <f t="shared" si="42"/>
        <v>5.4157201322242637E-2</v>
      </c>
      <c r="D58" s="33">
        <f t="shared" si="19"/>
        <v>7.0637656683572012E-2</v>
      </c>
      <c r="E58" s="28">
        <f t="shared" si="43"/>
        <v>1.6480455361329371E-2</v>
      </c>
      <c r="F58" s="34">
        <f t="shared" si="35"/>
        <v>1.9785751373863448E-2</v>
      </c>
      <c r="G58" s="30">
        <f t="shared" si="10"/>
        <v>3.3052960125340772E-3</v>
      </c>
      <c r="H58" s="30">
        <f t="shared" si="41"/>
        <v>2E-3</v>
      </c>
      <c r="I58" s="31">
        <f t="shared" si="40"/>
        <v>1.3052960125340771E-3</v>
      </c>
      <c r="J58" s="30">
        <f t="shared" si="47"/>
        <v>0.92605704730389393</v>
      </c>
      <c r="K58" s="30">
        <f t="shared" si="22"/>
        <v>0</v>
      </c>
      <c r="L58" s="29">
        <v>5.8107329466331813E-2</v>
      </c>
      <c r="M58" s="29">
        <v>2.8255863511735323E-2</v>
      </c>
      <c r="N58" s="37">
        <f t="shared" si="23"/>
        <v>5.8107329466331813E-2</v>
      </c>
      <c r="O58" s="37">
        <f t="shared" si="24"/>
        <v>2.8255863511735323E-2</v>
      </c>
      <c r="P58" s="32">
        <f t="shared" si="36"/>
        <v>0</v>
      </c>
      <c r="Q58" s="32">
        <f t="shared" si="44"/>
        <v>5.9868557050868604E-2</v>
      </c>
      <c r="R58" s="43">
        <v>35</v>
      </c>
      <c r="S58" s="44">
        <f t="shared" si="45"/>
        <v>7.0637656683572012E-2</v>
      </c>
      <c r="T58" s="44">
        <f t="shared" si="46"/>
        <v>7.1382477555844995E-2</v>
      </c>
      <c r="U58" s="44">
        <f t="shared" si="15"/>
        <v>8.6334212719569287E-2</v>
      </c>
      <c r="V58" s="44">
        <f t="shared" si="16"/>
        <v>1.7845619388961249E-2</v>
      </c>
      <c r="W58" s="44">
        <f t="shared" si="17"/>
        <v>1.2246993698306743E-2</v>
      </c>
      <c r="X58" s="44">
        <f t="shared" si="37"/>
        <v>0.1104342710512423</v>
      </c>
      <c r="Y58" s="44">
        <f t="shared" si="39"/>
        <v>7.2839798034638886E-2</v>
      </c>
      <c r="Z58" s="32">
        <f t="shared" si="48"/>
        <v>1.8417665812996704E-2</v>
      </c>
      <c r="AA58" s="32">
        <f t="shared" si="49"/>
        <v>5.2147555108971407E-2</v>
      </c>
      <c r="AB58" s="32">
        <f t="shared" si="27"/>
        <v>0</v>
      </c>
      <c r="AC58" s="32">
        <f t="shared" si="28"/>
        <v>3.9146199737942196E-4</v>
      </c>
      <c r="AE58" s="19">
        <f t="shared" si="29"/>
        <v>5.4729290154562432E-2</v>
      </c>
      <c r="AF58" s="19">
        <f t="shared" si="30"/>
        <v>1.6470475721585259E-2</v>
      </c>
      <c r="AG58" s="19">
        <f t="shared" si="31"/>
        <v>2.122493518165625E-3</v>
      </c>
      <c r="AH58" s="19">
        <f t="shared" si="32"/>
        <v>0.18841758936700748</v>
      </c>
      <c r="AI58" s="19">
        <f t="shared" si="33"/>
        <v>0.13995176361317402</v>
      </c>
    </row>
    <row r="59" spans="1:35" x14ac:dyDescent="0.25">
      <c r="A59" s="45">
        <f t="shared" si="34"/>
        <v>58</v>
      </c>
      <c r="B59" s="32">
        <f t="shared" si="18"/>
        <v>0.98988701518978406</v>
      </c>
      <c r="C59" s="28">
        <f t="shared" si="42"/>
        <v>5.0458109108281982E-2</v>
      </c>
      <c r="D59" s="33">
        <f t="shared" si="19"/>
        <v>6.6596133826371084E-2</v>
      </c>
      <c r="E59" s="28">
        <f t="shared" si="43"/>
        <v>1.6138024718089099E-2</v>
      </c>
      <c r="F59" s="34">
        <f t="shared" si="35"/>
        <v>1.9229711044518708E-2</v>
      </c>
      <c r="G59" s="30">
        <f t="shared" si="10"/>
        <v>3.0916863264296088E-3</v>
      </c>
      <c r="H59" s="30">
        <f t="shared" si="41"/>
        <v>2E-3</v>
      </c>
      <c r="I59" s="31">
        <f t="shared" si="40"/>
        <v>1.0916863264296087E-3</v>
      </c>
      <c r="J59" s="30">
        <f t="shared" si="47"/>
        <v>0.93031217984719927</v>
      </c>
      <c r="K59" s="30">
        <f t="shared" si="22"/>
        <v>0</v>
      </c>
      <c r="L59" s="29">
        <v>5.8107329466331813E-2</v>
      </c>
      <c r="M59" s="29">
        <v>2.8255863511735323E-2</v>
      </c>
      <c r="N59" s="37">
        <f t="shared" si="23"/>
        <v>5.8916857883114383E-2</v>
      </c>
      <c r="O59" s="37">
        <f t="shared" si="24"/>
        <v>2.8505517859902491E-2</v>
      </c>
      <c r="P59" s="32">
        <f t="shared" si="36"/>
        <v>0.2</v>
      </c>
      <c r="Q59" s="32">
        <f t="shared" si="44"/>
        <v>6.0786482074375994E-2</v>
      </c>
      <c r="R59" s="43">
        <v>36</v>
      </c>
      <c r="S59" s="44">
        <f t="shared" si="45"/>
        <v>6.6596133826371084E-2</v>
      </c>
      <c r="T59" s="44">
        <f t="shared" si="46"/>
        <v>7.1110071327722846E-2</v>
      </c>
      <c r="U59" s="44">
        <f t="shared" si="15"/>
        <v>8.6004748430151282E-2</v>
      </c>
      <c r="V59" s="44">
        <f t="shared" si="16"/>
        <v>1.7777517831930711E-2</v>
      </c>
      <c r="W59" s="44">
        <f t="shared" si="17"/>
        <v>1.2200257335638728E-2</v>
      </c>
      <c r="X59" s="44">
        <f t="shared" si="37"/>
        <v>0.10168106902690771</v>
      </c>
      <c r="Y59" s="44">
        <f t="shared" si="39"/>
        <v>7.3333771138835782E-2</v>
      </c>
      <c r="Z59" s="32">
        <f t="shared" si="48"/>
        <v>1.7887871018529386E-2</v>
      </c>
      <c r="AA59" s="32">
        <f t="shared" si="49"/>
        <v>4.8638102033861035E-2</v>
      </c>
      <c r="AB59" s="32">
        <f t="shared" si="27"/>
        <v>0</v>
      </c>
      <c r="AC59" s="32">
        <f t="shared" si="28"/>
        <v>3.5112917425089517E-4</v>
      </c>
      <c r="AE59" s="19">
        <f t="shared" si="29"/>
        <v>5.0973604395253135E-2</v>
      </c>
      <c r="AF59" s="19">
        <f t="shared" si="30"/>
        <v>1.6106019848010762E-2</v>
      </c>
      <c r="AG59" s="19">
        <f t="shared" si="31"/>
        <v>1.9980188798173573E-3</v>
      </c>
      <c r="AH59" s="19">
        <f t="shared" si="32"/>
        <v>0.19081623300307368</v>
      </c>
      <c r="AI59" s="19">
        <f t="shared" si="33"/>
        <v>0.14179773624833988</v>
      </c>
    </row>
    <row r="60" spans="1:35" x14ac:dyDescent="0.25">
      <c r="A60" s="45">
        <f t="shared" si="34"/>
        <v>59</v>
      </c>
      <c r="B60" s="32">
        <f t="shared" si="18"/>
        <v>0.99031804509903321</v>
      </c>
      <c r="C60" s="28">
        <f t="shared" si="42"/>
        <v>4.6941567461257376E-2</v>
      </c>
      <c r="D60" s="33">
        <f t="shared" si="19"/>
        <v>6.2735039729754971E-2</v>
      </c>
      <c r="E60" s="28">
        <f t="shared" si="43"/>
        <v>1.5793472268497595E-2</v>
      </c>
      <c r="F60" s="34">
        <f t="shared" si="35"/>
        <v>1.8684631872806466E-2</v>
      </c>
      <c r="G60" s="30">
        <f t="shared" si="10"/>
        <v>2.8911596043088711E-3</v>
      </c>
      <c r="H60" s="30">
        <f t="shared" si="41"/>
        <v>2E-3</v>
      </c>
      <c r="I60" s="31">
        <f t="shared" si="40"/>
        <v>8.9115960430887105E-4</v>
      </c>
      <c r="J60" s="30">
        <f t="shared" si="47"/>
        <v>0.93437380066593623</v>
      </c>
      <c r="K60" s="30">
        <f t="shared" si="22"/>
        <v>0</v>
      </c>
      <c r="L60" s="29">
        <v>5.8107329466331813E-2</v>
      </c>
      <c r="M60" s="29">
        <v>2.8255863511735323E-2</v>
      </c>
      <c r="N60" s="37">
        <f t="shared" si="23"/>
        <v>5.9726386299896947E-2</v>
      </c>
      <c r="O60" s="37">
        <f t="shared" si="24"/>
        <v>2.8755172208069647E-2</v>
      </c>
      <c r="P60" s="32">
        <f t="shared" si="36"/>
        <v>0.4</v>
      </c>
      <c r="Q60" s="32">
        <f t="shared" si="44"/>
        <v>6.1712685796429551E-2</v>
      </c>
      <c r="R60" s="43">
        <v>37</v>
      </c>
      <c r="S60" s="44">
        <f t="shared" si="45"/>
        <v>6.2735039729754971E-2</v>
      </c>
      <c r="T60" s="44">
        <f t="shared" si="46"/>
        <v>7.0798381093878149E-2</v>
      </c>
      <c r="U60" s="44">
        <f t="shared" si="15"/>
        <v>8.5627771728406674E-2</v>
      </c>
      <c r="V60" s="44">
        <f t="shared" si="16"/>
        <v>1.7699595273469537E-2</v>
      </c>
      <c r="W60" s="44">
        <f t="shared" si="17"/>
        <v>1.2146781070028118E-2</v>
      </c>
      <c r="X60" s="44">
        <f t="shared" si="37"/>
        <v>9.3170579693248781E-2</v>
      </c>
      <c r="Y60" s="44">
        <f t="shared" si="39"/>
        <v>7.3814681379488684E-2</v>
      </c>
      <c r="Z60" s="32">
        <f t="shared" si="48"/>
        <v>1.7364644223290728E-2</v>
      </c>
      <c r="AA60" s="32">
        <f t="shared" si="49"/>
        <v>4.5300635855939415E-2</v>
      </c>
      <c r="AB60" s="32">
        <f t="shared" si="27"/>
        <v>0</v>
      </c>
      <c r="AC60" s="32">
        <f t="shared" si="28"/>
        <v>3.1495189273919697E-4</v>
      </c>
      <c r="AE60" s="19">
        <f t="shared" si="29"/>
        <v>4.7400496934864145E-2</v>
      </c>
      <c r="AF60" s="19">
        <f t="shared" si="30"/>
        <v>1.5737732415107696E-2</v>
      </c>
      <c r="AG60" s="19">
        <f t="shared" si="31"/>
        <v>1.8808441156309306E-3</v>
      </c>
      <c r="AH60" s="19">
        <f t="shared" si="32"/>
        <v>0.19310761134940727</v>
      </c>
      <c r="AI60" s="19">
        <f t="shared" si="33"/>
        <v>0.14356492755948477</v>
      </c>
    </row>
    <row r="61" spans="1:35" x14ac:dyDescent="0.25">
      <c r="A61" s="45">
        <f t="shared" si="34"/>
        <v>60</v>
      </c>
      <c r="B61" s="32">
        <f t="shared" si="18"/>
        <v>0.99084518902570262</v>
      </c>
      <c r="C61" s="28">
        <f t="shared" si="42"/>
        <v>4.3602473917005044E-2</v>
      </c>
      <c r="D61" s="33">
        <f t="shared" si="19"/>
        <v>5.904998119531215E-2</v>
      </c>
      <c r="E61" s="28">
        <f t="shared" si="43"/>
        <v>1.5447507278307102E-2</v>
      </c>
      <c r="F61" s="34">
        <f t="shared" si="35"/>
        <v>1.8150471429259202E-2</v>
      </c>
      <c r="G61" s="30">
        <f t="shared" si="10"/>
        <v>2.7029641509521002E-3</v>
      </c>
      <c r="H61" s="30">
        <f t="shared" si="41"/>
        <v>2E-3</v>
      </c>
      <c r="I61" s="31">
        <f t="shared" si="40"/>
        <v>7.0296415095210014E-4</v>
      </c>
      <c r="J61" s="30">
        <f t="shared" si="47"/>
        <v>0.93824705465373581</v>
      </c>
      <c r="K61" s="30">
        <f t="shared" si="22"/>
        <v>0</v>
      </c>
      <c r="L61" s="29">
        <v>5.8107329466331813E-2</v>
      </c>
      <c r="M61" s="29">
        <v>2.8255863511735323E-2</v>
      </c>
      <c r="N61" s="37">
        <f t="shared" si="23"/>
        <v>6.0535914716679518E-2</v>
      </c>
      <c r="O61" s="37">
        <f t="shared" si="24"/>
        <v>2.9004826556236811E-2</v>
      </c>
      <c r="P61" s="32">
        <f t="shared" si="36"/>
        <v>0.60000000000000009</v>
      </c>
      <c r="Q61" s="32">
        <f t="shared" si="44"/>
        <v>6.2647879732610559E-2</v>
      </c>
      <c r="R61" s="43">
        <v>38</v>
      </c>
      <c r="S61" s="44">
        <f t="shared" si="45"/>
        <v>5.904998119531215E-2</v>
      </c>
      <c r="T61" s="44">
        <f t="shared" si="46"/>
        <v>7.0447721560249449E-2</v>
      </c>
      <c r="U61" s="44">
        <f t="shared" si="15"/>
        <v>8.5203663238409805E-2</v>
      </c>
      <c r="V61" s="44">
        <f t="shared" si="16"/>
        <v>1.7611930390062362E-2</v>
      </c>
      <c r="W61" s="44">
        <f t="shared" si="17"/>
        <v>1.208661889514084E-2</v>
      </c>
      <c r="X61" s="44">
        <f t="shared" si="37"/>
        <v>8.490220528119248E-2</v>
      </c>
      <c r="Y61" s="44">
        <f t="shared" si="39"/>
        <v>7.4282224904229519E-2</v>
      </c>
      <c r="Z61" s="32">
        <f t="shared" si="48"/>
        <v>1.6849795932024719E-2</v>
      </c>
      <c r="AA61" s="32">
        <f t="shared" si="49"/>
        <v>4.2130986950379874E-2</v>
      </c>
      <c r="AB61" s="32">
        <f t="shared" si="27"/>
        <v>0</v>
      </c>
      <c r="AC61" s="32">
        <f t="shared" si="28"/>
        <v>2.825020021524165E-4</v>
      </c>
      <c r="AE61" s="19">
        <f t="shared" si="29"/>
        <v>4.4005334435623919E-2</v>
      </c>
      <c r="AF61" s="19">
        <f t="shared" si="30"/>
        <v>1.5366671902723951E-2</v>
      </c>
      <c r="AG61" s="19">
        <f t="shared" si="31"/>
        <v>1.7705411210262808E-3</v>
      </c>
      <c r="AH61" s="19">
        <f t="shared" si="32"/>
        <v>0.19529416791967927</v>
      </c>
      <c r="AI61" s="19">
        <f t="shared" si="33"/>
        <v>0.14525489699544139</v>
      </c>
    </row>
    <row r="62" spans="1:35" x14ac:dyDescent="0.25">
      <c r="A62" s="45">
        <f t="shared" si="34"/>
        <v>61</v>
      </c>
      <c r="B62" s="32">
        <f t="shared" si="18"/>
        <v>0.99147328804607238</v>
      </c>
      <c r="C62" s="28">
        <f t="shared" si="42"/>
        <v>4.0435614379897206E-2</v>
      </c>
      <c r="D62" s="33">
        <f t="shared" si="19"/>
        <v>5.553640663256975E-2</v>
      </c>
      <c r="E62" s="28">
        <f t="shared" si="43"/>
        <v>1.5100792252672543E-2</v>
      </c>
      <c r="F62" s="34">
        <f t="shared" si="35"/>
        <v>1.7627180432573324E-2</v>
      </c>
      <c r="G62" s="30">
        <f t="shared" si="10"/>
        <v>2.526388179900781E-3</v>
      </c>
      <c r="H62" s="30">
        <f t="shared" si="41"/>
        <v>2E-3</v>
      </c>
      <c r="I62" s="31">
        <f t="shared" si="40"/>
        <v>5.2638817990078093E-4</v>
      </c>
      <c r="J62" s="30">
        <f t="shared" si="47"/>
        <v>0.94193720518752944</v>
      </c>
      <c r="K62" s="30">
        <f t="shared" si="22"/>
        <v>0</v>
      </c>
      <c r="L62" s="29">
        <v>5.8107329466331813E-2</v>
      </c>
      <c r="M62" s="29">
        <v>2.8255863511735323E-2</v>
      </c>
      <c r="N62" s="37">
        <f t="shared" si="23"/>
        <v>6.1345443133462081E-2</v>
      </c>
      <c r="O62" s="37">
        <f t="shared" si="24"/>
        <v>2.9254480904403975E-2</v>
      </c>
      <c r="P62" s="32">
        <f t="shared" si="36"/>
        <v>0.8</v>
      </c>
      <c r="Q62" s="32">
        <f t="shared" si="44"/>
        <v>6.3592842639795588E-2</v>
      </c>
      <c r="R62" s="43">
        <v>39</v>
      </c>
      <c r="S62" s="44">
        <f t="shared" si="45"/>
        <v>5.553640663256975E-2</v>
      </c>
      <c r="T62" s="44">
        <f t="shared" si="46"/>
        <v>7.0058513762546709E-2</v>
      </c>
      <c r="U62" s="44">
        <f t="shared" si="15"/>
        <v>8.4732932185782844E-2</v>
      </c>
      <c r="V62" s="44">
        <f t="shared" si="16"/>
        <v>1.7514628440636677E-2</v>
      </c>
      <c r="W62" s="44">
        <f t="shared" si="17"/>
        <v>1.2019843047495763E-2</v>
      </c>
      <c r="X62" s="44">
        <f t="shared" si="37"/>
        <v>7.6875633592299888E-2</v>
      </c>
      <c r="Y62" s="44">
        <f t="shared" si="39"/>
        <v>7.4736104774876036E-2</v>
      </c>
      <c r="Z62" s="32">
        <f t="shared" si="48"/>
        <v>1.6343829077222163E-2</v>
      </c>
      <c r="AA62" s="32">
        <f t="shared" si="49"/>
        <v>3.9124086945871661E-2</v>
      </c>
      <c r="AB62" s="32">
        <f t="shared" si="27"/>
        <v>0</v>
      </c>
      <c r="AC62" s="32">
        <f t="shared" si="28"/>
        <v>2.5339546470422465E-4</v>
      </c>
      <c r="AE62" s="19">
        <f t="shared" si="29"/>
        <v>4.0783362363281561E-2</v>
      </c>
      <c r="AF62" s="19">
        <f t="shared" si="30"/>
        <v>1.4993739843319384E-2</v>
      </c>
      <c r="AG62" s="19">
        <f t="shared" si="31"/>
        <v>1.6667068978193458E-3</v>
      </c>
      <c r="AH62" s="19">
        <f t="shared" si="32"/>
        <v>0.1973784835444457</v>
      </c>
      <c r="AI62" s="19">
        <f t="shared" si="33"/>
        <v>0.14686931972562878</v>
      </c>
    </row>
    <row r="63" spans="1:35" x14ac:dyDescent="0.25">
      <c r="A63" s="45">
        <f t="shared" si="34"/>
        <v>62</v>
      </c>
      <c r="B63" s="32">
        <f t="shared" si="18"/>
        <v>0.99220717945050285</v>
      </c>
      <c r="C63" s="28">
        <f t="shared" si="42"/>
        <v>3.7435684562457779E-2</v>
      </c>
      <c r="D63" s="33">
        <f t="shared" si="19"/>
        <v>5.2189629653279189E-2</v>
      </c>
      <c r="E63" s="28">
        <f t="shared" si="43"/>
        <v>1.475394509082141E-2</v>
      </c>
      <c r="F63" s="34">
        <f t="shared" si="35"/>
        <v>1.7114702993972209E-2</v>
      </c>
      <c r="G63" s="30">
        <f t="shared" si="10"/>
        <v>2.3607579031507987E-3</v>
      </c>
      <c r="H63" s="30">
        <f t="shared" si="41"/>
        <v>2E-3</v>
      </c>
      <c r="I63" s="31">
        <f t="shared" si="40"/>
        <v>3.6075790315079868E-4</v>
      </c>
      <c r="J63" s="30">
        <f t="shared" si="47"/>
        <v>0.94544961244356995</v>
      </c>
      <c r="K63" s="30">
        <f t="shared" si="22"/>
        <v>0</v>
      </c>
      <c r="L63" s="29">
        <v>6.2154971550244645E-2</v>
      </c>
      <c r="M63" s="29">
        <v>2.9504135252571135E-2</v>
      </c>
      <c r="N63" s="37">
        <f t="shared" si="23"/>
        <v>6.2154971550244645E-2</v>
      </c>
      <c r="O63" s="37">
        <f t="shared" si="24"/>
        <v>2.9504135252571135E-2</v>
      </c>
      <c r="P63" s="32">
        <f t="shared" si="36"/>
        <v>0</v>
      </c>
      <c r="Q63" s="32">
        <f t="shared" si="44"/>
        <v>6.4548439199084123E-2</v>
      </c>
      <c r="R63" s="43">
        <v>40</v>
      </c>
      <c r="S63" s="44">
        <f t="shared" si="45"/>
        <v>5.2189629653279189E-2</v>
      </c>
      <c r="T63" s="44">
        <f t="shared" si="46"/>
        <v>6.9631301367342635E-2</v>
      </c>
      <c r="U63" s="44">
        <f t="shared" si="15"/>
        <v>8.4216236113204945E-2</v>
      </c>
      <c r="V63" s="44">
        <f t="shared" si="16"/>
        <v>1.7407825341835659E-2</v>
      </c>
      <c r="W63" s="44">
        <f t="shared" si="17"/>
        <v>1.1946546803220555E-2</v>
      </c>
      <c r="X63" s="44">
        <f t="shared" si="37"/>
        <v>8.5421651559234785E-2</v>
      </c>
      <c r="Y63" s="44">
        <f t="shared" si="39"/>
        <v>7.517603128015192E-2</v>
      </c>
      <c r="Z63" s="32">
        <f t="shared" si="48"/>
        <v>1.5847178022435668E-2</v>
      </c>
      <c r="AA63" s="32">
        <f t="shared" si="49"/>
        <v>3.6274801590287883E-2</v>
      </c>
      <c r="AB63" s="32">
        <f t="shared" si="27"/>
        <v>0</v>
      </c>
      <c r="AC63" s="32">
        <f t="shared" si="28"/>
        <v>2.2728781050559619E-4</v>
      </c>
      <c r="AE63" s="19">
        <f t="shared" si="29"/>
        <v>3.7729705385915614E-2</v>
      </c>
      <c r="AF63" s="19">
        <f t="shared" si="30"/>
        <v>1.4619723913230107E-2</v>
      </c>
      <c r="AG63" s="19">
        <f t="shared" si="31"/>
        <v>1.5689620818455723E-3</v>
      </c>
      <c r="AH63" s="19">
        <f t="shared" si="32"/>
        <v>0.19936325252415366</v>
      </c>
      <c r="AI63" s="19">
        <f t="shared" si="33"/>
        <v>0.14840996846934981</v>
      </c>
    </row>
    <row r="64" spans="1:35" x14ac:dyDescent="0.25">
      <c r="A64" s="45">
        <f t="shared" si="34"/>
        <v>63</v>
      </c>
      <c r="B64" s="32">
        <f t="shared" si="18"/>
        <v>0.99316170335081022</v>
      </c>
      <c r="C64" s="28">
        <f t="shared" si="42"/>
        <v>3.4838255732648808E-2</v>
      </c>
      <c r="D64" s="33">
        <f t="shared" si="19"/>
        <v>4.9004609682265499E-2</v>
      </c>
      <c r="E64" s="28">
        <f t="shared" si="43"/>
        <v>1.416635394961669E-2</v>
      </c>
      <c r="F64" s="34">
        <f t="shared" si="35"/>
        <v>1.63348698940885E-2</v>
      </c>
      <c r="G64" s="30">
        <f t="shared" si="10"/>
        <v>2.1685159444718091E-3</v>
      </c>
      <c r="H64" s="30">
        <f t="shared" si="41"/>
        <v>2E-3</v>
      </c>
      <c r="I64" s="31">
        <f t="shared" si="40"/>
        <v>1.6851594447180908E-4</v>
      </c>
      <c r="J64" s="30">
        <f t="shared" si="47"/>
        <v>0.94882687437326274</v>
      </c>
      <c r="K64" s="30">
        <f t="shared" si="22"/>
        <v>0</v>
      </c>
      <c r="L64" s="29">
        <v>6.2154971550244645E-2</v>
      </c>
      <c r="M64" s="29">
        <v>2.9504135252571135E-2</v>
      </c>
      <c r="N64" s="37">
        <f t="shared" si="23"/>
        <v>6.2969440671854074E-2</v>
      </c>
      <c r="O64" s="37">
        <f t="shared" si="24"/>
        <v>2.9754471297072239E-2</v>
      </c>
      <c r="P64" s="32">
        <f t="shared" si="36"/>
        <v>0.2</v>
      </c>
      <c r="Q64" s="32">
        <f t="shared" si="44"/>
        <v>6.5520547010301619E-2</v>
      </c>
      <c r="R64" s="43">
        <v>41</v>
      </c>
      <c r="S64" s="44">
        <f t="shared" si="45"/>
        <v>4.9004609682265499E-2</v>
      </c>
      <c r="T64" s="44">
        <f t="shared" si="46"/>
        <v>6.98203786102643E-2</v>
      </c>
      <c r="U64" s="44">
        <f t="shared" si="15"/>
        <v>8.4444917373225056E-2</v>
      </c>
      <c r="V64" s="44">
        <f t="shared" si="16"/>
        <v>1.7455094652566075E-2</v>
      </c>
      <c r="W64" s="44">
        <f t="shared" si="17"/>
        <v>1.197898652627084E-2</v>
      </c>
      <c r="X64" s="44">
        <f t="shared" si="37"/>
        <v>9.7035589290534727E-2</v>
      </c>
      <c r="Y64" s="44">
        <f t="shared" si="39"/>
        <v>7.5601722242440383E-2</v>
      </c>
      <c r="Z64" s="32">
        <f t="shared" si="48"/>
        <v>1.5360212088723707E-2</v>
      </c>
      <c r="AA64" s="32">
        <f t="shared" si="49"/>
        <v>3.3577949375976579E-2</v>
      </c>
      <c r="AB64" s="32">
        <f t="shared" si="27"/>
        <v>0</v>
      </c>
      <c r="AC64" s="32">
        <f t="shared" si="28"/>
        <v>2.0387006083446497E-4</v>
      </c>
      <c r="AE64" s="19">
        <f t="shared" si="29"/>
        <v>3.5078130394183192E-2</v>
      </c>
      <c r="AF64" s="19">
        <f t="shared" si="30"/>
        <v>1.4006571094359033E-2</v>
      </c>
      <c r="AG64" s="19">
        <f t="shared" si="31"/>
        <v>1.476949556931641E-3</v>
      </c>
      <c r="AH64" s="19">
        <f t="shared" si="32"/>
        <v>0.20125126276669705</v>
      </c>
      <c r="AI64" s="19">
        <f t="shared" si="33"/>
        <v>0.14987869856232383</v>
      </c>
    </row>
    <row r="65" spans="1:74" x14ac:dyDescent="0.25">
      <c r="A65" s="45">
        <f t="shared" si="34"/>
        <v>64</v>
      </c>
      <c r="B65" s="32">
        <f t="shared" si="18"/>
        <v>0.9943685066781851</v>
      </c>
      <c r="C65" s="28">
        <f t="shared" si="42"/>
        <v>3.260906407890482E-2</v>
      </c>
      <c r="D65" s="33">
        <f t="shared" si="19"/>
        <v>4.5976502880661775E-2</v>
      </c>
      <c r="E65" s="28">
        <f t="shared" si="43"/>
        <v>1.3367438801756955E-2</v>
      </c>
      <c r="F65" s="34">
        <f t="shared" si="35"/>
        <v>1.5325500960220591E-2</v>
      </c>
      <c r="G65" s="30">
        <f t="shared" si="10"/>
        <v>1.9580621584636363E-3</v>
      </c>
      <c r="H65" s="30">
        <f t="shared" si="41"/>
        <v>2E-3</v>
      </c>
      <c r="I65" s="31">
        <f t="shared" si="40"/>
        <v>-4.1937841536363735E-5</v>
      </c>
      <c r="J65" s="30">
        <f t="shared" si="47"/>
        <v>0.95206543496087459</v>
      </c>
      <c r="K65" s="30">
        <f t="shared" si="22"/>
        <v>0</v>
      </c>
      <c r="L65" s="29">
        <v>6.2154971550244645E-2</v>
      </c>
      <c r="M65" s="29">
        <v>2.9504135252571135E-2</v>
      </c>
      <c r="N65" s="37">
        <f t="shared" si="23"/>
        <v>6.3783909793463489E-2</v>
      </c>
      <c r="O65" s="37">
        <f t="shared" si="24"/>
        <v>3.000480734157334E-2</v>
      </c>
      <c r="P65" s="32">
        <f t="shared" si="36"/>
        <v>0.4</v>
      </c>
      <c r="Q65" s="32">
        <f t="shared" si="44"/>
        <v>6.6505252776475204E-2</v>
      </c>
      <c r="R65" s="43">
        <v>42</v>
      </c>
      <c r="S65" s="44">
        <f t="shared" si="45"/>
        <v>4.5976502880661775E-2</v>
      </c>
      <c r="T65" s="44">
        <f t="shared" si="46"/>
        <v>7.0645880923088392E-2</v>
      </c>
      <c r="U65" s="44">
        <f t="shared" si="15"/>
        <v>8.5443328954275824E-2</v>
      </c>
      <c r="V65" s="44">
        <f t="shared" si="16"/>
        <v>1.7661470230772098E-2</v>
      </c>
      <c r="W65" s="44">
        <f t="shared" si="17"/>
        <v>1.212061682503968E-2</v>
      </c>
      <c r="X65" s="44">
        <f t="shared" si="37"/>
        <v>9.617154646276016E-2</v>
      </c>
      <c r="Y65" s="44">
        <f t="shared" si="39"/>
        <v>7.6012903318118857E-2</v>
      </c>
      <c r="Z65" s="32">
        <f t="shared" si="48"/>
        <v>1.467666822247018E-2</v>
      </c>
      <c r="AA65" s="32">
        <f t="shared" si="49"/>
        <v>3.1234423575305471E-2</v>
      </c>
      <c r="AB65" s="32">
        <f t="shared" si="27"/>
        <v>0</v>
      </c>
      <c r="AC65" s="32">
        <f t="shared" si="28"/>
        <v>1.828650714360465E-4</v>
      </c>
      <c r="AE65" s="19">
        <f t="shared" si="29"/>
        <v>3.2793741816944263E-2</v>
      </c>
      <c r="AF65" s="19">
        <f t="shared" si="30"/>
        <v>1.3184355705168833E-2</v>
      </c>
      <c r="AG65" s="19">
        <f t="shared" si="31"/>
        <v>1.3903331501514747E-3</v>
      </c>
      <c r="AH65" s="19">
        <f t="shared" si="32"/>
        <v>0.20304633859170793</v>
      </c>
      <c r="AI65" s="19">
        <f t="shared" si="33"/>
        <v>0.15127684311052225</v>
      </c>
    </row>
    <row r="66" spans="1:74" x14ac:dyDescent="0.25">
      <c r="A66" s="45">
        <f t="shared" si="34"/>
        <v>65</v>
      </c>
      <c r="B66" s="32">
        <f t="shared" si="18"/>
        <v>0.99573518340522515</v>
      </c>
      <c r="C66" s="28">
        <f t="shared" si="42"/>
        <v>3.0500187743716815E-2</v>
      </c>
      <c r="D66" s="33">
        <f t="shared" si="19"/>
        <v>4.3100391479762093E-2</v>
      </c>
      <c r="E66" s="28">
        <f t="shared" si="43"/>
        <v>1.2600203736045276E-2</v>
      </c>
      <c r="F66" s="34">
        <f t="shared" si="35"/>
        <v>1.4366797159920697E-2</v>
      </c>
      <c r="G66" s="30">
        <f t="shared" si="10"/>
        <v>1.7665934238754212E-3</v>
      </c>
      <c r="H66" s="30">
        <f t="shared" si="41"/>
        <v>2E-3</v>
      </c>
      <c r="I66" s="31">
        <f t="shared" si="40"/>
        <v>-2.3340657612457884E-4</v>
      </c>
      <c r="J66" s="30">
        <f t="shared" si="47"/>
        <v>0.95513301509636239</v>
      </c>
      <c r="K66" s="30">
        <f t="shared" si="22"/>
        <v>0</v>
      </c>
      <c r="L66" s="29">
        <v>6.2154971550244645E-2</v>
      </c>
      <c r="M66" s="29">
        <v>2.9504135252571135E-2</v>
      </c>
      <c r="N66" s="37">
        <f t="shared" si="23"/>
        <v>6.4598378915072904E-2</v>
      </c>
      <c r="O66" s="37">
        <f t="shared" si="24"/>
        <v>3.0255143386074445E-2</v>
      </c>
      <c r="P66" s="32">
        <f t="shared" si="36"/>
        <v>0.60000000000000009</v>
      </c>
      <c r="Q66" s="32">
        <f t="shared" si="44"/>
        <v>6.7503683839711448E-2</v>
      </c>
      <c r="R66" s="43">
        <v>43</v>
      </c>
      <c r="S66" s="44">
        <f t="shared" si="45"/>
        <v>4.3100391479762093E-2</v>
      </c>
      <c r="T66" s="44">
        <f t="shared" si="46"/>
        <v>7.1489177336842749E-2</v>
      </c>
      <c r="U66" s="44">
        <f t="shared" si="15"/>
        <v>8.6463261779019265E-2</v>
      </c>
      <c r="V66" s="44">
        <f t="shared" si="16"/>
        <v>1.7872294334210687E-2</v>
      </c>
      <c r="W66" s="44">
        <f t="shared" si="17"/>
        <v>1.2265300033281848E-2</v>
      </c>
      <c r="X66" s="44">
        <f t="shared" si="37"/>
        <v>9.5302677479870132E-2</v>
      </c>
      <c r="Y66" s="44">
        <f t="shared" si="39"/>
        <v>7.6409308291029376E-2</v>
      </c>
      <c r="Z66" s="32">
        <f t="shared" si="48"/>
        <v>1.3821494400817983E-2</v>
      </c>
      <c r="AA66" s="32">
        <f t="shared" si="49"/>
        <v>2.9214620481905543E-2</v>
      </c>
      <c r="AB66" s="32">
        <f t="shared" si="27"/>
        <v>0</v>
      </c>
      <c r="AC66" s="32">
        <f t="shared" si="28"/>
        <v>1.6402425257753834E-4</v>
      </c>
      <c r="AE66" s="19">
        <f t="shared" si="29"/>
        <v>3.0630822584185452E-2</v>
      </c>
      <c r="AF66" s="19">
        <f t="shared" si="30"/>
        <v>1.2394209946039568E-2</v>
      </c>
      <c r="AG66" s="19">
        <f t="shared" si="31"/>
        <v>1.3087964035995788E-3</v>
      </c>
      <c r="AH66" s="19">
        <f t="shared" si="32"/>
        <v>0.20475203952813045</v>
      </c>
      <c r="AI66" s="19">
        <f t="shared" si="33"/>
        <v>0.1526057439125397</v>
      </c>
    </row>
    <row r="67" spans="1:74" x14ac:dyDescent="0.25">
      <c r="A67" s="45">
        <f t="shared" si="34"/>
        <v>66</v>
      </c>
      <c r="B67" s="32">
        <f t="shared" si="18"/>
        <v>0.99727382157105493</v>
      </c>
      <c r="C67" s="28">
        <f t="shared" si="42"/>
        <v>2.85067523852887E-2</v>
      </c>
      <c r="D67" s="33">
        <f t="shared" si="19"/>
        <v>4.0371303859990104E-2</v>
      </c>
      <c r="E67" s="28">
        <f t="shared" si="43"/>
        <v>1.1864551474701404E-2</v>
      </c>
      <c r="F67" s="34">
        <f t="shared" si="35"/>
        <v>1.3457101286663367E-2</v>
      </c>
      <c r="G67" s="30">
        <f t="shared" si="10"/>
        <v>1.5925498119619633E-3</v>
      </c>
      <c r="H67" s="30">
        <f t="shared" si="41"/>
        <v>2E-3</v>
      </c>
      <c r="I67" s="31">
        <f t="shared" si="40"/>
        <v>-4.074501880380367E-4</v>
      </c>
      <c r="J67" s="30">
        <f t="shared" si="47"/>
        <v>0.9580361463280479</v>
      </c>
      <c r="K67" s="30">
        <f t="shared" si="22"/>
        <v>0</v>
      </c>
      <c r="L67" s="29">
        <v>6.2154971550244645E-2</v>
      </c>
      <c r="M67" s="29">
        <v>2.9504135252571135E-2</v>
      </c>
      <c r="N67" s="37">
        <f t="shared" si="23"/>
        <v>6.5412848036682333E-2</v>
      </c>
      <c r="O67" s="37">
        <f t="shared" si="24"/>
        <v>3.0505479430575549E-2</v>
      </c>
      <c r="P67" s="32">
        <f t="shared" si="36"/>
        <v>0.8</v>
      </c>
      <c r="Q67" s="32">
        <f t="shared" si="44"/>
        <v>6.8517077943219692E-2</v>
      </c>
      <c r="R67" s="43">
        <v>44</v>
      </c>
      <c r="S67" s="44">
        <f t="shared" si="45"/>
        <v>4.0371303859990104E-2</v>
      </c>
      <c r="T67" s="44">
        <f t="shared" si="46"/>
        <v>7.2351391264319345E-2</v>
      </c>
      <c r="U67" s="44">
        <f t="shared" si="15"/>
        <v>8.7506074569683526E-2</v>
      </c>
      <c r="V67" s="44">
        <f t="shared" si="16"/>
        <v>1.8087847816079836E-2</v>
      </c>
      <c r="W67" s="44">
        <f t="shared" si="17"/>
        <v>1.2413228893388127E-2</v>
      </c>
      <c r="X67" s="44">
        <f t="shared" si="37"/>
        <v>9.4426512630891621E-2</v>
      </c>
      <c r="Y67" s="44">
        <f t="shared" si="39"/>
        <v>7.6790679358647168E-2</v>
      </c>
      <c r="Z67" s="32">
        <f t="shared" si="48"/>
        <v>1.300232799541122E-2</v>
      </c>
      <c r="AA67" s="32">
        <f t="shared" si="49"/>
        <v>2.7305919232451722E-2</v>
      </c>
      <c r="AB67" s="32">
        <f t="shared" si="27"/>
        <v>0</v>
      </c>
      <c r="AC67" s="32">
        <f t="shared" si="28"/>
        <v>1.4712462703971997E-4</v>
      </c>
      <c r="AE67" s="19">
        <f t="shared" si="29"/>
        <v>2.8584679321453157E-2</v>
      </c>
      <c r="AF67" s="19">
        <f t="shared" si="30"/>
        <v>1.1636273196101291E-2</v>
      </c>
      <c r="AG67" s="19">
        <f t="shared" si="31"/>
        <v>1.2320414181943144E-3</v>
      </c>
      <c r="AH67" s="19">
        <f t="shared" si="32"/>
        <v>0.20637112642416255</v>
      </c>
      <c r="AI67" s="19">
        <f t="shared" si="33"/>
        <v>0.15386749201458344</v>
      </c>
    </row>
    <row r="68" spans="1:74" x14ac:dyDescent="0.25">
      <c r="A68" s="45">
        <f t="shared" si="34"/>
        <v>67</v>
      </c>
      <c r="B68" s="32">
        <f t="shared" si="18"/>
        <v>0.99899718398693971</v>
      </c>
      <c r="C68" s="28">
        <f t="shared" si="42"/>
        <v>2.6623973105089248E-2</v>
      </c>
      <c r="D68" s="33">
        <f t="shared" si="19"/>
        <v>3.7784233594135221E-2</v>
      </c>
      <c r="E68" s="28">
        <f t="shared" si="43"/>
        <v>1.1160260489045972E-2</v>
      </c>
      <c r="F68" s="34">
        <f t="shared" si="35"/>
        <v>1.2594744531378406E-2</v>
      </c>
      <c r="G68" s="30">
        <f t="shared" si="10"/>
        <v>1.4344840423324342E-3</v>
      </c>
      <c r="H68" s="30">
        <f t="shared" si="41"/>
        <v>2E-3</v>
      </c>
      <c r="I68" s="31">
        <f t="shared" si="40"/>
        <v>-5.6551595766756585E-4</v>
      </c>
      <c r="J68" s="30">
        <f t="shared" si="47"/>
        <v>0.96078128236353244</v>
      </c>
      <c r="K68" s="30">
        <f t="shared" si="22"/>
        <v>0</v>
      </c>
      <c r="L68" s="29">
        <v>6.6227317158291749E-2</v>
      </c>
      <c r="M68" s="29">
        <v>3.0755815475076654E-2</v>
      </c>
      <c r="N68" s="37">
        <f t="shared" si="23"/>
        <v>6.6227317158291749E-2</v>
      </c>
      <c r="O68" s="37">
        <f t="shared" si="24"/>
        <v>3.0755815475076654E-2</v>
      </c>
      <c r="P68" s="32">
        <f t="shared" si="36"/>
        <v>0</v>
      </c>
      <c r="Q68" s="32">
        <f t="shared" si="44"/>
        <v>6.9546741326863268E-2</v>
      </c>
      <c r="R68" s="43">
        <v>45</v>
      </c>
      <c r="S68" s="44">
        <f t="shared" si="45"/>
        <v>3.7784233594135221E-2</v>
      </c>
      <c r="T68" s="44">
        <f t="shared" si="46"/>
        <v>7.3233714889816295E-2</v>
      </c>
      <c r="U68" s="44">
        <f t="shared" si="15"/>
        <v>8.8573209224845378E-2</v>
      </c>
      <c r="V68" s="44">
        <f t="shared" si="16"/>
        <v>1.8308428722454074E-2</v>
      </c>
      <c r="W68" s="44">
        <f t="shared" si="17"/>
        <v>1.2564607946782212E-2</v>
      </c>
      <c r="X68" s="44">
        <f t="shared" si="37"/>
        <v>9.357649411692659E-2</v>
      </c>
      <c r="Y68" s="44">
        <f t="shared" si="39"/>
        <v>7.7156767410518384E-2</v>
      </c>
      <c r="Z68" s="32">
        <f t="shared" si="48"/>
        <v>1.2218826149260769E-2</v>
      </c>
      <c r="AA68" s="32">
        <f t="shared" si="49"/>
        <v>2.5503644885403493E-2</v>
      </c>
      <c r="AB68" s="32">
        <f t="shared" si="27"/>
        <v>0</v>
      </c>
      <c r="AC68" s="32">
        <f t="shared" si="28"/>
        <v>1.3196619122738732E-4</v>
      </c>
      <c r="AE68" s="19">
        <f t="shared" si="29"/>
        <v>2.6650698852657941E-2</v>
      </c>
      <c r="AF68" s="19">
        <f t="shared" si="30"/>
        <v>1.0910498676223871E-2</v>
      </c>
      <c r="AG68" s="19">
        <f t="shared" si="31"/>
        <v>1.1597877652868773E-3</v>
      </c>
      <c r="AH68" s="19">
        <f t="shared" si="32"/>
        <v>0.20790640634361168</v>
      </c>
      <c r="AI68" s="19">
        <f t="shared" si="33"/>
        <v>0.15506422073671436</v>
      </c>
    </row>
    <row r="69" spans="1:74" x14ac:dyDescent="0.25">
      <c r="A69" s="45">
        <f t="shared" si="34"/>
        <v>68</v>
      </c>
      <c r="B69" s="32">
        <f t="shared" si="18"/>
        <v>1.0009192683036112</v>
      </c>
      <c r="C69" s="28">
        <f t="shared" si="42"/>
        <v>2.4847560580049728E-2</v>
      </c>
      <c r="D69" s="33">
        <f t="shared" si="19"/>
        <v>3.5334727338863538E-2</v>
      </c>
      <c r="E69" s="28">
        <f t="shared" si="43"/>
        <v>1.0487166758813808E-2</v>
      </c>
      <c r="F69" s="34">
        <f t="shared" si="35"/>
        <v>1.1778242446287846E-2</v>
      </c>
      <c r="G69" s="30">
        <f t="shared" si="10"/>
        <v>1.2910756874740387E-3</v>
      </c>
      <c r="H69" s="30">
        <f t="shared" si="41"/>
        <v>2E-3</v>
      </c>
      <c r="I69" s="31">
        <f t="shared" si="40"/>
        <v>-7.0892431252596137E-4</v>
      </c>
      <c r="J69" s="30">
        <f t="shared" si="47"/>
        <v>0.96337419697366244</v>
      </c>
      <c r="K69" s="30">
        <f t="shared" si="22"/>
        <v>0</v>
      </c>
      <c r="L69" s="29">
        <v>6.6227317158291749E-2</v>
      </c>
      <c r="M69" s="29">
        <v>3.0755815475076654E-2</v>
      </c>
      <c r="N69" s="37">
        <f t="shared" si="23"/>
        <v>6.7025657278189876E-2</v>
      </c>
      <c r="O69" s="37">
        <f t="shared" si="24"/>
        <v>3.1006576379244088E-2</v>
      </c>
      <c r="P69" s="32">
        <f t="shared" si="36"/>
        <v>0.2</v>
      </c>
      <c r="Q69" s="32">
        <f t="shared" si="44"/>
        <v>7.0578028470757989E-2</v>
      </c>
      <c r="R69" s="43">
        <v>46</v>
      </c>
      <c r="S69" s="44">
        <f t="shared" si="45"/>
        <v>3.5334727338863538E-2</v>
      </c>
      <c r="T69" s="44">
        <f t="shared" si="46"/>
        <v>7.4120584551151031E-2</v>
      </c>
      <c r="U69" s="44">
        <f t="shared" si="15"/>
        <v>8.9645842126054281E-2</v>
      </c>
      <c r="V69" s="44">
        <f t="shared" si="16"/>
        <v>1.8530146137787758E-2</v>
      </c>
      <c r="W69" s="44">
        <f t="shared" si="17"/>
        <v>1.2716766957305328E-2</v>
      </c>
      <c r="X69" s="44">
        <f t="shared" si="37"/>
        <v>9.2696959864931788E-2</v>
      </c>
      <c r="Y69" s="44">
        <f t="shared" si="39"/>
        <v>7.7507332298547713E-2</v>
      </c>
      <c r="Z69" s="32">
        <f t="shared" si="48"/>
        <v>1.1470531691995481E-2</v>
      </c>
      <c r="AA69" s="32">
        <f t="shared" si="49"/>
        <v>2.380322253005315E-2</v>
      </c>
      <c r="AB69" s="32">
        <f t="shared" si="27"/>
        <v>0</v>
      </c>
      <c r="AC69" s="32">
        <f t="shared" si="28"/>
        <v>1.1836954816790615E-4</v>
      </c>
      <c r="AE69" s="19">
        <f t="shared" si="29"/>
        <v>2.4824739983437562E-2</v>
      </c>
      <c r="AF69" s="19">
        <f t="shared" si="30"/>
        <v>1.0216291614335894E-2</v>
      </c>
      <c r="AG69" s="19">
        <f t="shared" si="31"/>
        <v>1.0917714620994844E-3</v>
      </c>
      <c r="AH69" s="19">
        <f t="shared" si="32"/>
        <v>0.20936071664595574</v>
      </c>
      <c r="AI69" s="19">
        <f t="shared" si="33"/>
        <v>0.15619809266866608</v>
      </c>
    </row>
    <row r="70" spans="1:74" x14ac:dyDescent="0.25">
      <c r="A70" s="45">
        <f t="shared" si="34"/>
        <v>69</v>
      </c>
      <c r="B70" s="32">
        <f t="shared" si="18"/>
        <v>1.0030568718635164</v>
      </c>
      <c r="C70" s="28">
        <f t="shared" si="42"/>
        <v>2.3172843378763602E-2</v>
      </c>
      <c r="D70" s="33">
        <f t="shared" si="19"/>
        <v>3.3017649778235875E-2</v>
      </c>
      <c r="E70" s="28">
        <f t="shared" si="43"/>
        <v>9.8448063994722741E-3</v>
      </c>
      <c r="F70" s="34">
        <f t="shared" si="35"/>
        <v>1.1005883259411958E-2</v>
      </c>
      <c r="G70" s="30">
        <f t="shared" si="10"/>
        <v>1.1610768599396842E-3</v>
      </c>
      <c r="H70" s="30">
        <f t="shared" si="41"/>
        <v>2E-3</v>
      </c>
      <c r="I70" s="31">
        <f t="shared" si="40"/>
        <v>-8.3892314006031588E-4</v>
      </c>
      <c r="J70" s="30">
        <f t="shared" si="47"/>
        <v>0.96582127336182444</v>
      </c>
      <c r="K70" s="30">
        <f t="shared" si="22"/>
        <v>0</v>
      </c>
      <c r="L70" s="29">
        <v>6.6227317158291749E-2</v>
      </c>
      <c r="M70" s="29">
        <v>3.0755815475076654E-2</v>
      </c>
      <c r="N70" s="37">
        <f t="shared" si="23"/>
        <v>6.782399739808799E-2</v>
      </c>
      <c r="O70" s="37">
        <f t="shared" si="24"/>
        <v>3.1257337283411513E-2</v>
      </c>
      <c r="P70" s="32">
        <f t="shared" si="36"/>
        <v>0.4</v>
      </c>
      <c r="Q70" s="32">
        <f t="shared" si="44"/>
        <v>7.1628699357591127E-2</v>
      </c>
      <c r="R70" s="43">
        <v>47</v>
      </c>
      <c r="S70" s="44">
        <f t="shared" si="45"/>
        <v>3.3017649778235875E-2</v>
      </c>
      <c r="T70" s="44">
        <f t="shared" si="46"/>
        <v>7.5030550746629857E-2</v>
      </c>
      <c r="U70" s="44">
        <f t="shared" si="15"/>
        <v>9.0746409348964482E-2</v>
      </c>
      <c r="V70" s="44">
        <f t="shared" si="16"/>
        <v>1.8757637686657464E-2</v>
      </c>
      <c r="W70" s="44">
        <f t="shared" si="17"/>
        <v>1.287288860849042E-2</v>
      </c>
      <c r="X70" s="44">
        <f t="shared" si="37"/>
        <v>9.1802841637328728E-2</v>
      </c>
      <c r="Y70" s="44">
        <f t="shared" si="39"/>
        <v>7.7842143098726752E-2</v>
      </c>
      <c r="Z70" s="32">
        <f t="shared" si="48"/>
        <v>1.0757447992028268E-2</v>
      </c>
      <c r="AA70" s="32">
        <f t="shared" si="49"/>
        <v>2.2200714902624992E-2</v>
      </c>
      <c r="AB70" s="32">
        <f t="shared" si="27"/>
        <v>0</v>
      </c>
      <c r="AC70" s="32">
        <f t="shared" si="28"/>
        <v>1.0617378438490871E-4</v>
      </c>
      <c r="AE70" s="19">
        <f t="shared" si="29"/>
        <v>2.3102222843767804E-2</v>
      </c>
      <c r="AF70" s="19">
        <f t="shared" si="30"/>
        <v>9.5540541444128248E-3</v>
      </c>
      <c r="AG70" s="19">
        <f t="shared" si="31"/>
        <v>1.0277440072494724E-3</v>
      </c>
      <c r="AH70" s="19">
        <f t="shared" si="32"/>
        <v>0.21073657077085389</v>
      </c>
      <c r="AI70" s="19">
        <f t="shared" si="33"/>
        <v>0.15727102060821077</v>
      </c>
      <c r="BV70" s="23"/>
    </row>
    <row r="71" spans="1:74" x14ac:dyDescent="0.25">
      <c r="A71" s="45">
        <f t="shared" si="34"/>
        <v>70</v>
      </c>
      <c r="B71" s="32">
        <f t="shared" si="18"/>
        <v>1.0054252942505044</v>
      </c>
      <c r="C71" s="28">
        <f t="shared" si="42"/>
        <v>2.1595263582816437E-2</v>
      </c>
      <c r="D71" s="33">
        <f t="shared" si="19"/>
        <v>3.0827893792192158E-2</v>
      </c>
      <c r="E71" s="28">
        <f t="shared" si="43"/>
        <v>9.2326302093757185E-3</v>
      </c>
      <c r="F71" s="34">
        <f t="shared" si="35"/>
        <v>1.0275964597397385E-2</v>
      </c>
      <c r="G71" s="30">
        <f t="shared" si="10"/>
        <v>1.0433343880216668E-3</v>
      </c>
      <c r="H71" s="30">
        <f t="shared" si="41"/>
        <v>2E-3</v>
      </c>
      <c r="I71" s="31">
        <f t="shared" si="40"/>
        <v>-9.5666561197833323E-4</v>
      </c>
      <c r="J71" s="30">
        <f t="shared" si="47"/>
        <v>0.96812877181978618</v>
      </c>
      <c r="K71" s="30">
        <f t="shared" si="22"/>
        <v>0</v>
      </c>
      <c r="L71" s="29">
        <v>6.6227317158291749E-2</v>
      </c>
      <c r="M71" s="29">
        <v>3.0755815475076654E-2</v>
      </c>
      <c r="N71" s="37">
        <f t="shared" si="23"/>
        <v>6.8622337517986118E-2</v>
      </c>
      <c r="O71" s="37">
        <f t="shared" si="24"/>
        <v>3.1508098187578951E-2</v>
      </c>
      <c r="P71" s="32">
        <f t="shared" si="36"/>
        <v>0.60000000000000009</v>
      </c>
      <c r="Q71" s="32">
        <f t="shared" si="44"/>
        <v>7.2700548213648478E-2</v>
      </c>
      <c r="R71" s="43">
        <v>48</v>
      </c>
      <c r="S71" s="44">
        <f t="shared" si="45"/>
        <v>3.0827893792192158E-2</v>
      </c>
      <c r="T71" s="44">
        <f t="shared" si="46"/>
        <v>7.5965298036340306E-2</v>
      </c>
      <c r="U71" s="44">
        <f t="shared" si="15"/>
        <v>9.1876948300708888E-2</v>
      </c>
      <c r="V71" s="44">
        <f t="shared" si="16"/>
        <v>1.8991324509085077E-2</v>
      </c>
      <c r="W71" s="44">
        <f t="shared" si="17"/>
        <v>1.3033261917999566E-2</v>
      </c>
      <c r="X71" s="44">
        <f t="shared" si="37"/>
        <v>9.0891837653082494E-2</v>
      </c>
      <c r="Y71" s="44">
        <f t="shared" si="39"/>
        <v>7.8160978363905009E-2</v>
      </c>
      <c r="Z71" s="32">
        <f t="shared" si="48"/>
        <v>1.0078447036719364E-2</v>
      </c>
      <c r="AA71" s="32">
        <f t="shared" si="49"/>
        <v>2.0691482379975524E-2</v>
      </c>
      <c r="AB71" s="32">
        <f t="shared" si="27"/>
        <v>0</v>
      </c>
      <c r="AC71" s="32">
        <f t="shared" si="28"/>
        <v>9.5234565520370282E-5</v>
      </c>
      <c r="AE71" s="19">
        <f t="shared" si="29"/>
        <v>2.147873512463664E-2</v>
      </c>
      <c r="AF71" s="19">
        <f t="shared" si="30"/>
        <v>8.923236878172279E-3</v>
      </c>
      <c r="AG71" s="19">
        <f t="shared" si="31"/>
        <v>9.6747147283554418E-4</v>
      </c>
      <c r="AH71" s="19">
        <f t="shared" si="32"/>
        <v>0.21203691000504477</v>
      </c>
      <c r="AI71" s="19">
        <f t="shared" si="33"/>
        <v>0.15828525889380554</v>
      </c>
    </row>
    <row r="72" spans="1:74" x14ac:dyDescent="0.25">
      <c r="A72" s="45">
        <f t="shared" si="34"/>
        <v>71</v>
      </c>
      <c r="B72" s="32">
        <f t="shared" si="18"/>
        <v>1.0080415031585439</v>
      </c>
      <c r="C72" s="28">
        <f t="shared" si="42"/>
        <v>2.011038001756639E-2</v>
      </c>
      <c r="D72" s="33">
        <f t="shared" si="19"/>
        <v>2.8760394366887522E-2</v>
      </c>
      <c r="E72" s="28">
        <f t="shared" si="43"/>
        <v>8.6500143493211303E-3</v>
      </c>
      <c r="F72" s="34">
        <f t="shared" si="35"/>
        <v>9.5867981222958407E-3</v>
      </c>
      <c r="G72" s="30">
        <f t="shared" si="10"/>
        <v>9.3678377297471034E-4</v>
      </c>
      <c r="H72" s="30">
        <f t="shared" si="41"/>
        <v>2E-3</v>
      </c>
      <c r="I72" s="31">
        <f t="shared" si="40"/>
        <v>-1.0632162270252897E-3</v>
      </c>
      <c r="J72" s="30">
        <f t="shared" si="47"/>
        <v>0.97030282186013772</v>
      </c>
      <c r="K72" s="30">
        <f t="shared" si="22"/>
        <v>0</v>
      </c>
      <c r="L72" s="29">
        <v>6.6227317158291749E-2</v>
      </c>
      <c r="M72" s="29">
        <v>3.0755815475076654E-2</v>
      </c>
      <c r="N72" s="37">
        <f t="shared" si="23"/>
        <v>6.9420677637884232E-2</v>
      </c>
      <c r="O72" s="37">
        <f t="shared" si="24"/>
        <v>3.1758859091746382E-2</v>
      </c>
      <c r="P72" s="32">
        <f t="shared" si="36"/>
        <v>0.8</v>
      </c>
      <c r="Q72" s="32">
        <f t="shared" si="44"/>
        <v>7.3795550043684488E-2</v>
      </c>
      <c r="R72" s="43">
        <v>49</v>
      </c>
      <c r="S72" s="44">
        <f t="shared" si="45"/>
        <v>2.8760394366887522E-2</v>
      </c>
      <c r="T72" s="44">
        <f t="shared" si="46"/>
        <v>7.6926693797201129E-2</v>
      </c>
      <c r="U72" s="44">
        <f t="shared" si="15"/>
        <v>9.3039717497966232E-2</v>
      </c>
      <c r="V72" s="44">
        <f t="shared" si="16"/>
        <v>1.9231673449300282E-2</v>
      </c>
      <c r="W72" s="44">
        <f t="shared" si="17"/>
        <v>1.3198207269127649E-2</v>
      </c>
      <c r="X72" s="44">
        <f t="shared" si="37"/>
        <v>8.9961650336410653E-2</v>
      </c>
      <c r="Y72" s="44">
        <f t="shared" si="39"/>
        <v>7.8463626367217459E-2</v>
      </c>
      <c r="Z72" s="32">
        <f t="shared" si="48"/>
        <v>9.4327706696812966E-3</v>
      </c>
      <c r="AA72" s="32">
        <f t="shared" si="49"/>
        <v>1.9271209291464867E-2</v>
      </c>
      <c r="AB72" s="32">
        <f t="shared" si="27"/>
        <v>0</v>
      </c>
      <c r="AC72" s="32">
        <f t="shared" si="28"/>
        <v>8.5422428167144002E-5</v>
      </c>
      <c r="AE72" s="19">
        <f t="shared" si="29"/>
        <v>1.9949952412230635E-2</v>
      </c>
      <c r="AF72" s="19">
        <f t="shared" si="30"/>
        <v>8.3232136820713641E-3</v>
      </c>
      <c r="AG72" s="19">
        <f t="shared" si="31"/>
        <v>9.1073364976904613E-4</v>
      </c>
      <c r="AH72" s="19">
        <f t="shared" si="32"/>
        <v>0.21326465940717224</v>
      </c>
      <c r="AI72" s="19">
        <f t="shared" si="33"/>
        <v>0.1592430532232515</v>
      </c>
    </row>
    <row r="73" spans="1:74" x14ac:dyDescent="0.25">
      <c r="A73" s="45">
        <f t="shared" si="34"/>
        <v>72</v>
      </c>
      <c r="B73" s="32">
        <f t="shared" si="18"/>
        <v>1.0109243063422799</v>
      </c>
      <c r="C73" s="28">
        <f t="shared" si="42"/>
        <v>1.8713871038223279E-2</v>
      </c>
      <c r="D73" s="33">
        <f t="shared" si="19"/>
        <v>2.6810141425611094E-2</v>
      </c>
      <c r="E73" s="28">
        <f t="shared" si="43"/>
        <v>8.0962703873878172E-3</v>
      </c>
      <c r="F73" s="34">
        <f t="shared" si="35"/>
        <v>8.9367138085370314E-3</v>
      </c>
      <c r="G73" s="30">
        <f t="shared" si="10"/>
        <v>8.4044342114921421E-4</v>
      </c>
      <c r="H73" s="30">
        <f t="shared" si="41"/>
        <v>2E-3</v>
      </c>
      <c r="I73" s="31">
        <f t="shared" si="40"/>
        <v>-1.1595565788507858E-3</v>
      </c>
      <c r="J73" s="30">
        <f t="shared" si="47"/>
        <v>0.97234941515323958</v>
      </c>
      <c r="K73" s="30">
        <f t="shared" si="22"/>
        <v>0</v>
      </c>
      <c r="L73" s="29">
        <v>7.0219017757782359E-2</v>
      </c>
      <c r="M73" s="29">
        <v>3.2009619995913813E-2</v>
      </c>
      <c r="N73" s="37">
        <f t="shared" si="23"/>
        <v>7.0219017757782359E-2</v>
      </c>
      <c r="O73" s="37">
        <f t="shared" si="24"/>
        <v>3.2009619995913813E-2</v>
      </c>
      <c r="P73" s="32">
        <f t="shared" si="36"/>
        <v>0</v>
      </c>
      <c r="Q73" s="32">
        <f t="shared" si="44"/>
        <v>7.4915726197665608E-2</v>
      </c>
      <c r="R73" s="43">
        <v>50</v>
      </c>
      <c r="S73" s="44">
        <f t="shared" si="45"/>
        <v>2.6810141425611094E-2</v>
      </c>
      <c r="T73" s="44">
        <f t="shared" si="46"/>
        <v>7.791664723314265E-2</v>
      </c>
      <c r="U73" s="44">
        <f t="shared" si="15"/>
        <v>9.4237026045490099E-2</v>
      </c>
      <c r="V73" s="44">
        <f t="shared" si="16"/>
        <v>1.9479161808285662E-2</v>
      </c>
      <c r="W73" s="44">
        <f t="shared" si="17"/>
        <v>1.3368052221372518E-2</v>
      </c>
      <c r="X73" s="44">
        <f t="shared" si="37"/>
        <v>8.9080275761704089E-2</v>
      </c>
      <c r="Y73" s="44">
        <f t="shared" si="39"/>
        <v>7.8749885335795244E-2</v>
      </c>
      <c r="Z73" s="32">
        <f t="shared" si="48"/>
        <v>8.8195947211035589E-3</v>
      </c>
      <c r="AA73" s="32">
        <f t="shared" si="49"/>
        <v>1.7935701471924716E-2</v>
      </c>
      <c r="AB73" s="32">
        <f t="shared" si="27"/>
        <v>0</v>
      </c>
      <c r="AC73" s="32">
        <f t="shared" si="28"/>
        <v>7.6621247696143284E-5</v>
      </c>
      <c r="AE73" s="19">
        <f t="shared" si="29"/>
        <v>1.8511644166449702E-2</v>
      </c>
      <c r="AF73" s="19">
        <f t="shared" si="30"/>
        <v>7.753290997342184E-3</v>
      </c>
      <c r="AG73" s="19">
        <f t="shared" si="31"/>
        <v>8.5732324322769916E-4</v>
      </c>
      <c r="AH73" s="19">
        <f t="shared" si="32"/>
        <v>0.21442271982694847</v>
      </c>
      <c r="AI73" s="19">
        <f t="shared" si="33"/>
        <v>0.16014663414052671</v>
      </c>
    </row>
    <row r="74" spans="1:74" x14ac:dyDescent="0.25">
      <c r="A74" s="45">
        <f t="shared" si="34"/>
        <v>73</v>
      </c>
      <c r="B74" s="32">
        <f t="shared" si="18"/>
        <v>1.0140955073056925</v>
      </c>
      <c r="C74" s="28">
        <f t="shared" si="42"/>
        <v>1.740210733453957E-2</v>
      </c>
      <c r="D74" s="33">
        <f t="shared" si="19"/>
        <v>2.4973010230420832E-2</v>
      </c>
      <c r="E74" s="28">
        <f t="shared" si="43"/>
        <v>7.5709028958812616E-3</v>
      </c>
      <c r="F74" s="34">
        <f t="shared" si="35"/>
        <v>8.3243367434736107E-3</v>
      </c>
      <c r="G74" s="30">
        <f t="shared" si="10"/>
        <v>7.5343384759234914E-4</v>
      </c>
      <c r="H74" s="30">
        <f t="shared" si="41"/>
        <v>2E-3</v>
      </c>
      <c r="I74" s="31">
        <f t="shared" si="40"/>
        <v>-1.2465661524076509E-3</v>
      </c>
      <c r="J74" s="30">
        <f t="shared" si="47"/>
        <v>0.97427355592198683</v>
      </c>
      <c r="K74" s="30">
        <f t="shared" si="22"/>
        <v>0</v>
      </c>
      <c r="L74" s="29">
        <v>7.0219017757782359E-2</v>
      </c>
      <c r="M74" s="29">
        <v>3.2009619995913813E-2</v>
      </c>
      <c r="N74" s="37">
        <f t="shared" si="23"/>
        <v>7.098457643353441E-2</v>
      </c>
      <c r="O74" s="37">
        <f t="shared" si="24"/>
        <v>3.22605595645215E-2</v>
      </c>
      <c r="P74" s="32">
        <f t="shared" si="36"/>
        <v>0.2</v>
      </c>
      <c r="Q74" s="32">
        <f t="shared" si="44"/>
        <v>7.6030658261747236E-2</v>
      </c>
      <c r="R74" s="43">
        <v>51</v>
      </c>
      <c r="S74" s="44">
        <f t="shared" si="45"/>
        <v>2.4973010230420832E-2</v>
      </c>
      <c r="T74" s="44">
        <f t="shared" si="46"/>
        <v>7.8903396339027293E-2</v>
      </c>
      <c r="U74" s="44">
        <f t="shared" si="15"/>
        <v>9.5430459085715444E-2</v>
      </c>
      <c r="V74" s="44">
        <f t="shared" si="16"/>
        <v>1.9725849084756823E-2</v>
      </c>
      <c r="W74" s="44">
        <f t="shared" si="17"/>
        <v>1.3537347411107629E-2</v>
      </c>
      <c r="X74" s="44">
        <f t="shared" si="37"/>
        <v>8.8141282161744272E-2</v>
      </c>
      <c r="Y74" s="44">
        <f t="shared" si="39"/>
        <v>7.9019563674399107E-2</v>
      </c>
      <c r="Z74" s="32">
        <f t="shared" si="48"/>
        <v>8.238041823378086E-3</v>
      </c>
      <c r="AA74" s="32">
        <f t="shared" si="49"/>
        <v>1.6680889335789744E-2</v>
      </c>
      <c r="AB74" s="32">
        <f t="shared" si="27"/>
        <v>0</v>
      </c>
      <c r="AC74" s="32">
        <f t="shared" si="28"/>
        <v>6.8726863945221264E-5</v>
      </c>
      <c r="AE74" s="19">
        <f t="shared" si="29"/>
        <v>1.7160225254103031E-2</v>
      </c>
      <c r="AF74" s="19">
        <f t="shared" si="30"/>
        <v>7.2121745744573706E-3</v>
      </c>
      <c r="AG74" s="19">
        <f t="shared" si="31"/>
        <v>8.0704511529232597E-4</v>
      </c>
      <c r="AH74" s="19">
        <f t="shared" si="32"/>
        <v>0.21551395822465894</v>
      </c>
      <c r="AI74" s="19">
        <f t="shared" si="33"/>
        <v>0.16099820920598309</v>
      </c>
    </row>
    <row r="75" spans="1:74" x14ac:dyDescent="0.25">
      <c r="A75" s="45">
        <f t="shared" si="34"/>
        <v>74</v>
      </c>
      <c r="B75" s="32">
        <f t="shared" si="18"/>
        <v>1.0175820949207393</v>
      </c>
      <c r="C75" s="28">
        <f t="shared" si="42"/>
        <v>1.6170891801934664E-2</v>
      </c>
      <c r="D75" s="33">
        <f t="shared" si="19"/>
        <v>2.3243964705988353E-2</v>
      </c>
      <c r="E75" s="28">
        <f t="shared" si="43"/>
        <v>7.0730729040536875E-3</v>
      </c>
      <c r="F75" s="34">
        <f t="shared" si="35"/>
        <v>7.7479882353294512E-3</v>
      </c>
      <c r="G75" s="30">
        <f t="shared" si="10"/>
        <v>6.7491533127576366E-4</v>
      </c>
      <c r="H75" s="30">
        <f t="shared" si="41"/>
        <v>2E-3</v>
      </c>
      <c r="I75" s="31">
        <f t="shared" si="40"/>
        <v>-1.3250846687242364E-3</v>
      </c>
      <c r="J75" s="30">
        <f t="shared" si="47"/>
        <v>0.97608111996273594</v>
      </c>
      <c r="K75" s="30">
        <f t="shared" si="22"/>
        <v>0</v>
      </c>
      <c r="L75" s="29">
        <v>7.0219017757782359E-2</v>
      </c>
      <c r="M75" s="29">
        <v>3.2009619995913813E-2</v>
      </c>
      <c r="N75" s="37">
        <f t="shared" si="23"/>
        <v>7.1750135109286448E-2</v>
      </c>
      <c r="O75" s="37">
        <f t="shared" si="24"/>
        <v>3.2511499133129181E-2</v>
      </c>
      <c r="P75" s="32">
        <f t="shared" si="36"/>
        <v>0.4</v>
      </c>
      <c r="Q75" s="32">
        <f t="shared" si="44"/>
        <v>7.7175731137392761E-2</v>
      </c>
      <c r="R75" s="43">
        <v>52</v>
      </c>
      <c r="S75" s="44">
        <f t="shared" si="45"/>
        <v>2.3243964705988353E-2</v>
      </c>
      <c r="T75" s="44">
        <f t="shared" si="46"/>
        <v>7.9923603311810379E-2</v>
      </c>
      <c r="U75" s="44">
        <f t="shared" si="15"/>
        <v>9.6664358059554437E-2</v>
      </c>
      <c r="V75" s="44">
        <f t="shared" si="16"/>
        <v>1.9980900827952595E-2</v>
      </c>
      <c r="W75" s="44">
        <f t="shared" si="17"/>
        <v>1.3712382921143943E-2</v>
      </c>
      <c r="X75" s="44">
        <f t="shared" si="37"/>
        <v>8.7175824472983637E-2</v>
      </c>
      <c r="Y75" s="44">
        <f t="shared" si="39"/>
        <v>7.9272480178629687E-2</v>
      </c>
      <c r="Z75" s="32">
        <f t="shared" si="48"/>
        <v>7.6880040581734669E-3</v>
      </c>
      <c r="AA75" s="32">
        <f t="shared" si="49"/>
        <v>1.5503582713569627E-2</v>
      </c>
      <c r="AB75" s="32">
        <f t="shared" si="27"/>
        <v>0</v>
      </c>
      <c r="AC75" s="32">
        <f t="shared" si="28"/>
        <v>6.1645848505057757E-5</v>
      </c>
      <c r="AE75" s="19">
        <f t="shared" si="29"/>
        <v>1.5891486183426052E-2</v>
      </c>
      <c r="AF75" s="19">
        <f t="shared" si="30"/>
        <v>6.7001130443251856E-3</v>
      </c>
      <c r="AG75" s="19">
        <f t="shared" si="31"/>
        <v>7.5971557199950668E-4</v>
      </c>
      <c r="AH75" s="19">
        <f t="shared" si="32"/>
        <v>0.2165407193689286</v>
      </c>
      <c r="AI75" s="19">
        <f t="shared" si="33"/>
        <v>0.16179957820581542</v>
      </c>
    </row>
    <row r="76" spans="1:74" x14ac:dyDescent="0.25">
      <c r="A76" s="45">
        <f t="shared" si="34"/>
        <v>75</v>
      </c>
      <c r="B76" s="32">
        <f t="shared" si="18"/>
        <v>1.0214081917048454</v>
      </c>
      <c r="C76" s="28">
        <f t="shared" si="42"/>
        <v>1.5016167641436262E-2</v>
      </c>
      <c r="D76" s="33">
        <f t="shared" si="19"/>
        <v>2.161807611751846E-2</v>
      </c>
      <c r="E76" s="28">
        <f t="shared" si="43"/>
        <v>6.6019084760821972E-3</v>
      </c>
      <c r="F76" s="34">
        <f t="shared" si="35"/>
        <v>7.2060253725061531E-3</v>
      </c>
      <c r="G76" s="30">
        <f t="shared" si="10"/>
        <v>6.0411689642395593E-4</v>
      </c>
      <c r="H76" s="30">
        <f t="shared" si="41"/>
        <v>2E-3</v>
      </c>
      <c r="I76" s="31">
        <f t="shared" si="40"/>
        <v>-1.3958831035760441E-3</v>
      </c>
      <c r="J76" s="30">
        <f t="shared" si="47"/>
        <v>0.97777780698605765</v>
      </c>
      <c r="K76" s="30">
        <f t="shared" si="22"/>
        <v>0</v>
      </c>
      <c r="L76" s="29">
        <v>7.0219017757782359E-2</v>
      </c>
      <c r="M76" s="29">
        <v>3.2009619995913813E-2</v>
      </c>
      <c r="N76" s="37">
        <f t="shared" si="23"/>
        <v>7.2515693785038485E-2</v>
      </c>
      <c r="O76" s="37">
        <f t="shared" si="24"/>
        <v>3.2762438701736868E-2</v>
      </c>
      <c r="P76" s="32">
        <f t="shared" si="36"/>
        <v>0.60000000000000009</v>
      </c>
      <c r="Q76" s="32">
        <f t="shared" si="44"/>
        <v>7.8353814868472038E-2</v>
      </c>
      <c r="R76" s="43">
        <v>53</v>
      </c>
      <c r="S76" s="44">
        <f t="shared" si="45"/>
        <v>2.161807611751846E-2</v>
      </c>
      <c r="T76" s="44">
        <f t="shared" si="46"/>
        <v>8.0980025543085823E-2</v>
      </c>
      <c r="U76" s="44">
        <f t="shared" si="15"/>
        <v>9.7942057920353792E-2</v>
      </c>
      <c r="V76" s="44">
        <f t="shared" si="16"/>
        <v>2.0245006385771456E-2</v>
      </c>
      <c r="W76" s="44">
        <f t="shared" si="17"/>
        <v>1.3893631833372572E-2</v>
      </c>
      <c r="X76" s="44">
        <f t="shared" si="37"/>
        <v>8.6181512802296537E-2</v>
      </c>
      <c r="Y76" s="44">
        <f t="shared" si="39"/>
        <v>7.9508464237383197E-2</v>
      </c>
      <c r="Z76" s="32">
        <f t="shared" si="48"/>
        <v>7.1678190037225975E-3</v>
      </c>
      <c r="AA76" s="32">
        <f t="shared" si="49"/>
        <v>1.4399566679467861E-2</v>
      </c>
      <c r="AB76" s="32">
        <f t="shared" si="27"/>
        <v>0</v>
      </c>
      <c r="AC76" s="32">
        <f t="shared" si="28"/>
        <v>5.5294399013135368E-5</v>
      </c>
      <c r="AE76" s="19">
        <f>AE75*(1-V75-W75-Y75)+$D$5*AG75+X75*AF75</f>
        <v>1.4701436471125796E-2</v>
      </c>
      <c r="AF76" s="19">
        <f t="shared" si="30"/>
        <v>6.2161209797914844E-3</v>
      </c>
      <c r="AG76" s="19">
        <f t="shared" si="31"/>
        <v>7.1516169220536981E-4</v>
      </c>
      <c r="AH76" s="19">
        <f t="shared" si="32"/>
        <v>0.21750590770472455</v>
      </c>
      <c r="AI76" s="19">
        <f t="shared" si="33"/>
        <v>0.16255298552664757</v>
      </c>
    </row>
    <row r="77" spans="1:74" x14ac:dyDescent="0.25">
      <c r="A77" s="45">
        <f t="shared" si="34"/>
        <v>76</v>
      </c>
      <c r="B77" s="32">
        <f t="shared" si="18"/>
        <v>1.0256010736125503</v>
      </c>
      <c r="C77" s="28">
        <f t="shared" si="42"/>
        <v>1.3934018182167985E-2</v>
      </c>
      <c r="D77" s="33">
        <f t="shared" si="19"/>
        <v>2.0090530196664957E-2</v>
      </c>
      <c r="E77" s="28">
        <f t="shared" si="43"/>
        <v>6.1565120144969716E-3</v>
      </c>
      <c r="F77" s="34">
        <f t="shared" si="35"/>
        <v>6.6968433988883191E-3</v>
      </c>
      <c r="G77" s="30">
        <f t="shared" si="10"/>
        <v>5.4033138439134754E-4</v>
      </c>
      <c r="H77" s="30">
        <f t="shared" si="41"/>
        <v>2E-3</v>
      </c>
      <c r="I77" s="31">
        <f t="shared" si="40"/>
        <v>-1.4596686156086525E-3</v>
      </c>
      <c r="J77" s="30">
        <f t="shared" si="47"/>
        <v>0.9793691384189438</v>
      </c>
      <c r="K77" s="30">
        <f t="shared" si="22"/>
        <v>0</v>
      </c>
      <c r="L77" s="29">
        <v>7.0219017757782359E-2</v>
      </c>
      <c r="M77" s="29">
        <v>3.2009619995913813E-2</v>
      </c>
      <c r="N77" s="37">
        <f t="shared" si="23"/>
        <v>7.3281252460790536E-2</v>
      </c>
      <c r="O77" s="37">
        <f t="shared" si="24"/>
        <v>3.3013378270344548E-2</v>
      </c>
      <c r="P77" s="32">
        <f t="shared" si="36"/>
        <v>0.8</v>
      </c>
      <c r="Q77" s="32">
        <f t="shared" si="44"/>
        <v>7.9568075261175292E-2</v>
      </c>
      <c r="R77" s="43">
        <v>54</v>
      </c>
      <c r="S77" s="44">
        <f t="shared" si="45"/>
        <v>2.0090530196664957E-2</v>
      </c>
      <c r="T77" s="44">
        <f t="shared" si="46"/>
        <v>8.2075716656591705E-2</v>
      </c>
      <c r="U77" s="44">
        <f t="shared" si="15"/>
        <v>9.9267251902229153E-2</v>
      </c>
      <c r="V77" s="44">
        <f t="shared" si="16"/>
        <v>2.0518929164147926E-2</v>
      </c>
      <c r="W77" s="44">
        <f t="shared" si="17"/>
        <v>1.4081618053827013E-2</v>
      </c>
      <c r="X77" s="44">
        <f t="shared" si="37"/>
        <v>8.5155888834522867E-2</v>
      </c>
      <c r="Y77" s="44">
        <f t="shared" si="39"/>
        <v>7.972735602423664E-2</v>
      </c>
      <c r="Z77" s="32">
        <f t="shared" si="48"/>
        <v>6.676452609195473E-3</v>
      </c>
      <c r="AA77" s="32">
        <f t="shared" si="49"/>
        <v>1.3365055722316917E-2</v>
      </c>
      <c r="AB77" s="32">
        <f t="shared" si="27"/>
        <v>0</v>
      </c>
      <c r="AC77" s="32">
        <f t="shared" si="28"/>
        <v>4.9597347370001314E-5</v>
      </c>
      <c r="AE77" s="19">
        <f t="shared" si="29"/>
        <v>1.3586196953838168E-2</v>
      </c>
      <c r="AF77" s="19">
        <f>AF76*(1-T76-U76-X76)+AG76*$D$14+Y76*AE76</f>
        <v>5.7592131557214149E-3</v>
      </c>
      <c r="AG77" s="19">
        <f t="shared" si="31"/>
        <v>6.7322069580848373E-4</v>
      </c>
      <c r="AH77" s="19">
        <f t="shared" si="32"/>
        <v>0.21841235806100517</v>
      </c>
      <c r="AI77" s="19">
        <f t="shared" si="33"/>
        <v>0.16326062350812151</v>
      </c>
    </row>
    <row r="78" spans="1:74" x14ac:dyDescent="0.25">
      <c r="A78" s="45">
        <f t="shared" si="34"/>
        <v>77</v>
      </c>
      <c r="B78" s="32">
        <f t="shared" si="18"/>
        <v>1.0301914176481657</v>
      </c>
      <c r="C78" s="28">
        <f t="shared" si="42"/>
        <v>1.2920666375708125E-2</v>
      </c>
      <c r="D78" s="33">
        <f t="shared" si="19"/>
        <v>1.8656633349253944E-2</v>
      </c>
      <c r="E78" s="28">
        <f t="shared" si="43"/>
        <v>5.7359669735458189E-3</v>
      </c>
      <c r="F78" s="34">
        <f t="shared" si="35"/>
        <v>6.2188777830846477E-3</v>
      </c>
      <c r="G78" s="30">
        <f t="shared" si="10"/>
        <v>4.8291080953882879E-4</v>
      </c>
      <c r="H78" s="30">
        <f t="shared" si="41"/>
        <v>2E-3</v>
      </c>
      <c r="I78" s="31">
        <f t="shared" si="40"/>
        <v>-1.5170891904611713E-3</v>
      </c>
      <c r="J78" s="30">
        <f t="shared" si="47"/>
        <v>0.98086045584120729</v>
      </c>
      <c r="K78" s="30">
        <f t="shared" si="22"/>
        <v>0</v>
      </c>
      <c r="L78" s="29">
        <v>7.4046811136542573E-2</v>
      </c>
      <c r="M78" s="29">
        <v>3.3264317838952236E-2</v>
      </c>
      <c r="N78" s="37">
        <f t="shared" si="23"/>
        <v>7.4046811136542573E-2</v>
      </c>
      <c r="O78" s="37">
        <f t="shared" si="24"/>
        <v>3.3264317838952236E-2</v>
      </c>
      <c r="P78" s="32">
        <f t="shared" si="36"/>
        <v>0</v>
      </c>
      <c r="Q78" s="32">
        <f t="shared" si="44"/>
        <v>8.082171492353768E-2</v>
      </c>
      <c r="R78" s="43">
        <v>55</v>
      </c>
      <c r="S78" s="44">
        <f t="shared" si="45"/>
        <v>1.8656633349253944E-2</v>
      </c>
      <c r="T78" s="44">
        <f t="shared" si="46"/>
        <v>8.3213758391273068E-2</v>
      </c>
      <c r="U78" s="44">
        <f t="shared" si="15"/>
        <v>0.10064366724349919</v>
      </c>
      <c r="V78" s="44">
        <f t="shared" si="16"/>
        <v>2.0803439597818267E-2</v>
      </c>
      <c r="W78" s="44">
        <f t="shared" si="17"/>
        <v>1.4276870312228226E-2</v>
      </c>
      <c r="X78" s="44">
        <f t="shared" si="37"/>
        <v>8.4185936877478815E-2</v>
      </c>
      <c r="Y78" s="44">
        <f t="shared" si="39"/>
        <v>7.9929006677462749E-2</v>
      </c>
      <c r="Z78" s="32">
        <f t="shared" si="48"/>
        <v>6.2128532028650962E-3</v>
      </c>
      <c r="AA78" s="32">
        <f t="shared" si="49"/>
        <v>1.2396403122993217E-2</v>
      </c>
      <c r="AB78" s="32">
        <f t="shared" si="27"/>
        <v>0</v>
      </c>
      <c r="AC78" s="32">
        <f t="shared" si="28"/>
        <v>4.4487270140258141E-5</v>
      </c>
      <c r="AE78" s="19">
        <f t="shared" si="29"/>
        <v>1.2542005450991666E-2</v>
      </c>
      <c r="AF78" s="19">
        <f>AF77*(1-T77-U77-X77)+AG77*$D$14+Y77*AE77</f>
        <v>5.3284033459172651E-3</v>
      </c>
      <c r="AG78" s="19">
        <f t="shared" si="31"/>
        <v>6.3373934902361646E-4</v>
      </c>
      <c r="AH78" s="19">
        <f t="shared" si="32"/>
        <v>0.2192628335369988</v>
      </c>
      <c r="AI78" s="19">
        <f t="shared" si="33"/>
        <v>0.16392463069156343</v>
      </c>
    </row>
    <row r="79" spans="1:74" x14ac:dyDescent="0.25">
      <c r="A79" s="45">
        <f t="shared" si="34"/>
        <v>78</v>
      </c>
      <c r="B79" s="32">
        <f t="shared" si="18"/>
        <v>1.0352153208277735</v>
      </c>
      <c r="C79" s="28">
        <f t="shared" si="42"/>
        <v>1.1972989142880305E-2</v>
      </c>
      <c r="D79" s="33">
        <f t="shared" si="19"/>
        <v>1.7312562894790655E-2</v>
      </c>
      <c r="E79" s="28">
        <f t="shared" si="43"/>
        <v>5.3395737519103502E-3</v>
      </c>
      <c r="F79" s="34">
        <f t="shared" si="35"/>
        <v>5.7708542982635516E-3</v>
      </c>
      <c r="G79" s="30">
        <f t="shared" si="10"/>
        <v>4.3128054635320143E-4</v>
      </c>
      <c r="H79" s="30">
        <f t="shared" si="41"/>
        <v>2E-3</v>
      </c>
      <c r="I79" s="31">
        <f t="shared" si="40"/>
        <v>-1.5687194536467986E-3</v>
      </c>
      <c r="J79" s="30">
        <f t="shared" si="47"/>
        <v>0.98225615655885634</v>
      </c>
      <c r="K79" s="30">
        <f t="shared" si="22"/>
        <v>0</v>
      </c>
      <c r="L79" s="29">
        <v>7.4046811136542573E-2</v>
      </c>
      <c r="M79" s="29">
        <v>3.3264317838952236E-2</v>
      </c>
      <c r="N79" s="37">
        <f t="shared" si="23"/>
        <v>7.4769341562426123E-2</v>
      </c>
      <c r="O79" s="37">
        <f t="shared" si="24"/>
        <v>3.3515209382508848E-2</v>
      </c>
      <c r="P79" s="32">
        <f t="shared" si="36"/>
        <v>0.2</v>
      </c>
      <c r="Q79" s="32">
        <f t="shared" si="44"/>
        <v>8.2075495787128347E-2</v>
      </c>
      <c r="R79" s="43">
        <v>56</v>
      </c>
      <c r="S79" s="44">
        <f t="shared" si="45"/>
        <v>1.7312562894790655E-2</v>
      </c>
      <c r="T79" s="44">
        <f t="shared" si="46"/>
        <v>8.4353605214660288E-2</v>
      </c>
      <c r="U79" s="44">
        <f t="shared" si="15"/>
        <v>0.10202226576637967</v>
      </c>
      <c r="V79" s="44">
        <f t="shared" si="16"/>
        <v>2.1088401303665072E-2</v>
      </c>
      <c r="W79" s="44">
        <f t="shared" si="17"/>
        <v>1.4472432267221133E-2</v>
      </c>
      <c r="X79" s="44">
        <f t="shared" si="37"/>
        <v>8.3136836229388528E-2</v>
      </c>
      <c r="Y79" s="44">
        <f t="shared" si="39"/>
        <v>8.0113278468391225E-2</v>
      </c>
      <c r="Z79" s="32">
        <f t="shared" si="48"/>
        <v>5.7759618058720102E-3</v>
      </c>
      <c r="AA79" s="32">
        <f t="shared" si="49"/>
        <v>1.1490101389314073E-2</v>
      </c>
      <c r="AB79" s="32">
        <f t="shared" si="27"/>
        <v>0</v>
      </c>
      <c r="AC79" s="32">
        <f t="shared" si="28"/>
        <v>3.9903690610061977E-5</v>
      </c>
      <c r="AE79" s="19">
        <f t="shared" si="29"/>
        <v>1.1565699330363973E-2</v>
      </c>
      <c r="AF79" s="19">
        <f t="shared" si="30"/>
        <v>4.9222314509967426E-3</v>
      </c>
      <c r="AG79" s="19">
        <f t="shared" si="31"/>
        <v>5.9657340453349739E-4</v>
      </c>
      <c r="AH79" s="19">
        <f t="shared" si="32"/>
        <v>0.22006002044311965</v>
      </c>
      <c r="AI79" s="19">
        <f t="shared" si="33"/>
        <v>0.16454708774548091</v>
      </c>
    </row>
    <row r="80" spans="1:74" x14ac:dyDescent="0.25">
      <c r="A80" s="45">
        <f t="shared" si="34"/>
        <v>79</v>
      </c>
      <c r="B80" s="32">
        <f t="shared" si="18"/>
        <v>1.0407158896885593</v>
      </c>
      <c r="C80" s="28">
        <f t="shared" si="42"/>
        <v>1.1087371547200377E-2</v>
      </c>
      <c r="D80" s="33">
        <f t="shared" si="19"/>
        <v>1.605371914022094E-2</v>
      </c>
      <c r="E80" s="28">
        <f t="shared" si="43"/>
        <v>4.9663475930205635E-3</v>
      </c>
      <c r="F80" s="34">
        <f t="shared" si="35"/>
        <v>5.35123971340698E-3</v>
      </c>
      <c r="G80" s="30">
        <f t="shared" si="10"/>
        <v>3.8489212038641651E-4</v>
      </c>
      <c r="H80" s="30">
        <f t="shared" si="41"/>
        <v>2E-3</v>
      </c>
      <c r="I80" s="31">
        <f t="shared" si="40"/>
        <v>-1.6151078796135835E-3</v>
      </c>
      <c r="J80" s="30">
        <f t="shared" si="47"/>
        <v>0.98356138873939258</v>
      </c>
      <c r="K80" s="30">
        <f t="shared" si="22"/>
        <v>0</v>
      </c>
      <c r="L80" s="29">
        <v>7.4046811136542573E-2</v>
      </c>
      <c r="M80" s="29">
        <v>3.3264317838952236E-2</v>
      </c>
      <c r="N80" s="37">
        <f t="shared" si="23"/>
        <v>7.5491871988309672E-2</v>
      </c>
      <c r="O80" s="37">
        <f t="shared" si="24"/>
        <v>3.3766100926065454E-2</v>
      </c>
      <c r="P80" s="32">
        <f t="shared" si="36"/>
        <v>0.4</v>
      </c>
      <c r="Q80" s="32">
        <f t="shared" si="44"/>
        <v>8.3376629287572918E-2</v>
      </c>
      <c r="R80" s="43">
        <v>57</v>
      </c>
      <c r="S80" s="44">
        <f t="shared" si="45"/>
        <v>1.605371914022094E-2</v>
      </c>
      <c r="T80" s="44">
        <f t="shared" si="46"/>
        <v>8.5543700387798849E-2</v>
      </c>
      <c r="U80" s="44">
        <f t="shared" si="15"/>
        <v>0.10346163763118915</v>
      </c>
      <c r="V80" s="44">
        <f t="shared" si="16"/>
        <v>2.1385925096949712E-2</v>
      </c>
      <c r="W80" s="44">
        <f t="shared" si="17"/>
        <v>1.4676615262612552E-2</v>
      </c>
      <c r="X80" s="44">
        <f t="shared" si="37"/>
        <v>8.2048210083692202E-2</v>
      </c>
      <c r="Y80" s="44">
        <f t="shared" si="39"/>
        <v>8.0280044957850474E-2</v>
      </c>
      <c r="Z80" s="32">
        <f t="shared" si="48"/>
        <v>5.3654603811203122E-3</v>
      </c>
      <c r="AA80" s="32">
        <f t="shared" si="49"/>
        <v>1.0643456278653065E-2</v>
      </c>
      <c r="AB80" s="32">
        <f t="shared" si="27"/>
        <v>0</v>
      </c>
      <c r="AC80" s="32">
        <f t="shared" si="28"/>
        <v>3.5792363057642739E-5</v>
      </c>
      <c r="AE80" s="19">
        <f t="shared" si="29"/>
        <v>1.0653600715674998E-2</v>
      </c>
      <c r="AF80" s="19">
        <f t="shared" si="30"/>
        <v>4.5406453128783008E-3</v>
      </c>
      <c r="AG80" s="19">
        <f t="shared" si="31"/>
        <v>5.6158707447314467E-4</v>
      </c>
      <c r="AH80" s="19">
        <f t="shared" si="32"/>
        <v>0.2208060997572131</v>
      </c>
      <c r="AI80" s="19">
        <f t="shared" si="33"/>
        <v>0.16512967951425522</v>
      </c>
    </row>
    <row r="81" spans="1:56" x14ac:dyDescent="0.25">
      <c r="A81" s="45">
        <f t="shared" si="34"/>
        <v>80</v>
      </c>
      <c r="B81" s="32">
        <f t="shared" si="18"/>
        <v>1.0467341670761934</v>
      </c>
      <c r="C81" s="28">
        <f t="shared" si="42"/>
        <v>1.0260350031016503E-2</v>
      </c>
      <c r="D81" s="33">
        <f t="shared" si="19"/>
        <v>1.4875657355930012E-2</v>
      </c>
      <c r="E81" s="28">
        <f t="shared" si="43"/>
        <v>4.6153073249135075E-3</v>
      </c>
      <c r="F81" s="34">
        <f t="shared" si="35"/>
        <v>4.9585524519766703E-3</v>
      </c>
      <c r="G81" s="30">
        <f t="shared" si="10"/>
        <v>3.4324512706316278E-4</v>
      </c>
      <c r="H81" s="30">
        <f t="shared" si="41"/>
        <v>2E-3</v>
      </c>
      <c r="I81" s="31">
        <f t="shared" si="40"/>
        <v>-1.6567548729368373E-3</v>
      </c>
      <c r="J81" s="30">
        <f t="shared" si="47"/>
        <v>0.98478109751700682</v>
      </c>
      <c r="K81" s="30">
        <f t="shared" si="22"/>
        <v>0</v>
      </c>
      <c r="L81" s="29">
        <v>7.4046811136542573E-2</v>
      </c>
      <c r="M81" s="29">
        <v>3.3264317838952236E-2</v>
      </c>
      <c r="N81" s="37">
        <f t="shared" si="23"/>
        <v>7.6214402414193222E-2</v>
      </c>
      <c r="O81" s="37">
        <f t="shared" si="24"/>
        <v>3.4016992469622066E-2</v>
      </c>
      <c r="P81" s="32">
        <f t="shared" si="36"/>
        <v>0.60000000000000009</v>
      </c>
      <c r="Q81" s="32">
        <f t="shared" si="44"/>
        <v>8.4729735004763843E-2</v>
      </c>
      <c r="R81" s="43">
        <v>58</v>
      </c>
      <c r="S81" s="44">
        <f t="shared" si="45"/>
        <v>1.4875657355930012E-2</v>
      </c>
      <c r="T81" s="44">
        <f t="shared" si="46"/>
        <v>8.6788537983087458E-2</v>
      </c>
      <c r="U81" s="44">
        <f t="shared" si="15"/>
        <v>0.10496721823630172</v>
      </c>
      <c r="V81" s="44">
        <f t="shared" si="16"/>
        <v>2.1697134495771864E-2</v>
      </c>
      <c r="W81" s="44">
        <f t="shared" si="17"/>
        <v>1.4890190340235598E-2</v>
      </c>
      <c r="X81" s="44">
        <f t="shared" si="37"/>
        <v>8.0917191277144571E-2</v>
      </c>
      <c r="Y81" s="44">
        <f t="shared" si="39"/>
        <v>8.0429191140441655E-2</v>
      </c>
      <c r="Z81" s="32">
        <f t="shared" si="48"/>
        <v>4.9796349983427211E-3</v>
      </c>
      <c r="AA81" s="32">
        <f t="shared" si="49"/>
        <v>9.852870100355713E-3</v>
      </c>
      <c r="AB81" s="32">
        <f t="shared" si="27"/>
        <v>0</v>
      </c>
      <c r="AC81" s="32">
        <f t="shared" si="28"/>
        <v>3.2104630766334993E-5</v>
      </c>
      <c r="AE81" s="19">
        <f t="shared" si="29"/>
        <v>9.8022500399278911E-3</v>
      </c>
      <c r="AF81" s="19">
        <f t="shared" si="30"/>
        <v>4.1825284208086878E-3</v>
      </c>
      <c r="AG81" s="19">
        <f t="shared" si="31"/>
        <v>5.2865253432127625E-4</v>
      </c>
      <c r="AH81" s="19">
        <f t="shared" si="32"/>
        <v>0.2215037194641041</v>
      </c>
      <c r="AI81" s="19">
        <f t="shared" si="33"/>
        <v>0.1656744619153328</v>
      </c>
    </row>
    <row r="82" spans="1:56" x14ac:dyDescent="0.25">
      <c r="A82" s="45">
        <f t="shared" si="34"/>
        <v>81</v>
      </c>
      <c r="B82" s="32">
        <f t="shared" si="18"/>
        <v>1.0533167231903771</v>
      </c>
      <c r="C82" s="28">
        <f t="shared" si="42"/>
        <v>9.4886093466322839E-3</v>
      </c>
      <c r="D82" s="33">
        <f t="shared" si="19"/>
        <v>1.3774088876856005E-2</v>
      </c>
      <c r="E82" s="28">
        <f t="shared" si="43"/>
        <v>4.2854795302237209E-3</v>
      </c>
      <c r="F82" s="34">
        <f t="shared" si="35"/>
        <v>4.5913629589520019E-3</v>
      </c>
      <c r="G82" s="30">
        <f t="shared" si="10"/>
        <v>3.0588342872828102E-4</v>
      </c>
      <c r="H82" s="30">
        <f t="shared" si="41"/>
        <v>2E-3</v>
      </c>
      <c r="I82" s="31">
        <f t="shared" si="40"/>
        <v>-1.694116571271719E-3</v>
      </c>
      <c r="J82" s="30">
        <f t="shared" si="47"/>
        <v>0.98592002769441556</v>
      </c>
      <c r="K82" s="30">
        <f t="shared" si="22"/>
        <v>0</v>
      </c>
      <c r="L82" s="29">
        <v>7.4046811136542573E-2</v>
      </c>
      <c r="M82" s="29">
        <v>3.3264317838952236E-2</v>
      </c>
      <c r="N82" s="37">
        <f t="shared" si="23"/>
        <v>7.6936932840076758E-2</v>
      </c>
      <c r="O82" s="37">
        <f t="shared" si="24"/>
        <v>3.4267884013178679E-2</v>
      </c>
      <c r="P82" s="32">
        <f t="shared" si="36"/>
        <v>0.8</v>
      </c>
      <c r="Q82" s="32">
        <f t="shared" si="44"/>
        <v>8.6139917361888141E-2</v>
      </c>
      <c r="R82" s="43">
        <v>59</v>
      </c>
      <c r="S82" s="44">
        <f t="shared" si="45"/>
        <v>1.3774088876856005E-2</v>
      </c>
      <c r="T82" s="44">
        <f t="shared" si="46"/>
        <v>8.8093094906446553E-2</v>
      </c>
      <c r="U82" s="44">
        <f t="shared" si="15"/>
        <v>0.10654502694766171</v>
      </c>
      <c r="V82" s="44">
        <f t="shared" si="16"/>
        <v>2.2023273726611638E-2</v>
      </c>
      <c r="W82" s="44">
        <f t="shared" si="17"/>
        <v>1.5114011381007993E-2</v>
      </c>
      <c r="X82" s="44">
        <f t="shared" si="37"/>
        <v>7.9740747883251056E-2</v>
      </c>
      <c r="Y82" s="44">
        <f t="shared" si="39"/>
        <v>8.0560613576414766E-2</v>
      </c>
      <c r="Z82" s="32">
        <f t="shared" si="48"/>
        <v>4.6173861570394529E-3</v>
      </c>
      <c r="AA82" s="32">
        <f t="shared" si="49"/>
        <v>9.1151516410194512E-3</v>
      </c>
      <c r="AB82" s="32">
        <f t="shared" si="27"/>
        <v>0</v>
      </c>
      <c r="AC82" s="32">
        <f t="shared" si="28"/>
        <v>2.8796850182335662E-5</v>
      </c>
      <c r="AE82" s="19">
        <f t="shared" si="29"/>
        <v>9.0083154835825276E-3</v>
      </c>
      <c r="AF82" s="19">
        <f t="shared" si="30"/>
        <v>3.8468040490132172E-3</v>
      </c>
      <c r="AG82" s="19">
        <f t="shared" si="31"/>
        <v>4.9764945588624419E-4</v>
      </c>
      <c r="AH82" s="19">
        <f t="shared" si="32"/>
        <v>0.22215542857510814</v>
      </c>
      <c r="AI82" s="19">
        <f t="shared" si="33"/>
        <v>0.16618341481090462</v>
      </c>
    </row>
    <row r="83" spans="1:56" x14ac:dyDescent="0.25">
      <c r="A83" s="45">
        <f t="shared" si="34"/>
        <v>82</v>
      </c>
      <c r="B83" s="32">
        <f t="shared" si="18"/>
        <v>1.060516173092739</v>
      </c>
      <c r="C83" s="28">
        <f t="shared" si="42"/>
        <v>8.7689793312097294E-3</v>
      </c>
      <c r="D83" s="33">
        <f t="shared" si="19"/>
        <v>1.2744881580592112E-2</v>
      </c>
      <c r="E83" s="28">
        <f t="shared" si="43"/>
        <v>3.9759022493823818E-3</v>
      </c>
      <c r="F83" s="34">
        <f t="shared" si="35"/>
        <v>4.248293860197371E-3</v>
      </c>
      <c r="G83" s="30">
        <f t="shared" si="10"/>
        <v>2.7239161081498917E-4</v>
      </c>
      <c r="H83" s="30">
        <f t="shared" si="41"/>
        <v>2E-3</v>
      </c>
      <c r="I83" s="31">
        <f t="shared" si="40"/>
        <v>-1.7276083891850109E-3</v>
      </c>
      <c r="J83" s="30">
        <f t="shared" si="47"/>
        <v>0.986982726808593</v>
      </c>
      <c r="K83" s="30">
        <f t="shared" si="22"/>
        <v>0</v>
      </c>
      <c r="L83" s="29">
        <v>7.7659463265960307E-2</v>
      </c>
      <c r="M83" s="29">
        <v>3.4518775556735284E-2</v>
      </c>
      <c r="N83" s="37">
        <f t="shared" si="23"/>
        <v>7.7659463265960307E-2</v>
      </c>
      <c r="O83" s="37">
        <f t="shared" si="24"/>
        <v>3.4518775556735284E-2</v>
      </c>
      <c r="P83" s="32">
        <f t="shared" si="36"/>
        <v>0</v>
      </c>
      <c r="Q83" s="32">
        <f t="shared" si="44"/>
        <v>8.7612357118569212E-2</v>
      </c>
      <c r="R83" s="43">
        <v>60</v>
      </c>
      <c r="S83" s="44">
        <f t="shared" si="45"/>
        <v>1.2744881580592112E-2</v>
      </c>
      <c r="T83" s="44">
        <f t="shared" si="46"/>
        <v>8.9462411814678344E-2</v>
      </c>
      <c r="U83" s="44">
        <f t="shared" si="15"/>
        <v>0.10820116023532042</v>
      </c>
      <c r="V83" s="44">
        <f t="shared" si="16"/>
        <v>2.2365602953669586E-2</v>
      </c>
      <c r="W83" s="44">
        <f t="shared" si="17"/>
        <v>1.5348943203498741E-2</v>
      </c>
      <c r="X83" s="44">
        <f t="shared" si="37"/>
        <v>7.8609897725486044E-2</v>
      </c>
      <c r="Y83" s="44">
        <f t="shared" si="39"/>
        <v>8.0674220510935951E-2</v>
      </c>
      <c r="Z83" s="32">
        <f t="shared" si="48"/>
        <v>4.2776289587555093E-3</v>
      </c>
      <c r="AA83" s="32">
        <f t="shared" si="49"/>
        <v>8.4272519884313266E-3</v>
      </c>
      <c r="AB83" s="32">
        <f t="shared" si="27"/>
        <v>0</v>
      </c>
      <c r="AC83" s="32">
        <f t="shared" si="28"/>
        <v>2.582987440221391E-5</v>
      </c>
      <c r="AE83" s="19">
        <f t="shared" si="29"/>
        <v>8.2685955704354056E-3</v>
      </c>
      <c r="AF83" s="19">
        <f t="shared" si="30"/>
        <v>3.5324297546724536E-3</v>
      </c>
      <c r="AG83" s="19">
        <f t="shared" si="31"/>
        <v>4.6846456768023055E-4</v>
      </c>
      <c r="AH83" s="19">
        <f t="shared" si="32"/>
        <v>0.22276367901388325</v>
      </c>
      <c r="AI83" s="19">
        <f t="shared" si="33"/>
        <v>0.16665844346782341</v>
      </c>
    </row>
    <row r="84" spans="1:56" x14ac:dyDescent="0.25">
      <c r="A84" s="45">
        <f t="shared" si="34"/>
        <v>83</v>
      </c>
      <c r="B84" s="32">
        <f t="shared" si="18"/>
        <v>1.0683943363839556</v>
      </c>
      <c r="C84" s="28">
        <f t="shared" si="42"/>
        <v>8.0988079757715395E-3</v>
      </c>
      <c r="D84" s="33">
        <f t="shared" si="19"/>
        <v>1.1784607537813057E-2</v>
      </c>
      <c r="E84" s="28">
        <f t="shared" si="43"/>
        <v>3.6857995620415171E-3</v>
      </c>
      <c r="F84" s="34">
        <f t="shared" si="35"/>
        <v>3.9282025126043526E-3</v>
      </c>
      <c r="G84" s="30">
        <f t="shared" si="10"/>
        <v>2.4240295056283554E-4</v>
      </c>
      <c r="H84" s="30">
        <f t="shared" si="41"/>
        <v>2E-3</v>
      </c>
      <c r="I84" s="31">
        <f t="shared" si="40"/>
        <v>-1.7575970494371645E-3</v>
      </c>
      <c r="J84" s="30">
        <f t="shared" si="47"/>
        <v>0.98797298951162416</v>
      </c>
      <c r="K84" s="30">
        <f t="shared" si="22"/>
        <v>0</v>
      </c>
      <c r="L84" s="29">
        <v>7.7659463265960307E-2</v>
      </c>
      <c r="M84" s="29">
        <v>3.4518775556735284E-2</v>
      </c>
      <c r="N84" s="37">
        <f t="shared" si="23"/>
        <v>7.8335512351153727E-2</v>
      </c>
      <c r="O84" s="37">
        <f t="shared" si="24"/>
        <v>3.4769418922685688E-2</v>
      </c>
      <c r="P84" s="32">
        <f t="shared" si="36"/>
        <v>0.2</v>
      </c>
      <c r="Q84" s="32">
        <f t="shared" si="44"/>
        <v>8.9106701625253457E-2</v>
      </c>
      <c r="R84" s="43">
        <v>61</v>
      </c>
      <c r="S84" s="44">
        <f t="shared" si="45"/>
        <v>1.1784607537813057E-2</v>
      </c>
      <c r="T84" s="44">
        <f t="shared" si="46"/>
        <v>9.0855089836094388E-2</v>
      </c>
      <c r="U84" s="44">
        <f t="shared" si="15"/>
        <v>0.10988554784230334</v>
      </c>
      <c r="V84" s="44">
        <f t="shared" si="16"/>
        <v>2.2713772459023597E-2</v>
      </c>
      <c r="W84" s="44">
        <f t="shared" si="17"/>
        <v>1.5587883060114239E-2</v>
      </c>
      <c r="X84" s="44">
        <f t="shared" si="37"/>
        <v>7.7382388134909816E-2</v>
      </c>
      <c r="Y84" s="44">
        <f t="shared" si="39"/>
        <v>8.0769931980553683E-2</v>
      </c>
      <c r="Z84" s="32">
        <f t="shared" si="48"/>
        <v>3.9593007054568473E-3</v>
      </c>
      <c r="AA84" s="32">
        <f t="shared" si="49"/>
        <v>7.7862627065810605E-3</v>
      </c>
      <c r="AB84" s="32">
        <f t="shared" si="27"/>
        <v>0</v>
      </c>
      <c r="AC84" s="32">
        <f t="shared" si="28"/>
        <v>2.3168589877354128E-5</v>
      </c>
      <c r="AE84" s="19">
        <f t="shared" si="29"/>
        <v>7.5803546499342532E-3</v>
      </c>
      <c r="AF84" s="19">
        <f t="shared" si="30"/>
        <v>3.238064989157928E-3</v>
      </c>
      <c r="AG84" s="19">
        <f t="shared" si="31"/>
        <v>4.4099124107550641E-4</v>
      </c>
      <c r="AH84" s="19">
        <f t="shared" si="32"/>
        <v>0.2233308241373014</v>
      </c>
      <c r="AI84" s="19">
        <f t="shared" si="33"/>
        <v>0.16710137735702563</v>
      </c>
    </row>
    <row r="85" spans="1:56" x14ac:dyDescent="0.25">
      <c r="A85" s="45">
        <f t="shared" si="34"/>
        <v>84</v>
      </c>
      <c r="B85" s="32">
        <f t="shared" si="18"/>
        <v>1.0770223101624417</v>
      </c>
      <c r="C85" s="28">
        <f t="shared" si="42"/>
        <v>7.4751180488699855E-3</v>
      </c>
      <c r="D85" s="33">
        <f t="shared" si="19"/>
        <v>1.0889321961925278E-2</v>
      </c>
      <c r="E85" s="28">
        <f t="shared" si="43"/>
        <v>3.4142039130552917E-3</v>
      </c>
      <c r="F85" s="34">
        <f t="shared" si="35"/>
        <v>3.6297739873084258E-3</v>
      </c>
      <c r="G85" s="30">
        <f t="shared" si="10"/>
        <v>2.1557007425313402E-4</v>
      </c>
      <c r="H85" s="30">
        <f t="shared" si="41"/>
        <v>2E-3</v>
      </c>
      <c r="I85" s="31">
        <f t="shared" si="40"/>
        <v>-1.784429925746866E-3</v>
      </c>
      <c r="J85" s="30">
        <f t="shared" si="47"/>
        <v>0.98889510796382152</v>
      </c>
      <c r="K85" s="30">
        <f t="shared" si="22"/>
        <v>0</v>
      </c>
      <c r="L85" s="29">
        <v>7.7659463265960307E-2</v>
      </c>
      <c r="M85" s="29">
        <v>3.4518775556735284E-2</v>
      </c>
      <c r="N85" s="37">
        <f t="shared" si="23"/>
        <v>7.9011561436347161E-2</v>
      </c>
      <c r="O85" s="37">
        <f t="shared" si="24"/>
        <v>3.5020062288636085E-2</v>
      </c>
      <c r="P85" s="32">
        <f t="shared" si="36"/>
        <v>0.4</v>
      </c>
      <c r="Q85" s="32">
        <f t="shared" si="44"/>
        <v>9.0676206998695746E-2</v>
      </c>
      <c r="R85" s="43">
        <v>62</v>
      </c>
      <c r="S85" s="44">
        <f t="shared" si="45"/>
        <v>1.0889321961925278E-2</v>
      </c>
      <c r="T85" s="44">
        <f t="shared" si="46"/>
        <v>9.2325291726435499E-2</v>
      </c>
      <c r="U85" s="44">
        <f t="shared" si="15"/>
        <v>0.11166369742589158</v>
      </c>
      <c r="V85" s="44">
        <f t="shared" si="16"/>
        <v>2.3081322931608875E-2</v>
      </c>
      <c r="W85" s="44">
        <f t="shared" si="17"/>
        <v>1.58401235805159E-2</v>
      </c>
      <c r="X85" s="44">
        <f t="shared" si="37"/>
        <v>7.6098963126982666E-2</v>
      </c>
      <c r="Y85" s="44">
        <f t="shared" si="39"/>
        <v>8.084767990669145E-2</v>
      </c>
      <c r="Z85" s="32">
        <f t="shared" si="48"/>
        <v>3.6619089015163349E-3</v>
      </c>
      <c r="AA85" s="32">
        <f t="shared" si="49"/>
        <v>7.1899020765726082E-3</v>
      </c>
      <c r="AB85" s="32">
        <f t="shared" si="27"/>
        <v>0</v>
      </c>
      <c r="AC85" s="32">
        <f t="shared" si="28"/>
        <v>2.0781500852324231E-5</v>
      </c>
      <c r="AE85" s="19">
        <f t="shared" si="29"/>
        <v>6.9405415081351032E-3</v>
      </c>
      <c r="AF85" s="19">
        <f t="shared" si="30"/>
        <v>2.9633889080194972E-3</v>
      </c>
      <c r="AG85" s="19">
        <f t="shared" si="31"/>
        <v>4.1512910073075368E-4</v>
      </c>
      <c r="AH85" s="19">
        <f t="shared" si="32"/>
        <v>0.22385881913326131</v>
      </c>
      <c r="AI85" s="19">
        <f t="shared" si="33"/>
        <v>0.16751373372434805</v>
      </c>
    </row>
    <row r="86" spans="1:56" x14ac:dyDescent="0.25">
      <c r="A86" s="45">
        <f t="shared" si="34"/>
        <v>85</v>
      </c>
      <c r="B86" s="32">
        <f t="shared" si="18"/>
        <v>1.0864730666246543</v>
      </c>
      <c r="C86" s="28">
        <f t="shared" si="42"/>
        <v>6.8950790912982451E-3</v>
      </c>
      <c r="D86" s="33">
        <f t="shared" si="19"/>
        <v>1.0055251768395144E-2</v>
      </c>
      <c r="E86" s="28">
        <f t="shared" si="43"/>
        <v>3.1601726770968982E-3</v>
      </c>
      <c r="F86" s="34">
        <f t="shared" si="35"/>
        <v>3.3517505894650481E-3</v>
      </c>
      <c r="G86" s="30">
        <f t="shared" si="10"/>
        <v>1.9157791236814985E-4</v>
      </c>
      <c r="H86" s="30">
        <f t="shared" si="41"/>
        <v>2E-3</v>
      </c>
      <c r="I86" s="31">
        <f t="shared" si="40"/>
        <v>-1.8084220876318502E-3</v>
      </c>
      <c r="J86" s="30">
        <f t="shared" si="47"/>
        <v>0.9897531703192366</v>
      </c>
      <c r="K86" s="30">
        <f t="shared" si="22"/>
        <v>0</v>
      </c>
      <c r="L86" s="29">
        <v>7.7659463265960307E-2</v>
      </c>
      <c r="M86" s="29">
        <v>3.4518775556735284E-2</v>
      </c>
      <c r="N86" s="37">
        <f t="shared" si="23"/>
        <v>7.9687610521540581E-2</v>
      </c>
      <c r="O86" s="37">
        <f t="shared" si="24"/>
        <v>3.5270705654586489E-2</v>
      </c>
      <c r="P86" s="32">
        <f t="shared" si="36"/>
        <v>0.60000000000000009</v>
      </c>
      <c r="Q86" s="32">
        <f t="shared" si="44"/>
        <v>9.2328366304763862E-2</v>
      </c>
      <c r="R86" s="43">
        <v>63</v>
      </c>
      <c r="S86" s="44">
        <f t="shared" si="45"/>
        <v>1.0055251768395144E-2</v>
      </c>
      <c r="T86" s="44">
        <f t="shared" si="46"/>
        <v>9.3880358129616329E-2</v>
      </c>
      <c r="U86" s="44">
        <f t="shared" si="15"/>
        <v>0.11354448719730623</v>
      </c>
      <c r="V86" s="44">
        <f t="shared" si="16"/>
        <v>2.3470089532404082E-2</v>
      </c>
      <c r="W86" s="44">
        <f t="shared" si="17"/>
        <v>1.6106924188904768E-2</v>
      </c>
      <c r="X86" s="44">
        <f t="shared" si="37"/>
        <v>7.4755722217408824E-2</v>
      </c>
      <c r="Y86" s="44">
        <f t="shared" si="39"/>
        <v>8.0907408176014411E-2</v>
      </c>
      <c r="Z86" s="32">
        <f t="shared" si="48"/>
        <v>3.3839487839381543E-3</v>
      </c>
      <c r="AA86" s="32">
        <f t="shared" si="49"/>
        <v>6.6352617136106505E-3</v>
      </c>
      <c r="AB86" s="32">
        <f t="shared" si="27"/>
        <v>0</v>
      </c>
      <c r="AC86" s="32">
        <f t="shared" si="28"/>
        <v>1.8640356619082796E-5</v>
      </c>
      <c r="AE86" s="19">
        <f t="shared" si="29"/>
        <v>6.3462954610731277E-3</v>
      </c>
      <c r="AF86" s="19">
        <f t="shared" si="30"/>
        <v>2.7073457750619286E-3</v>
      </c>
      <c r="AG86" s="19">
        <f t="shared" si="31"/>
        <v>3.9078365786411975E-4</v>
      </c>
      <c r="AH86" s="19">
        <f t="shared" si="32"/>
        <v>0.22434991897551115</v>
      </c>
      <c r="AI86" s="19">
        <f t="shared" si="33"/>
        <v>0.1678972685049844</v>
      </c>
    </row>
    <row r="87" spans="1:56" x14ac:dyDescent="0.25">
      <c r="A87" s="45">
        <f t="shared" si="34"/>
        <v>86</v>
      </c>
      <c r="B87" s="32">
        <f t="shared" si="18"/>
        <v>1.0968295469893028</v>
      </c>
      <c r="C87" s="28">
        <f t="shared" ref="C87:C118" si="50">MAX(D87-E87,$I$14*E87)</f>
        <v>6.3560024871863064E-3</v>
      </c>
      <c r="D87" s="33">
        <f t="shared" si="19"/>
        <v>9.2787923388390932E-3</v>
      </c>
      <c r="E87" s="28">
        <f t="shared" ref="E87:E118" si="51">MAX($I$15,((EXP($Y$9+$Y$8*A87)-1)/EXP($Y$9+$Y$8*A87))*F87)</f>
        <v>2.9227898516527872E-3</v>
      </c>
      <c r="F87" s="34">
        <f t="shared" si="35"/>
        <v>3.0929307796130311E-3</v>
      </c>
      <c r="G87" s="30">
        <f t="shared" ref="G87:G132" si="52">F87-E87</f>
        <v>1.7014092796024385E-4</v>
      </c>
      <c r="H87" s="30">
        <f t="shared" si="41"/>
        <v>2E-3</v>
      </c>
      <c r="I87" s="31">
        <f t="shared" si="40"/>
        <v>-1.8298590720397562E-3</v>
      </c>
      <c r="J87" s="30">
        <f t="shared" si="47"/>
        <v>0.9905510667332007</v>
      </c>
      <c r="K87" s="30">
        <f t="shared" si="22"/>
        <v>0</v>
      </c>
      <c r="L87" s="29">
        <v>7.7659463265960307E-2</v>
      </c>
      <c r="M87" s="29">
        <v>3.4518775556735284E-2</v>
      </c>
      <c r="N87" s="37">
        <f t="shared" si="23"/>
        <v>8.0363659606734E-2</v>
      </c>
      <c r="O87" s="37">
        <f t="shared" si="24"/>
        <v>3.5521349020536885E-2</v>
      </c>
      <c r="P87" s="32">
        <f t="shared" si="36"/>
        <v>0.8</v>
      </c>
      <c r="Q87" s="32">
        <f t="shared" ref="Q87:Q110" si="53">N87+(H87*($D$5+$D$14))/(C88+E88)</f>
        <v>9.4071471597145656E-2</v>
      </c>
      <c r="R87" s="43">
        <v>64</v>
      </c>
      <c r="S87" s="44">
        <f t="shared" ref="S87:S110" si="54">D87</f>
        <v>9.2787923388390932E-3</v>
      </c>
      <c r="T87" s="44">
        <f t="shared" ref="T87:T110" si="55">Q87*(C87+E87)/(C87*($S$3*(1+$S$5))+E87*(1+$S$7))</f>
        <v>9.5528422374958483E-2</v>
      </c>
      <c r="U87" s="44">
        <f t="shared" ref="U87:U109" si="56">T87*$S$7</f>
        <v>0.11553775408863222</v>
      </c>
      <c r="V87" s="44">
        <f t="shared" ref="V87:V109" si="57">T87*$S$3</f>
        <v>2.3882105593739621E-2</v>
      </c>
      <c r="W87" s="44">
        <f t="shared" ref="W87:W109" si="58">V87*$S$5</f>
        <v>1.6389680309429156E-2</v>
      </c>
      <c r="X87" s="44">
        <f t="shared" si="37"/>
        <v>7.3348453874348268E-2</v>
      </c>
      <c r="Y87" s="44">
        <f t="shared" si="39"/>
        <v>8.0949072707537678E-2</v>
      </c>
      <c r="Z87" s="32">
        <f t="shared" si="48"/>
        <v>3.1243962513764351E-3</v>
      </c>
      <c r="AA87" s="32">
        <f t="shared" si="49"/>
        <v>6.1197614963782055E-3</v>
      </c>
      <c r="AB87" s="32">
        <f t="shared" si="27"/>
        <v>0</v>
      </c>
      <c r="AC87" s="32">
        <f t="shared" si="28"/>
        <v>1.6719817175655201E-5</v>
      </c>
      <c r="AE87" s="19">
        <f t="shared" si="29"/>
        <v>5.7948862743832479E-3</v>
      </c>
      <c r="AF87" s="19">
        <f t="shared" si="30"/>
        <v>2.4689344534016924E-3</v>
      </c>
      <c r="AG87" s="19">
        <f t="shared" si="31"/>
        <v>3.6786596503314751E-4</v>
      </c>
      <c r="AH87" s="19">
        <f t="shared" si="32"/>
        <v>0.22480627128587682</v>
      </c>
      <c r="AI87" s="19">
        <f t="shared" si="33"/>
        <v>0.16825365439579981</v>
      </c>
    </row>
    <row r="88" spans="1:56" x14ac:dyDescent="0.25">
      <c r="A88" s="45">
        <f t="shared" si="34"/>
        <v>87</v>
      </c>
      <c r="B88" s="32">
        <f t="shared" ref="B88:B132" si="59">C88/AE88</f>
        <v>1.108185855046999</v>
      </c>
      <c r="C88" s="28">
        <f t="shared" si="50"/>
        <v>5.8553365483075149E-3</v>
      </c>
      <c r="D88" s="33">
        <f t="shared" ref="D88:D132" si="60">EXP(-N88)*D87</f>
        <v>8.5565039847753134E-3</v>
      </c>
      <c r="E88" s="28">
        <f t="shared" si="51"/>
        <v>2.7011674364677985E-3</v>
      </c>
      <c r="F88" s="34">
        <f t="shared" si="35"/>
        <v>2.8521679949251046E-3</v>
      </c>
      <c r="G88" s="30">
        <f t="shared" si="52"/>
        <v>1.510005584573061E-4</v>
      </c>
      <c r="H88" s="30">
        <f t="shared" si="41"/>
        <v>2E-3</v>
      </c>
      <c r="I88" s="31">
        <f t="shared" si="40"/>
        <v>-1.8489994415426939E-3</v>
      </c>
      <c r="J88" s="30">
        <f t="shared" ref="J88:J119" si="61">1-AP88-I88-H88-E88-C88-AO88</f>
        <v>0.99129249545676745</v>
      </c>
      <c r="K88" s="30">
        <f t="shared" ref="K88:K132" si="62">(C87+E87)*$L$8</f>
        <v>0</v>
      </c>
      <c r="L88" s="29">
        <v>8.103970869192742E-2</v>
      </c>
      <c r="M88" s="29">
        <v>3.5771992386487289E-2</v>
      </c>
      <c r="N88" s="37">
        <f t="shared" ref="N88:N132" si="63">L88*(1-P88)+L93*P88</f>
        <v>8.103970869192742E-2</v>
      </c>
      <c r="O88" s="37">
        <f t="shared" ref="O88:O132" si="64">M88*(1-P88)+M93*P88</f>
        <v>3.5771992386487289E-2</v>
      </c>
      <c r="P88" s="32">
        <f t="shared" si="36"/>
        <v>0</v>
      </c>
      <c r="Q88" s="32">
        <f t="shared" si="53"/>
        <v>9.5914046225697019E-2</v>
      </c>
      <c r="R88" s="43">
        <v>65</v>
      </c>
      <c r="S88" s="44">
        <f t="shared" si="54"/>
        <v>8.5565039847753134E-3</v>
      </c>
      <c r="T88" s="44">
        <f t="shared" si="55"/>
        <v>9.7277832123982125E-2</v>
      </c>
      <c r="U88" s="44">
        <f t="shared" si="56"/>
        <v>0.11765359425805946</v>
      </c>
      <c r="V88" s="44">
        <f t="shared" si="57"/>
        <v>2.4319458030995531E-2</v>
      </c>
      <c r="W88" s="44">
        <f t="shared" si="58"/>
        <v>1.6689824138918508E-2</v>
      </c>
      <c r="X88" s="44">
        <f t="shared" ref="X88:X110" si="65">MIN((C89-AA89)/E88,1-T88-U88-$I$13)</f>
        <v>7.19602591241571E-2</v>
      </c>
      <c r="Y88" s="44">
        <f t="shared" si="39"/>
        <v>8.0972641506364407E-2</v>
      </c>
      <c r="Z88" s="32">
        <f t="shared" ref="Z88:Z111" si="66">E87*(1-T87-U87)+H87*$D$14+C87*Y87</f>
        <v>2.8822592051095408E-3</v>
      </c>
      <c r="AA88" s="32">
        <f t="shared" ref="AA88:AA111" si="67">C87*(1-V87-W87-Y87)+$D$5*H87</f>
        <v>5.6409544316891472E-3</v>
      </c>
      <c r="AB88" s="32">
        <f t="shared" ref="AB88:AB109" si="68">AK87*(BF87+BG87)+AL87*(BH87+BI87)</f>
        <v>0</v>
      </c>
      <c r="AC88" s="32">
        <f t="shared" ref="AC88:AC109" si="69">AC87*(1-($D$5+$D$13+$D$14))</f>
        <v>1.4997153332417847E-5</v>
      </c>
      <c r="AE88" s="19">
        <f t="shared" ref="AE88:AE132" si="70">AE87*(1-V87-W87-Y87)+$D$5*AG87+X87*AF87</f>
        <v>5.2837134869034999E-3</v>
      </c>
      <c r="AF88" s="19">
        <f t="shared" ref="AF88:AF132" si="71">AF87*(1-T87-U87-X87)+AG87*$D$14+Y87*AE87</f>
        <v>2.247201940360394E-3</v>
      </c>
      <c r="AG88" s="19">
        <f t="shared" ref="AG88:AG132" si="72">AG87*(1-$D$5-$D$14)</f>
        <v>3.4629229116030019E-4</v>
      </c>
      <c r="AH88" s="19">
        <f t="shared" ref="AH88:AH132" si="73">AH87+AE87*V87+U87*AF87</f>
        <v>0.22522992051352345</v>
      </c>
      <c r="AI88" s="19">
        <f t="shared" ref="AI88:AI132" si="74">AI87+T87*AF87+W87*AE87</f>
        <v>0.16858448414254709</v>
      </c>
    </row>
    <row r="89" spans="1:56" x14ac:dyDescent="0.25">
      <c r="A89" s="45">
        <f t="shared" ref="A89:A132" si="75">A88+1</f>
        <v>88</v>
      </c>
      <c r="B89" s="32">
        <f t="shared" si="59"/>
        <v>1.1206520470757895</v>
      </c>
      <c r="C89" s="28">
        <f t="shared" si="50"/>
        <v>5.3909000643702519E-3</v>
      </c>
      <c r="D89" s="33">
        <f t="shared" si="60"/>
        <v>7.8854569255416909E-3</v>
      </c>
      <c r="E89" s="28">
        <f t="shared" si="51"/>
        <v>2.4945568611714391E-3</v>
      </c>
      <c r="F89" s="34">
        <f t="shared" ref="F89:F132" si="76">MIN(D89/$I$12,F88*EXP(-O89))</f>
        <v>2.6284856418472302E-3</v>
      </c>
      <c r="G89" s="30">
        <f>F89-E89</f>
        <v>1.3392878067579111E-4</v>
      </c>
      <c r="H89" s="30">
        <f t="shared" si="41"/>
        <v>2E-3</v>
      </c>
      <c r="I89" s="31">
        <f t="shared" si="40"/>
        <v>-1.8660712193242089E-3</v>
      </c>
      <c r="J89" s="30">
        <f t="shared" si="61"/>
        <v>0.99198061429378248</v>
      </c>
      <c r="K89" s="30">
        <f t="shared" si="62"/>
        <v>0</v>
      </c>
      <c r="L89" s="29">
        <v>8.103970869192742E-2</v>
      </c>
      <c r="M89" s="29">
        <v>3.5771992386487289E-2</v>
      </c>
      <c r="N89" s="37">
        <f t="shared" si="63"/>
        <v>8.1671526295419822E-2</v>
      </c>
      <c r="O89" s="37">
        <f t="shared" si="64"/>
        <v>3.6022218911303375E-2</v>
      </c>
      <c r="P89" s="32">
        <f t="shared" ref="P89:P132" si="77">MOD(P88+0.2, 1)</f>
        <v>0.2</v>
      </c>
      <c r="Q89" s="32">
        <f t="shared" si="53"/>
        <v>9.7821860751256595E-2</v>
      </c>
      <c r="R89" s="43">
        <v>66</v>
      </c>
      <c r="S89" s="44">
        <f t="shared" si="54"/>
        <v>7.8854569255416909E-3</v>
      </c>
      <c r="T89" s="44">
        <f t="shared" si="55"/>
        <v>9.9093607709708792E-2</v>
      </c>
      <c r="U89" s="44">
        <f t="shared" si="56"/>
        <v>0.11984970121647212</v>
      </c>
      <c r="V89" s="44">
        <f t="shared" si="57"/>
        <v>2.4773401927427198E-2</v>
      </c>
      <c r="W89" s="44">
        <f t="shared" si="58"/>
        <v>1.7001354263920632E-2</v>
      </c>
      <c r="X89" s="44">
        <f t="shared" si="65"/>
        <v>7.0457269197454292E-2</v>
      </c>
      <c r="Y89" s="44">
        <f t="shared" si="39"/>
        <v>8.0978094703962777E-2</v>
      </c>
      <c r="Z89" s="32">
        <f t="shared" si="66"/>
        <v>2.6565826582634279E-3</v>
      </c>
      <c r="AA89" s="32">
        <f t="shared" si="67"/>
        <v>5.1965233557042939E-3</v>
      </c>
      <c r="AB89" s="32">
        <f t="shared" si="68"/>
        <v>0</v>
      </c>
      <c r="AC89" s="32">
        <f t="shared" si="69"/>
        <v>1.3451977716810053E-5</v>
      </c>
      <c r="AE89" s="19">
        <f t="shared" si="70"/>
        <v>4.810503026730889E-3</v>
      </c>
      <c r="AF89" s="19">
        <f t="shared" si="71"/>
        <v>2.04104526037698E-3</v>
      </c>
      <c r="AG89" s="19">
        <f t="shared" si="72"/>
        <v>3.2598381561676842E-4</v>
      </c>
      <c r="AH89" s="19">
        <f t="shared" si="73"/>
        <v>0.22562280894722309</v>
      </c>
      <c r="AI89" s="19">
        <f t="shared" si="74"/>
        <v>0.16889127132454698</v>
      </c>
    </row>
    <row r="90" spans="1:56" x14ac:dyDescent="0.25">
      <c r="A90" s="45">
        <f t="shared" si="75"/>
        <v>89</v>
      </c>
      <c r="B90" s="32">
        <f t="shared" si="59"/>
        <v>1.1343524310149431</v>
      </c>
      <c r="C90" s="28">
        <f t="shared" si="50"/>
        <v>4.960343400204353E-3</v>
      </c>
      <c r="D90" s="33">
        <f t="shared" si="60"/>
        <v>7.2624469938527489E-3</v>
      </c>
      <c r="E90" s="28">
        <f t="shared" si="51"/>
        <v>2.3021035936483963E-3</v>
      </c>
      <c r="F90" s="34">
        <f t="shared" si="76"/>
        <v>2.420815664617583E-3</v>
      </c>
      <c r="G90" s="30">
        <f t="shared" si="52"/>
        <v>1.1871207096918667E-4</v>
      </c>
      <c r="H90" s="30">
        <f t="shared" si="41"/>
        <v>2E-3</v>
      </c>
      <c r="I90" s="31">
        <f t="shared" si="40"/>
        <v>-1.8812879290308134E-3</v>
      </c>
      <c r="J90" s="30">
        <f t="shared" si="61"/>
        <v>0.99261884093517816</v>
      </c>
      <c r="K90" s="30">
        <f t="shared" si="62"/>
        <v>0</v>
      </c>
      <c r="L90" s="29">
        <v>8.103970869192742E-2</v>
      </c>
      <c r="M90" s="29">
        <v>3.5771992386487289E-2</v>
      </c>
      <c r="N90" s="37">
        <f t="shared" si="63"/>
        <v>8.2303343898912196E-2</v>
      </c>
      <c r="O90" s="37">
        <f t="shared" si="64"/>
        <v>3.627244543611946E-2</v>
      </c>
      <c r="P90" s="32">
        <f t="shared" si="77"/>
        <v>0.4</v>
      </c>
      <c r="Q90" s="32">
        <f t="shared" si="53"/>
        <v>9.9850219757263256E-2</v>
      </c>
      <c r="R90" s="43">
        <v>67</v>
      </c>
      <c r="S90" s="44">
        <f t="shared" si="54"/>
        <v>7.2624469938527489E-3</v>
      </c>
      <c r="T90" s="44">
        <f t="shared" si="55"/>
        <v>0.1010315465828443</v>
      </c>
      <c r="U90" s="44">
        <f t="shared" si="56"/>
        <v>0.12219355971844006</v>
      </c>
      <c r="V90" s="44">
        <f t="shared" si="57"/>
        <v>2.5257886645711075E-2</v>
      </c>
      <c r="W90" s="44">
        <f t="shared" si="58"/>
        <v>1.7333843776468391E-2</v>
      </c>
      <c r="X90" s="44">
        <f t="shared" si="65"/>
        <v>6.8875338189761395E-2</v>
      </c>
      <c r="Y90" s="44">
        <f t="shared" si="39"/>
        <v>8.096542458491178E-2</v>
      </c>
      <c r="Z90" s="32">
        <f t="shared" si="66"/>
        <v>2.4467940682213881E-3</v>
      </c>
      <c r="AA90" s="32">
        <f t="shared" si="67"/>
        <v>4.7845837359084403E-3</v>
      </c>
      <c r="AB90" s="32">
        <f t="shared" si="68"/>
        <v>0</v>
      </c>
      <c r="AC90" s="32">
        <f t="shared" si="69"/>
        <v>1.2066003492969585E-5</v>
      </c>
      <c r="AE90" s="19">
        <f t="shared" si="70"/>
        <v>4.3728415125501765E-3</v>
      </c>
      <c r="AF90" s="19">
        <f t="shared" si="71"/>
        <v>1.8499934558531259E-3</v>
      </c>
      <c r="AG90" s="19">
        <f t="shared" si="72"/>
        <v>3.0686634024687699E-4</v>
      </c>
      <c r="AH90" s="19">
        <f t="shared" si="73"/>
        <v>0.22598660013680286</v>
      </c>
      <c r="AI90" s="19">
        <f t="shared" si="74"/>
        <v>0.16917531092904164</v>
      </c>
    </row>
    <row r="91" spans="1:56" x14ac:dyDescent="0.25">
      <c r="A91" s="45">
        <f t="shared" si="75"/>
        <v>90</v>
      </c>
      <c r="B91" s="32">
        <f t="shared" si="59"/>
        <v>1.1494223271913115</v>
      </c>
      <c r="C91" s="28">
        <f t="shared" si="50"/>
        <v>4.5614476687086507E-3</v>
      </c>
      <c r="D91" s="33">
        <f t="shared" si="60"/>
        <v>6.6844348170780558E-3</v>
      </c>
      <c r="E91" s="28">
        <f t="shared" si="51"/>
        <v>2.1229871483694047E-3</v>
      </c>
      <c r="F91" s="34">
        <f t="shared" si="76"/>
        <v>2.2281449390260184E-3</v>
      </c>
      <c r="G91" s="30">
        <f t="shared" si="52"/>
        <v>1.0515779065661379E-4</v>
      </c>
      <c r="H91" s="30">
        <f t="shared" si="41"/>
        <v>2E-3</v>
      </c>
      <c r="I91" s="31">
        <f t="shared" si="40"/>
        <v>-1.8948422093433863E-3</v>
      </c>
      <c r="J91" s="30">
        <f t="shared" si="61"/>
        <v>0.99321040739226529</v>
      </c>
      <c r="K91" s="30">
        <f t="shared" si="62"/>
        <v>0</v>
      </c>
      <c r="L91" s="29">
        <v>8.103970869192742E-2</v>
      </c>
      <c r="M91" s="29">
        <v>3.5771992386487289E-2</v>
      </c>
      <c r="N91" s="37">
        <f t="shared" si="63"/>
        <v>8.2935161502404597E-2</v>
      </c>
      <c r="O91" s="37">
        <f t="shared" si="64"/>
        <v>3.6522671960935546E-2</v>
      </c>
      <c r="P91" s="32">
        <f t="shared" si="77"/>
        <v>0.60000000000000009</v>
      </c>
      <c r="Q91" s="32">
        <f t="shared" si="53"/>
        <v>0.10201138848843602</v>
      </c>
      <c r="R91" s="43">
        <v>68</v>
      </c>
      <c r="S91" s="44">
        <f t="shared" si="54"/>
        <v>6.6844348170780558E-3</v>
      </c>
      <c r="T91" s="44">
        <f t="shared" si="55"/>
        <v>0.10310370998136245</v>
      </c>
      <c r="U91" s="44">
        <f t="shared" si="56"/>
        <v>0.1246997573423235</v>
      </c>
      <c r="V91" s="44">
        <f t="shared" si="57"/>
        <v>2.5775927495340613E-2</v>
      </c>
      <c r="W91" s="44">
        <f t="shared" si="58"/>
        <v>1.7689362006606309E-2</v>
      </c>
      <c r="X91" s="44">
        <f t="shared" si="65"/>
        <v>6.7208653865522688E-2</v>
      </c>
      <c r="Y91" s="44">
        <f t="shared" si="39"/>
        <v>8.0934635600066709E-2</v>
      </c>
      <c r="Z91" s="32">
        <f t="shared" si="66"/>
        <v>2.2516915083113332E-3</v>
      </c>
      <c r="AA91" s="32">
        <f t="shared" si="67"/>
        <v>4.4028895051482523E-3</v>
      </c>
      <c r="AB91" s="32">
        <f t="shared" si="68"/>
        <v>0</v>
      </c>
      <c r="AC91" s="32">
        <f t="shared" si="69"/>
        <v>1.0822827940788357E-5</v>
      </c>
      <c r="AE91" s="19">
        <f t="shared" si="70"/>
        <v>3.9684696919493863E-3</v>
      </c>
      <c r="AF91" s="19">
        <f t="shared" si="71"/>
        <v>1.6731497256988893E-3</v>
      </c>
      <c r="AG91" s="19">
        <f t="shared" si="72"/>
        <v>2.888700182809572E-4</v>
      </c>
      <c r="AH91" s="19">
        <f t="shared" si="73"/>
        <v>0.22632310615787302</v>
      </c>
      <c r="AI91" s="19">
        <f t="shared" si="74"/>
        <v>0.16943801678069242</v>
      </c>
    </row>
    <row r="92" spans="1:56" x14ac:dyDescent="0.25">
      <c r="A92" s="45">
        <f t="shared" si="75"/>
        <v>91</v>
      </c>
      <c r="B92" s="32">
        <f t="shared" si="59"/>
        <v>1.1660163888715642</v>
      </c>
      <c r="C92" s="28">
        <f t="shared" si="50"/>
        <v>4.1921190521116017E-3</v>
      </c>
      <c r="D92" s="33">
        <f t="shared" si="60"/>
        <v>6.1485401701497121E-3</v>
      </c>
      <c r="E92" s="28">
        <f t="shared" si="51"/>
        <v>1.9564211180381104E-3</v>
      </c>
      <c r="F92" s="34">
        <f t="shared" si="76"/>
        <v>2.049513390049904E-3</v>
      </c>
      <c r="G92" s="30">
        <f t="shared" si="52"/>
        <v>9.3092272011793646E-5</v>
      </c>
      <c r="H92" s="30">
        <f t="shared" si="41"/>
        <v>2E-3</v>
      </c>
      <c r="I92" s="31">
        <f t="shared" si="40"/>
        <v>-1.9069077279882064E-3</v>
      </c>
      <c r="J92" s="30">
        <f t="shared" si="61"/>
        <v>0.99375836755783864</v>
      </c>
      <c r="K92" s="30">
        <f t="shared" si="62"/>
        <v>0</v>
      </c>
      <c r="L92" s="29">
        <v>8.103970869192742E-2</v>
      </c>
      <c r="M92" s="29">
        <v>3.5771992386487289E-2</v>
      </c>
      <c r="N92" s="37">
        <f t="shared" si="63"/>
        <v>8.3566979105896985E-2</v>
      </c>
      <c r="O92" s="37">
        <f t="shared" si="64"/>
        <v>3.6772898485751625E-2</v>
      </c>
      <c r="P92" s="32">
        <f t="shared" si="77"/>
        <v>0.8</v>
      </c>
      <c r="Q92" s="32">
        <f t="shared" si="53"/>
        <v>0.10431895977619765</v>
      </c>
      <c r="R92" s="43">
        <v>69</v>
      </c>
      <c r="S92" s="44">
        <f t="shared" si="54"/>
        <v>6.1485401701497121E-3</v>
      </c>
      <c r="T92" s="44">
        <f t="shared" si="55"/>
        <v>0.10532347293389901</v>
      </c>
      <c r="U92" s="44">
        <f t="shared" si="56"/>
        <v>0.12738447064302652</v>
      </c>
      <c r="V92" s="44">
        <f t="shared" si="57"/>
        <v>2.6330868233474754E-2</v>
      </c>
      <c r="W92" s="44">
        <f t="shared" si="58"/>
        <v>1.8070203689639543E-2</v>
      </c>
      <c r="X92" s="44">
        <f t="shared" si="65"/>
        <v>6.5450855455289059E-2</v>
      </c>
      <c r="Y92" s="44">
        <f t="shared" si="39"/>
        <v>8.088574436611691E-2</v>
      </c>
      <c r="Z92" s="32">
        <f t="shared" si="66"/>
        <v>2.0704013443500965E-3</v>
      </c>
      <c r="AA92" s="32">
        <f t="shared" si="67"/>
        <v>4.0494359436958893E-3</v>
      </c>
      <c r="AB92" s="32">
        <f t="shared" si="68"/>
        <v>0</v>
      </c>
      <c r="AC92" s="32">
        <f t="shared" si="69"/>
        <v>9.7077383330908691E-6</v>
      </c>
      <c r="AE92" s="19">
        <f t="shared" si="70"/>
        <v>3.5952488250775008E-3</v>
      </c>
      <c r="AF92" s="19">
        <f t="shared" si="71"/>
        <v>1.5096715187993166E-3</v>
      </c>
      <c r="AG92" s="19">
        <f t="shared" si="72"/>
        <v>2.719290991462521E-4</v>
      </c>
      <c r="AH92" s="19">
        <f t="shared" si="73"/>
        <v>0.2266340385097122</v>
      </c>
      <c r="AI92" s="19">
        <f t="shared" si="74"/>
        <v>0.16968072442175944</v>
      </c>
    </row>
    <row r="93" spans="1:56" x14ac:dyDescent="0.25">
      <c r="A93" s="45">
        <f t="shared" si="75"/>
        <v>92</v>
      </c>
      <c r="B93" s="32">
        <f t="shared" si="59"/>
        <v>1.1843114673976289</v>
      </c>
      <c r="C93" s="28">
        <f t="shared" si="50"/>
        <v>3.8503832617048464E-3</v>
      </c>
      <c r="D93" s="33">
        <f t="shared" si="60"/>
        <v>5.6520362938834974E-3</v>
      </c>
      <c r="E93" s="28">
        <f t="shared" si="51"/>
        <v>1.8016530321786511E-3</v>
      </c>
      <c r="F93" s="34">
        <f t="shared" si="76"/>
        <v>1.8840120979611659E-3</v>
      </c>
      <c r="G93" s="30">
        <f>F93-E93</f>
        <v>8.23590657825148E-5</v>
      </c>
      <c r="H93" s="30">
        <f t="shared" si="41"/>
        <v>2E-3</v>
      </c>
      <c r="I93" s="31">
        <f t="shared" si="40"/>
        <v>-1.9176409342174852E-3</v>
      </c>
      <c r="J93" s="30">
        <f t="shared" si="61"/>
        <v>0.99426560464033398</v>
      </c>
      <c r="K93" s="30">
        <f t="shared" si="62"/>
        <v>0</v>
      </c>
      <c r="L93" s="29">
        <v>8.4198796709389373E-2</v>
      </c>
      <c r="M93" s="29">
        <v>3.702312501056771E-2</v>
      </c>
      <c r="N93" s="37">
        <f t="shared" si="63"/>
        <v>8.4198796709389373E-2</v>
      </c>
      <c r="O93" s="37">
        <f t="shared" si="64"/>
        <v>3.702312501056771E-2</v>
      </c>
      <c r="P93" s="32">
        <f t="shared" si="77"/>
        <v>0</v>
      </c>
      <c r="Q93" s="32">
        <f t="shared" si="53"/>
        <v>0.10678714210170617</v>
      </c>
      <c r="R93" s="43">
        <v>70</v>
      </c>
      <c r="S93" s="44">
        <f t="shared" si="54"/>
        <v>5.6520362938834974E-3</v>
      </c>
      <c r="T93" s="44">
        <f t="shared" si="55"/>
        <v>0.10770480270860625</v>
      </c>
      <c r="U93" s="44">
        <f t="shared" si="56"/>
        <v>0.13026459246513863</v>
      </c>
      <c r="V93" s="44">
        <f t="shared" si="57"/>
        <v>2.6926200677151561E-2</v>
      </c>
      <c r="W93" s="44">
        <f t="shared" si="58"/>
        <v>1.8478765170594214E-2</v>
      </c>
      <c r="X93" s="44">
        <f t="shared" si="65"/>
        <v>6.3669176763629751E-2</v>
      </c>
      <c r="Y93" s="44">
        <f t="shared" si="39"/>
        <v>8.0818779651529227E-2</v>
      </c>
      <c r="Z93" s="32">
        <f t="shared" si="66"/>
        <v>1.9020879774775783E-3</v>
      </c>
      <c r="AA93" s="32">
        <f t="shared" si="67"/>
        <v>3.722333825898459E-3</v>
      </c>
      <c r="AB93" s="32">
        <f t="shared" si="68"/>
        <v>0</v>
      </c>
      <c r="AC93" s="32">
        <f t="shared" si="69"/>
        <v>8.707537813531685E-6</v>
      </c>
      <c r="AE93" s="19">
        <f t="shared" si="70"/>
        <v>3.2511576284620165E-3</v>
      </c>
      <c r="AF93" s="19">
        <f t="shared" si="71"/>
        <v>1.358764670037345E-3</v>
      </c>
      <c r="AG93" s="19">
        <f t="shared" si="72"/>
        <v>2.5598168824350718E-4</v>
      </c>
      <c r="AH93" s="19">
        <f t="shared" si="73"/>
        <v>0.22692101324005898</v>
      </c>
      <c r="AI93" s="19">
        <f t="shared" si="74"/>
        <v>0.16990469514769288</v>
      </c>
    </row>
    <row r="94" spans="1:56" x14ac:dyDescent="0.25">
      <c r="A94" s="45">
        <f t="shared" si="75"/>
        <v>93</v>
      </c>
      <c r="B94" s="32">
        <f t="shared" si="59"/>
        <v>1.2045142551740144</v>
      </c>
      <c r="C94" s="28">
        <f t="shared" si="50"/>
        <v>3.5345152535086076E-3</v>
      </c>
      <c r="D94" s="33">
        <f t="shared" si="60"/>
        <v>5.1925426976339546E-3</v>
      </c>
      <c r="E94" s="28">
        <f t="shared" si="51"/>
        <v>1.6580274441253468E-3</v>
      </c>
      <c r="F94" s="34">
        <f t="shared" si="76"/>
        <v>1.7308475658779849E-3</v>
      </c>
      <c r="G94" s="30">
        <f t="shared" si="52"/>
        <v>7.2820121752638052E-5</v>
      </c>
      <c r="H94" s="30">
        <f t="shared" si="41"/>
        <v>2E-3</v>
      </c>
      <c r="I94" s="31">
        <f t="shared" si="40"/>
        <v>-1.927179878247362E-3</v>
      </c>
      <c r="J94" s="30">
        <f t="shared" si="61"/>
        <v>0.9947346371806135</v>
      </c>
      <c r="K94" s="30">
        <f t="shared" si="62"/>
        <v>0</v>
      </c>
      <c r="L94" s="29">
        <v>8.4198796709389373E-2</v>
      </c>
      <c r="M94" s="29">
        <v>3.702312501056771E-2</v>
      </c>
      <c r="N94" s="37">
        <f t="shared" si="63"/>
        <v>8.4792386546998458E-2</v>
      </c>
      <c r="O94" s="37">
        <f t="shared" si="64"/>
        <v>3.7272800320734753E-2</v>
      </c>
      <c r="P94" s="32">
        <f t="shared" si="77"/>
        <v>0.2</v>
      </c>
      <c r="Q94" s="32">
        <f t="shared" si="53"/>
        <v>0.10939419756983958</v>
      </c>
      <c r="R94" s="43">
        <v>71</v>
      </c>
      <c r="S94" s="44">
        <f t="shared" si="54"/>
        <v>5.1925426976339546E-3</v>
      </c>
      <c r="T94" s="44">
        <f t="shared" si="55"/>
        <v>0.11022541952765794</v>
      </c>
      <c r="U94" s="44">
        <f t="shared" si="56"/>
        <v>0.13331317632061332</v>
      </c>
      <c r="V94" s="44">
        <f t="shared" si="57"/>
        <v>2.7556354881914484E-2</v>
      </c>
      <c r="W94" s="44">
        <f t="shared" si="58"/>
        <v>1.8911223938568769E-2</v>
      </c>
      <c r="X94" s="44">
        <f t="shared" si="65"/>
        <v>6.1746954245909889E-2</v>
      </c>
      <c r="Y94" s="44">
        <f t="shared" si="39"/>
        <v>8.0733782348892003E-2</v>
      </c>
      <c r="Z94" s="32">
        <f t="shared" si="66"/>
        <v>1.7459569507869729E-3</v>
      </c>
      <c r="AA94" s="32">
        <f t="shared" si="67"/>
        <v>3.4198054881360955E-3</v>
      </c>
      <c r="AB94" s="32">
        <f t="shared" si="68"/>
        <v>0</v>
      </c>
      <c r="AC94" s="32">
        <f t="shared" si="69"/>
        <v>7.8103892145126733E-6</v>
      </c>
      <c r="AE94" s="19">
        <f t="shared" si="70"/>
        <v>2.9343905548033398E-3</v>
      </c>
      <c r="AF94" s="19">
        <f t="shared" si="71"/>
        <v>1.2195808033297565E-3</v>
      </c>
      <c r="AG94" s="19">
        <f t="shared" si="72"/>
        <v>2.409695208115767E-4</v>
      </c>
      <c r="AH94" s="19">
        <f t="shared" si="73"/>
        <v>0.22718555348879446</v>
      </c>
      <c r="AI94" s="19">
        <f t="shared" si="74"/>
        <v>0.1701111180067556</v>
      </c>
    </row>
    <row r="95" spans="1:56" x14ac:dyDescent="0.25">
      <c r="A95" s="45">
        <f t="shared" si="75"/>
        <v>94</v>
      </c>
      <c r="B95" s="32">
        <f t="shared" si="59"/>
        <v>1.2268587642812461</v>
      </c>
      <c r="C95" s="28">
        <f t="shared" si="50"/>
        <v>3.2427302702506136E-3</v>
      </c>
      <c r="D95" s="33">
        <f t="shared" si="60"/>
        <v>4.7675737290076518E-3</v>
      </c>
      <c r="E95" s="28">
        <f t="shared" si="51"/>
        <v>1.5248434587570379E-3</v>
      </c>
      <c r="F95" s="34">
        <f t="shared" si="76"/>
        <v>1.5891912430025506E-3</v>
      </c>
      <c r="G95" s="30">
        <f t="shared" si="52"/>
        <v>6.4347784245512686E-5</v>
      </c>
      <c r="H95" s="30">
        <f t="shared" si="41"/>
        <v>2E-3</v>
      </c>
      <c r="I95" s="31">
        <f t="shared" si="40"/>
        <v>-1.9356522157544874E-3</v>
      </c>
      <c r="J95" s="30">
        <f t="shared" si="61"/>
        <v>0.99516807848674693</v>
      </c>
      <c r="K95" s="30">
        <f t="shared" si="62"/>
        <v>0</v>
      </c>
      <c r="L95" s="29">
        <v>8.4198796709389373E-2</v>
      </c>
      <c r="M95" s="29">
        <v>3.702312501056771E-2</v>
      </c>
      <c r="N95" s="37">
        <f t="shared" si="63"/>
        <v>8.5385976384607515E-2</v>
      </c>
      <c r="O95" s="37">
        <f t="shared" si="64"/>
        <v>3.7522475630901789E-2</v>
      </c>
      <c r="P95" s="32">
        <f t="shared" si="77"/>
        <v>0.4</v>
      </c>
      <c r="Q95" s="32">
        <f t="shared" si="53"/>
        <v>0.1121966378763702</v>
      </c>
      <c r="R95" s="43">
        <v>72</v>
      </c>
      <c r="S95" s="44">
        <f t="shared" si="54"/>
        <v>4.7675737290076518E-3</v>
      </c>
      <c r="T95" s="44">
        <f t="shared" si="55"/>
        <v>0.1129419264068629</v>
      </c>
      <c r="U95" s="44">
        <f t="shared" si="56"/>
        <v>0.13659868126235444</v>
      </c>
      <c r="V95" s="44">
        <f t="shared" si="57"/>
        <v>2.8235481601715726E-2</v>
      </c>
      <c r="W95" s="44">
        <f t="shared" si="58"/>
        <v>1.9377291295295113E-2</v>
      </c>
      <c r="X95" s="44">
        <f t="shared" si="65"/>
        <v>5.9710717258056864E-2</v>
      </c>
      <c r="Y95" s="44">
        <f t="shared" si="39"/>
        <v>8.063080543369594E-2</v>
      </c>
      <c r="Z95" s="32">
        <f t="shared" si="66"/>
        <v>1.6014474782779229E-3</v>
      </c>
      <c r="AA95" s="32">
        <f t="shared" si="67"/>
        <v>3.1403521255197429E-3</v>
      </c>
      <c r="AB95" s="32">
        <f t="shared" si="68"/>
        <v>0</v>
      </c>
      <c r="AC95" s="32">
        <f t="shared" si="69"/>
        <v>7.0056749667371301E-6</v>
      </c>
      <c r="AE95" s="19">
        <f t="shared" si="70"/>
        <v>2.6431161961420748E-3</v>
      </c>
      <c r="AF95" s="19">
        <f t="shared" si="71"/>
        <v>1.0916179129869092E-3</v>
      </c>
      <c r="AG95" s="19">
        <f t="shared" si="72"/>
        <v>2.2683774905384746E-4</v>
      </c>
      <c r="AH95" s="19">
        <f t="shared" si="73"/>
        <v>0.2274290007869563</v>
      </c>
      <c r="AI95" s="19">
        <f t="shared" si="74"/>
        <v>0.17030103972935559</v>
      </c>
    </row>
    <row r="96" spans="1:56" x14ac:dyDescent="0.25">
      <c r="A96" s="45">
        <f t="shared" si="75"/>
        <v>95</v>
      </c>
      <c r="B96" s="32">
        <f t="shared" si="59"/>
        <v>1.2516101689238561</v>
      </c>
      <c r="C96" s="28">
        <f t="shared" si="50"/>
        <v>2.9733524567923638E-3</v>
      </c>
      <c r="D96" s="33">
        <f t="shared" si="60"/>
        <v>4.3747875431773544E-3</v>
      </c>
      <c r="E96" s="28">
        <f t="shared" si="51"/>
        <v>1.4014350863849907E-3</v>
      </c>
      <c r="F96" s="34">
        <f t="shared" si="76"/>
        <v>1.4582625143924515E-3</v>
      </c>
      <c r="G96" s="30">
        <f t="shared" si="52"/>
        <v>5.6827428007460816E-5</v>
      </c>
      <c r="H96" s="30">
        <f t="shared" si="41"/>
        <v>2E-3</v>
      </c>
      <c r="I96" s="31">
        <f t="shared" si="40"/>
        <v>-1.9431725719925392E-3</v>
      </c>
      <c r="J96" s="30">
        <f t="shared" si="61"/>
        <v>0.99556838502881517</v>
      </c>
      <c r="K96" s="30">
        <f t="shared" si="62"/>
        <v>0</v>
      </c>
      <c r="L96" s="29">
        <v>8.4198796709389373E-2</v>
      </c>
      <c r="M96" s="29">
        <v>3.702312501056771E-2</v>
      </c>
      <c r="N96" s="37">
        <f t="shared" si="63"/>
        <v>8.5979566222216613E-2</v>
      </c>
      <c r="O96" s="37">
        <f t="shared" si="64"/>
        <v>3.7772150941068824E-2</v>
      </c>
      <c r="P96" s="32">
        <f t="shared" si="77"/>
        <v>0.60000000000000009</v>
      </c>
      <c r="Q96" s="32">
        <f t="shared" si="53"/>
        <v>0.11521474630153272</v>
      </c>
      <c r="R96" s="43">
        <v>73</v>
      </c>
      <c r="S96" s="44">
        <f t="shared" si="54"/>
        <v>4.3747875431773544E-3</v>
      </c>
      <c r="T96" s="44">
        <f t="shared" si="55"/>
        <v>0.1158743062939144</v>
      </c>
      <c r="U96" s="44">
        <f t="shared" si="56"/>
        <v>0.14014527585547756</v>
      </c>
      <c r="V96" s="44">
        <f t="shared" si="57"/>
        <v>2.8968576573478601E-2</v>
      </c>
      <c r="W96" s="44">
        <f t="shared" si="58"/>
        <v>1.98803956876814E-2</v>
      </c>
      <c r="X96" s="44">
        <f t="shared" si="65"/>
        <v>5.755128409796114E-2</v>
      </c>
      <c r="Y96" s="44">
        <f t="shared" si="39"/>
        <v>8.0509913909609404E-2</v>
      </c>
      <c r="Z96" s="32">
        <f t="shared" si="66"/>
        <v>1.4676559735400676E-3</v>
      </c>
      <c r="AA96" s="32">
        <f t="shared" si="67"/>
        <v>2.8823029601637248E-3</v>
      </c>
      <c r="AB96" s="32">
        <f t="shared" si="68"/>
        <v>0</v>
      </c>
      <c r="AC96" s="32">
        <f t="shared" si="69"/>
        <v>6.2838714424591694E-6</v>
      </c>
      <c r="AE96" s="19">
        <f t="shared" si="70"/>
        <v>2.3756218434601525E-3</v>
      </c>
      <c r="AF96" s="19">
        <f t="shared" si="71"/>
        <v>9.741661844372651E-4</v>
      </c>
      <c r="AG96" s="19">
        <f t="shared" si="72"/>
        <v>2.1353474174873424E-4</v>
      </c>
      <c r="AH96" s="19">
        <f t="shared" si="73"/>
        <v>0.22765274401304003</v>
      </c>
      <c r="AI96" s="19">
        <f t="shared" si="74"/>
        <v>0.17047554559180852</v>
      </c>
      <c r="BD96" s="1">
        <f>A43</f>
        <v>42</v>
      </c>
    </row>
    <row r="97" spans="1:35" x14ac:dyDescent="0.25">
      <c r="A97" s="45">
        <f t="shared" si="75"/>
        <v>96</v>
      </c>
      <c r="B97" s="32">
        <f t="shared" si="59"/>
        <v>1.2790749094736065</v>
      </c>
      <c r="C97" s="28">
        <f t="shared" si="50"/>
        <v>2.7248093069213259E-3</v>
      </c>
      <c r="D97" s="33">
        <f t="shared" si="60"/>
        <v>4.0119796628682843E-3</v>
      </c>
      <c r="E97" s="28">
        <f t="shared" si="51"/>
        <v>1.2871703559469581E-3</v>
      </c>
      <c r="F97" s="34">
        <f t="shared" si="76"/>
        <v>1.3373265542894282E-3</v>
      </c>
      <c r="G97" s="30">
        <f t="shared" si="52"/>
        <v>5.0156198342470037E-5</v>
      </c>
      <c r="H97" s="30">
        <f t="shared" si="41"/>
        <v>2E-3</v>
      </c>
      <c r="I97" s="31">
        <f t="shared" si="40"/>
        <v>-1.94984380165753E-3</v>
      </c>
      <c r="J97" s="30">
        <f t="shared" si="61"/>
        <v>0.99593786413878937</v>
      </c>
      <c r="K97" s="30">
        <f t="shared" si="62"/>
        <v>0</v>
      </c>
      <c r="L97" s="29">
        <v>8.4198796709389373E-2</v>
      </c>
      <c r="M97" s="29">
        <v>3.702312501056771E-2</v>
      </c>
      <c r="N97" s="37">
        <f t="shared" si="63"/>
        <v>8.6573156059825671E-2</v>
      </c>
      <c r="O97" s="37">
        <f t="shared" si="64"/>
        <v>3.802182625123586E-2</v>
      </c>
      <c r="P97" s="32">
        <f t="shared" si="77"/>
        <v>0.8</v>
      </c>
      <c r="Q97" s="32">
        <f t="shared" si="53"/>
        <v>0.11847103533640101</v>
      </c>
      <c r="R97" s="43">
        <v>74</v>
      </c>
      <c r="S97" s="44">
        <f t="shared" si="54"/>
        <v>4.0119796628682843E-3</v>
      </c>
      <c r="T97" s="44">
        <f t="shared" si="55"/>
        <v>0.11904474443337969</v>
      </c>
      <c r="U97" s="44">
        <f t="shared" si="56"/>
        <v>0.14397979225388488</v>
      </c>
      <c r="V97" s="44">
        <f t="shared" si="57"/>
        <v>2.9761186108344922E-2</v>
      </c>
      <c r="W97" s="44">
        <f t="shared" si="58"/>
        <v>2.0424343407687697E-2</v>
      </c>
      <c r="X97" s="44">
        <f t="shared" si="65"/>
        <v>5.5258525654850399E-2</v>
      </c>
      <c r="Y97" s="44">
        <f t="shared" si="39"/>
        <v>8.0371184740326493E-2</v>
      </c>
      <c r="Z97" s="32">
        <f t="shared" si="66"/>
        <v>1.3438835360656458E-3</v>
      </c>
      <c r="AA97" s="32">
        <f t="shared" si="67"/>
        <v>2.6441549181199326E-3</v>
      </c>
      <c r="AB97" s="32">
        <f t="shared" si="68"/>
        <v>0</v>
      </c>
      <c r="AC97" s="32">
        <f t="shared" si="69"/>
        <v>5.6364362453065446E-6</v>
      </c>
      <c r="AE97" s="19">
        <f t="shared" si="70"/>
        <v>2.1302968940597081E-3</v>
      </c>
      <c r="AF97" s="19">
        <f t="shared" si="71"/>
        <v>8.6656167495644432E-4</v>
      </c>
      <c r="AG97" s="19">
        <f t="shared" si="72"/>
        <v>2.0101189561211281E-4</v>
      </c>
      <c r="AH97" s="19">
        <f t="shared" si="73"/>
        <v>0.22785808718496897</v>
      </c>
      <c r="AI97" s="19">
        <f t="shared" si="74"/>
        <v>0.17063565472489747</v>
      </c>
    </row>
    <row r="98" spans="1:35" x14ac:dyDescent="0.25">
      <c r="A98" s="45">
        <f t="shared" si="75"/>
        <v>97</v>
      </c>
      <c r="B98" s="32">
        <f t="shared" si="59"/>
        <v>1.3096079936888556</v>
      </c>
      <c r="C98" s="28">
        <f t="shared" si="50"/>
        <v>2.495626316302138E-3</v>
      </c>
      <c r="D98" s="33">
        <f t="shared" si="60"/>
        <v>3.6770766765250903E-3</v>
      </c>
      <c r="E98" s="28">
        <f t="shared" si="51"/>
        <v>1.1814503602229523E-3</v>
      </c>
      <c r="F98" s="34">
        <f t="shared" si="76"/>
        <v>1.2256922255083635E-3</v>
      </c>
      <c r="G98" s="30">
        <f t="shared" si="52"/>
        <v>4.4241865285411233E-5</v>
      </c>
      <c r="H98" s="30">
        <f t="shared" si="41"/>
        <v>2E-3</v>
      </c>
      <c r="I98" s="31">
        <f t="shared" si="40"/>
        <v>-1.9557581347145886E-3</v>
      </c>
      <c r="J98" s="30">
        <f t="shared" si="61"/>
        <v>0.99627868145818932</v>
      </c>
      <c r="K98" s="30">
        <f t="shared" si="62"/>
        <v>0</v>
      </c>
      <c r="L98" s="29">
        <v>8.7166745897434755E-2</v>
      </c>
      <c r="M98" s="29">
        <v>3.8271501561402896E-2</v>
      </c>
      <c r="N98" s="37">
        <f t="shared" si="63"/>
        <v>8.7166745897434755E-2</v>
      </c>
      <c r="O98" s="37">
        <f t="shared" si="64"/>
        <v>3.8271501561402896E-2</v>
      </c>
      <c r="P98" s="32">
        <f t="shared" si="77"/>
        <v>0</v>
      </c>
      <c r="Q98" s="32">
        <f t="shared" si="53"/>
        <v>0.12198944082248975</v>
      </c>
      <c r="R98" s="43">
        <v>75</v>
      </c>
      <c r="S98" s="44">
        <f t="shared" si="54"/>
        <v>3.6770766765250903E-3</v>
      </c>
      <c r="T98" s="44">
        <f t="shared" si="55"/>
        <v>0.12247681448362756</v>
      </c>
      <c r="U98" s="44">
        <f t="shared" si="56"/>
        <v>0.14813074184168468</v>
      </c>
      <c r="V98" s="44">
        <f t="shared" si="57"/>
        <v>3.0619203620906889E-2</v>
      </c>
      <c r="W98" s="44">
        <f t="shared" si="58"/>
        <v>2.1013178955524344E-2</v>
      </c>
      <c r="X98" s="44">
        <f t="shared" si="65"/>
        <v>5.2879346209456862E-2</v>
      </c>
      <c r="Y98" s="44">
        <f t="shared" si="39"/>
        <v>8.0214706768087757E-2</v>
      </c>
      <c r="Z98" s="32">
        <f t="shared" si="66"/>
        <v>1.2294680462123213E-3</v>
      </c>
      <c r="AA98" s="32">
        <f t="shared" si="67"/>
        <v>2.4244991801658801E-3</v>
      </c>
      <c r="AB98" s="32">
        <f t="shared" si="68"/>
        <v>0</v>
      </c>
      <c r="AC98" s="32">
        <f t="shared" si="69"/>
        <v>5.0557071127751301E-6</v>
      </c>
      <c r="AE98" s="19">
        <f t="shared" si="70"/>
        <v>1.9056284997715611E-3</v>
      </c>
      <c r="AF98" s="19">
        <f t="shared" si="71"/>
        <v>7.6818144641310705E-4</v>
      </c>
      <c r="AG98" s="19">
        <f t="shared" si="72"/>
        <v>1.8922345772249237E-4</v>
      </c>
      <c r="AH98" s="19">
        <f t="shared" si="73"/>
        <v>0.22804625471723453</v>
      </c>
      <c r="AI98" s="19">
        <f t="shared" si="74"/>
        <v>0.17078232425335305</v>
      </c>
    </row>
    <row r="99" spans="1:35" x14ac:dyDescent="0.25">
      <c r="A99" s="45">
        <f t="shared" si="75"/>
        <v>98</v>
      </c>
      <c r="B99" s="32">
        <f t="shared" si="59"/>
        <v>1.3436270157698953</v>
      </c>
      <c r="C99" s="28">
        <f t="shared" si="50"/>
        <v>2.2844915963649839E-3</v>
      </c>
      <c r="D99" s="33">
        <f t="shared" si="60"/>
        <v>3.3682329346117657E-3</v>
      </c>
      <c r="E99" s="28">
        <f t="shared" si="51"/>
        <v>1.083741338246782E-3</v>
      </c>
      <c r="F99" s="34">
        <f t="shared" si="76"/>
        <v>1.1227443115372552E-3</v>
      </c>
      <c r="G99" s="30">
        <f t="shared" si="52"/>
        <v>3.9002973290473177E-5</v>
      </c>
      <c r="H99" s="30">
        <f t="shared" si="41"/>
        <v>2E-3</v>
      </c>
      <c r="I99" s="31">
        <f t="shared" si="40"/>
        <v>-1.9609970267095269E-3</v>
      </c>
      <c r="J99" s="30">
        <f t="shared" si="61"/>
        <v>0.99659276409209785</v>
      </c>
      <c r="K99" s="30">
        <f t="shared" si="62"/>
        <v>0</v>
      </c>
      <c r="L99" s="29">
        <v>8.7166745897434755E-2</v>
      </c>
      <c r="M99" s="29">
        <v>3.8271501561402896E-2</v>
      </c>
      <c r="N99" s="37">
        <f t="shared" si="63"/>
        <v>8.7729800017137247E-2</v>
      </c>
      <c r="O99" s="37">
        <f t="shared" si="64"/>
        <v>3.8520526314108162E-2</v>
      </c>
      <c r="P99" s="32">
        <f t="shared" si="77"/>
        <v>0.2</v>
      </c>
      <c r="Q99" s="32">
        <f t="shared" si="53"/>
        <v>0.12576690694548692</v>
      </c>
      <c r="R99" s="43">
        <v>76</v>
      </c>
      <c r="S99" s="44">
        <f t="shared" si="54"/>
        <v>3.3682329346117657E-3</v>
      </c>
      <c r="T99" s="44">
        <f t="shared" si="55"/>
        <v>0.12616697229638102</v>
      </c>
      <c r="U99" s="44">
        <f t="shared" si="56"/>
        <v>0.15259383811521757</v>
      </c>
      <c r="V99" s="44">
        <f t="shared" si="57"/>
        <v>3.1541743074095255E-2</v>
      </c>
      <c r="W99" s="44">
        <f t="shared" si="58"/>
        <v>2.1646294266535967E-2</v>
      </c>
      <c r="X99" s="44">
        <f t="shared" si="65"/>
        <v>5.0316102850758986E-2</v>
      </c>
      <c r="Y99" s="44">
        <f t="shared" ref="Y99:Y110" si="78">MIN(Y98*$I$17*(1-POWER(R99,$I$19)*$I$18/100000),1-V99-W99-$I$13)</f>
        <v>8.0040580618993981E-2</v>
      </c>
      <c r="Z99" s="32">
        <f t="shared" si="66"/>
        <v>1.1237858230754166E-3</v>
      </c>
      <c r="AA99" s="32">
        <f t="shared" si="67"/>
        <v>2.2220172737374669E-3</v>
      </c>
      <c r="AB99" s="32">
        <f t="shared" si="68"/>
        <v>0</v>
      </c>
      <c r="AC99" s="32">
        <f t="shared" si="69"/>
        <v>4.5348112349268523E-6</v>
      </c>
      <c r="AE99" s="19">
        <f t="shared" si="70"/>
        <v>1.7002423809229345E-3</v>
      </c>
      <c r="AF99" s="19">
        <f t="shared" si="71"/>
        <v>6.7839682084702745E-4</v>
      </c>
      <c r="AG99" s="19">
        <f t="shared" si="72"/>
        <v>1.7812635836014795E-4</v>
      </c>
      <c r="AH99" s="19">
        <f t="shared" si="73"/>
        <v>0.22821839483182102</v>
      </c>
      <c r="AI99" s="19">
        <f t="shared" si="74"/>
        <v>0.1709164519825436</v>
      </c>
    </row>
    <row r="100" spans="1:35" x14ac:dyDescent="0.25">
      <c r="A100" s="45">
        <f t="shared" si="75"/>
        <v>99</v>
      </c>
      <c r="B100" s="32">
        <f t="shared" si="59"/>
        <v>1.3816127200319794</v>
      </c>
      <c r="C100" s="28">
        <f t="shared" si="50"/>
        <v>2.090093602211093E-3</v>
      </c>
      <c r="D100" s="33">
        <f t="shared" si="60"/>
        <v>3.0835927700665739E-3</v>
      </c>
      <c r="E100" s="28">
        <f t="shared" si="51"/>
        <v>9.9349916785548072E-4</v>
      </c>
      <c r="F100" s="34">
        <f t="shared" si="76"/>
        <v>1.027864256688858E-3</v>
      </c>
      <c r="G100" s="30">
        <f t="shared" si="52"/>
        <v>3.4365088833377246E-5</v>
      </c>
      <c r="H100" s="30">
        <f t="shared" si="41"/>
        <v>2E-3</v>
      </c>
      <c r="I100" s="31">
        <f t="shared" si="40"/>
        <v>-1.965634911166623E-3</v>
      </c>
      <c r="J100" s="30">
        <f t="shared" si="61"/>
        <v>0.99688204214109988</v>
      </c>
      <c r="K100" s="30">
        <f t="shared" si="62"/>
        <v>0</v>
      </c>
      <c r="L100" s="29">
        <v>8.7166745897434755E-2</v>
      </c>
      <c r="M100" s="29">
        <v>3.8271501561402896E-2</v>
      </c>
      <c r="N100" s="37">
        <f t="shared" si="63"/>
        <v>8.8292854136839738E-2</v>
      </c>
      <c r="O100" s="37">
        <f t="shared" si="64"/>
        <v>3.8769551066813429E-2</v>
      </c>
      <c r="P100" s="32">
        <f t="shared" si="77"/>
        <v>0.4</v>
      </c>
      <c r="Q100" s="32">
        <f t="shared" si="53"/>
        <v>0.1298644893818493</v>
      </c>
      <c r="R100" s="43">
        <v>77</v>
      </c>
      <c r="S100" s="44">
        <f t="shared" si="54"/>
        <v>3.0835927700665739E-3</v>
      </c>
      <c r="T100" s="44">
        <f t="shared" si="55"/>
        <v>0.13017598815467979</v>
      </c>
      <c r="U100" s="44">
        <f t="shared" si="56"/>
        <v>0.15744258026816002</v>
      </c>
      <c r="V100" s="44">
        <f t="shared" si="57"/>
        <v>3.2543997038669947E-2</v>
      </c>
      <c r="W100" s="44">
        <f t="shared" si="58"/>
        <v>2.2334115614773501E-2</v>
      </c>
      <c r="X100" s="44">
        <f t="shared" si="65"/>
        <v>4.7582603439543687E-2</v>
      </c>
      <c r="Y100" s="44">
        <f t="shared" si="78"/>
        <v>7.9848918595254031E-2</v>
      </c>
      <c r="Z100" s="32">
        <f t="shared" si="66"/>
        <v>1.0263476828999828E-3</v>
      </c>
      <c r="AA100" s="32">
        <f t="shared" si="67"/>
        <v>2.0355639615722487E-3</v>
      </c>
      <c r="AB100" s="32">
        <f t="shared" si="68"/>
        <v>0</v>
      </c>
      <c r="AC100" s="32">
        <f t="shared" si="69"/>
        <v>4.067583916096502E-6</v>
      </c>
      <c r="AE100" s="19">
        <f t="shared" si="70"/>
        <v>1.5127926747538303E-3</v>
      </c>
      <c r="AF100" s="19">
        <f t="shared" si="71"/>
        <v>5.9674982892217628E-4</v>
      </c>
      <c r="AG100" s="19">
        <f t="shared" si="72"/>
        <v>1.6768005364948115E-4</v>
      </c>
      <c r="AH100" s="19">
        <f t="shared" si="73"/>
        <v>0.22837554261482199</v>
      </c>
      <c r="AI100" s="19">
        <f t="shared" si="74"/>
        <v>0.17103884720234724</v>
      </c>
    </row>
    <row r="101" spans="1:35" x14ac:dyDescent="0.25">
      <c r="A101" s="45">
        <f t="shared" si="75"/>
        <v>100</v>
      </c>
      <c r="B101" s="32">
        <f t="shared" si="59"/>
        <v>1.424125911301803</v>
      </c>
      <c r="C101" s="28">
        <f t="shared" si="50"/>
        <v>1.9112067964062302E-3</v>
      </c>
      <c r="D101" s="33">
        <f t="shared" si="60"/>
        <v>2.8214177101101227E-3</v>
      </c>
      <c r="E101" s="28">
        <f t="shared" si="51"/>
        <v>9.1021091370389255E-4</v>
      </c>
      <c r="F101" s="34">
        <f t="shared" si="76"/>
        <v>9.4047257003670754E-4</v>
      </c>
      <c r="G101" s="30">
        <f t="shared" si="52"/>
        <v>3.0261656332814988E-5</v>
      </c>
      <c r="H101" s="30">
        <f t="shared" si="41"/>
        <v>2E-3</v>
      </c>
      <c r="I101" s="31">
        <f t="shared" si="40"/>
        <v>-1.9697383436671849E-3</v>
      </c>
      <c r="J101" s="30">
        <f t="shared" si="61"/>
        <v>0.99714832063355707</v>
      </c>
      <c r="K101" s="30">
        <f t="shared" si="62"/>
        <v>0</v>
      </c>
      <c r="L101" s="29">
        <v>8.7166745897434755E-2</v>
      </c>
      <c r="M101" s="29">
        <v>3.8271501561402896E-2</v>
      </c>
      <c r="N101" s="37">
        <f t="shared" si="63"/>
        <v>8.8855908256542215E-2</v>
      </c>
      <c r="O101" s="37">
        <f t="shared" si="64"/>
        <v>3.9018575819518703E-2</v>
      </c>
      <c r="P101" s="32">
        <f t="shared" si="77"/>
        <v>0.60000000000000009</v>
      </c>
      <c r="Q101" s="32">
        <f t="shared" si="53"/>
        <v>0.13431610071572866</v>
      </c>
      <c r="R101" s="43">
        <v>78</v>
      </c>
      <c r="S101" s="44">
        <f t="shared" si="54"/>
        <v>2.8214177101101227E-3</v>
      </c>
      <c r="T101" s="44">
        <f t="shared" si="55"/>
        <v>0.13453729720212715</v>
      </c>
      <c r="U101" s="44">
        <f t="shared" si="56"/>
        <v>0.16271740675122134</v>
      </c>
      <c r="V101" s="44">
        <f t="shared" si="57"/>
        <v>3.3634324300531787E-2</v>
      </c>
      <c r="W101" s="44">
        <f t="shared" si="58"/>
        <v>2.3082379421933585E-2</v>
      </c>
      <c r="X101" s="44">
        <f t="shared" si="65"/>
        <v>4.46638142461434E-2</v>
      </c>
      <c r="Y101" s="44">
        <f t="shared" si="78"/>
        <v>7.963984455452798E-2</v>
      </c>
      <c r="Z101" s="32">
        <f t="shared" si="66"/>
        <v>9.3650099795417789E-4</v>
      </c>
      <c r="AA101" s="32">
        <f t="shared" si="67"/>
        <v>1.8639335194846462E-3</v>
      </c>
      <c r="AB101" s="32">
        <f t="shared" si="68"/>
        <v>0</v>
      </c>
      <c r="AC101" s="32">
        <f t="shared" si="69"/>
        <v>3.6484956169854407E-6</v>
      </c>
      <c r="AE101" s="19">
        <f t="shared" si="70"/>
        <v>1.3420209415747398E-3</v>
      </c>
      <c r="AF101" s="19">
        <f t="shared" si="71"/>
        <v>5.2269969999343806E-4</v>
      </c>
      <c r="AG101" s="19">
        <f t="shared" si="72"/>
        <v>1.5784637742969419E-4</v>
      </c>
      <c r="AH101" s="19">
        <f t="shared" si="73"/>
        <v>0.22851872876798937</v>
      </c>
      <c r="AI101" s="19">
        <f t="shared" si="74"/>
        <v>0.17115031658750746</v>
      </c>
    </row>
    <row r="102" spans="1:35" x14ac:dyDescent="0.25">
      <c r="A102" s="45">
        <f t="shared" si="75"/>
        <v>101</v>
      </c>
      <c r="B102" s="32">
        <f t="shared" si="59"/>
        <v>1.4718258693059356</v>
      </c>
      <c r="C102" s="28">
        <f t="shared" si="50"/>
        <v>1.7466867491105792E-3</v>
      </c>
      <c r="D102" s="33">
        <f t="shared" si="60"/>
        <v>2.5800803202452442E-3</v>
      </c>
      <c r="E102" s="28">
        <f t="shared" si="51"/>
        <v>8.3339357113466493E-4</v>
      </c>
      <c r="F102" s="34">
        <f t="shared" si="76"/>
        <v>8.6002677341508139E-4</v>
      </c>
      <c r="G102" s="30">
        <f t="shared" si="52"/>
        <v>2.6633202280416457E-5</v>
      </c>
      <c r="H102" s="30">
        <f t="shared" si="41"/>
        <v>2E-3</v>
      </c>
      <c r="I102" s="31">
        <f t="shared" si="40"/>
        <v>-1.9733667977195838E-3</v>
      </c>
      <c r="J102" s="30">
        <f t="shared" si="61"/>
        <v>0.99739328647747427</v>
      </c>
      <c r="K102" s="30">
        <f t="shared" si="62"/>
        <v>0</v>
      </c>
      <c r="L102" s="29">
        <v>8.7166745897434755E-2</v>
      </c>
      <c r="M102" s="29">
        <v>3.8271501561402896E-2</v>
      </c>
      <c r="N102" s="37">
        <f t="shared" si="63"/>
        <v>8.9418962376244721E-2</v>
      </c>
      <c r="O102" s="37">
        <f t="shared" si="64"/>
        <v>3.9267600572223969E-2</v>
      </c>
      <c r="P102" s="32">
        <f t="shared" si="77"/>
        <v>0.8</v>
      </c>
      <c r="Q102" s="32">
        <f t="shared" si="53"/>
        <v>0.13915944138122704</v>
      </c>
      <c r="R102" s="43">
        <v>79</v>
      </c>
      <c r="S102" s="44">
        <f t="shared" si="54"/>
        <v>2.5800803202452442E-3</v>
      </c>
      <c r="T102" s="44">
        <f t="shared" si="55"/>
        <v>0.13928807237552024</v>
      </c>
      <c r="U102" s="44">
        <f t="shared" si="56"/>
        <v>0.16846327672444678</v>
      </c>
      <c r="V102" s="44">
        <f t="shared" si="57"/>
        <v>3.482201809388006E-2</v>
      </c>
      <c r="W102" s="44">
        <f t="shared" si="58"/>
        <v>2.3897463397760832E-2</v>
      </c>
      <c r="X102" s="44">
        <f t="shared" si="65"/>
        <v>4.1543070453225812E-2</v>
      </c>
      <c r="Y102" s="44">
        <f t="shared" si="78"/>
        <v>7.9413493776547231E-2</v>
      </c>
      <c r="Z102" s="32">
        <f t="shared" si="66"/>
        <v>8.5371357478024313E-4</v>
      </c>
      <c r="AA102" s="32">
        <f t="shared" si="67"/>
        <v>1.7060332579360961E-3</v>
      </c>
      <c r="AB102" s="32">
        <f t="shared" si="68"/>
        <v>0</v>
      </c>
      <c r="AC102" s="32">
        <f t="shared" si="69"/>
        <v>3.2725865137003754E-6</v>
      </c>
      <c r="AE102" s="19">
        <f t="shared" si="70"/>
        <v>1.1867482326114154E-3</v>
      </c>
      <c r="AF102" s="19">
        <f t="shared" si="71"/>
        <v>4.5573943586318613E-4</v>
      </c>
      <c r="AG102" s="19">
        <f t="shared" si="72"/>
        <v>1.4858940181257849E-4</v>
      </c>
      <c r="AH102" s="19">
        <f t="shared" si="73"/>
        <v>0.22864891907524898</v>
      </c>
      <c r="AI102" s="19">
        <f t="shared" si="74"/>
        <v>0.17125161622895854</v>
      </c>
    </row>
    <row r="103" spans="1:35" x14ac:dyDescent="0.25">
      <c r="A103" s="45">
        <f t="shared" si="75"/>
        <v>102</v>
      </c>
      <c r="B103" s="32">
        <f t="shared" si="59"/>
        <v>1.5254907600747616</v>
      </c>
      <c r="C103" s="28">
        <f t="shared" si="50"/>
        <v>1.5954654627666782E-3</v>
      </c>
      <c r="D103" s="33">
        <f t="shared" si="60"/>
        <v>2.3580582709458752E-3</v>
      </c>
      <c r="E103" s="28">
        <f t="shared" si="51"/>
        <v>7.6259280817919694E-4</v>
      </c>
      <c r="F103" s="34">
        <f t="shared" si="76"/>
        <v>7.8601942364862508E-4</v>
      </c>
      <c r="G103" s="30">
        <f t="shared" si="52"/>
        <v>2.3426615469428137E-5</v>
      </c>
      <c r="H103" s="30">
        <f t="shared" si="41"/>
        <v>2E-3</v>
      </c>
      <c r="I103" s="31">
        <f t="shared" si="40"/>
        <v>-1.976573384530572E-3</v>
      </c>
      <c r="J103" s="30">
        <f t="shared" si="61"/>
        <v>0.99761851511358457</v>
      </c>
      <c r="K103" s="30">
        <f t="shared" si="62"/>
        <v>0</v>
      </c>
      <c r="L103" s="29">
        <v>8.9982016495947198E-2</v>
      </c>
      <c r="M103" s="29">
        <v>3.9516625324929236E-2</v>
      </c>
      <c r="N103" s="37">
        <f t="shared" si="63"/>
        <v>8.9982016495947198E-2</v>
      </c>
      <c r="O103" s="37">
        <f t="shared" si="64"/>
        <v>3.9516625324929236E-2</v>
      </c>
      <c r="P103" s="32">
        <f t="shared" si="77"/>
        <v>0</v>
      </c>
      <c r="Q103" s="32">
        <f t="shared" si="53"/>
        <v>0.14440579074341248</v>
      </c>
      <c r="R103" s="43">
        <v>80</v>
      </c>
      <c r="S103" s="44">
        <f t="shared" si="54"/>
        <v>2.3580582709458752E-3</v>
      </c>
      <c r="T103" s="44">
        <f t="shared" si="55"/>
        <v>0.14443900182216582</v>
      </c>
      <c r="U103" s="44">
        <f t="shared" si="56"/>
        <v>0.17469311706870055</v>
      </c>
      <c r="V103" s="44">
        <f t="shared" si="57"/>
        <v>3.6109750455541455E-2</v>
      </c>
      <c r="W103" s="44">
        <f t="shared" si="58"/>
        <v>2.4781201293018654E-2</v>
      </c>
      <c r="X103" s="44">
        <f t="shared" si="65"/>
        <v>3.9250574617485358E-2</v>
      </c>
      <c r="Y103" s="44">
        <f t="shared" si="78"/>
        <v>7.9170012817212296E-2</v>
      </c>
      <c r="Z103" s="32">
        <f t="shared" si="66"/>
        <v>7.7748499715396134E-4</v>
      </c>
      <c r="AA103" s="32">
        <f t="shared" si="67"/>
        <v>1.5608437349257653E-3</v>
      </c>
      <c r="AB103" s="32">
        <f t="shared" si="68"/>
        <v>0</v>
      </c>
      <c r="AC103" s="32">
        <f t="shared" si="69"/>
        <v>2.9354077992568724E-6</v>
      </c>
      <c r="AE103" s="19">
        <f t="shared" si="70"/>
        <v>1.0458702894329476E-3</v>
      </c>
      <c r="AF103" s="19">
        <f t="shared" si="71"/>
        <v>3.9539180783125771E-4</v>
      </c>
      <c r="AG103" s="19">
        <f t="shared" si="72"/>
        <v>1.3987530591795779E-4</v>
      </c>
      <c r="AH103" s="19">
        <f t="shared" si="73"/>
        <v>0.22876701940237593</v>
      </c>
      <c r="AI103" s="19">
        <f t="shared" si="74"/>
        <v>0.1713434555689366</v>
      </c>
    </row>
    <row r="104" spans="1:35" x14ac:dyDescent="0.25">
      <c r="A104" s="45">
        <f t="shared" si="75"/>
        <v>103</v>
      </c>
      <c r="B104" s="32">
        <f t="shared" si="59"/>
        <v>1.5861968536261231</v>
      </c>
      <c r="C104" s="28">
        <f t="shared" si="50"/>
        <v>1.4573672603717461E-3</v>
      </c>
      <c r="D104" s="33">
        <f t="shared" si="60"/>
        <v>2.1551417471560395E-3</v>
      </c>
      <c r="E104" s="28">
        <f t="shared" si="51"/>
        <v>6.9777448678429329E-4</v>
      </c>
      <c r="F104" s="34">
        <f t="shared" si="76"/>
        <v>7.1838058238534645E-4</v>
      </c>
      <c r="G104" s="30">
        <f t="shared" si="52"/>
        <v>2.0606095601053169E-5</v>
      </c>
      <c r="H104" s="30">
        <f t="shared" si="41"/>
        <v>2E-3</v>
      </c>
      <c r="I104" s="31">
        <f t="shared" si="40"/>
        <v>-1.9793939043989467E-3</v>
      </c>
      <c r="J104" s="30">
        <f t="shared" si="61"/>
        <v>0.99782425215724302</v>
      </c>
      <c r="K104" s="30">
        <f t="shared" si="62"/>
        <v>0</v>
      </c>
      <c r="L104" s="29">
        <v>8.9982016495947198E-2</v>
      </c>
      <c r="M104" s="29">
        <v>3.9516625324929236E-2</v>
      </c>
      <c r="N104" s="37">
        <f t="shared" si="63"/>
        <v>8.9982016495947212E-2</v>
      </c>
      <c r="O104" s="37">
        <f t="shared" si="64"/>
        <v>3.9516625324929236E-2</v>
      </c>
      <c r="P104" s="32">
        <f t="shared" si="77"/>
        <v>0.2</v>
      </c>
      <c r="Q104" s="32">
        <f t="shared" si="53"/>
        <v>0.14953003980795387</v>
      </c>
      <c r="R104" s="43">
        <v>81</v>
      </c>
      <c r="S104" s="44">
        <f t="shared" si="54"/>
        <v>2.1551417471560395E-3</v>
      </c>
      <c r="T104" s="44">
        <f t="shared" si="55"/>
        <v>0.1494646397090697</v>
      </c>
      <c r="U104" s="44">
        <f t="shared" si="56"/>
        <v>0.18077142235083429</v>
      </c>
      <c r="V104" s="44">
        <f t="shared" si="57"/>
        <v>3.7366159927267426E-2</v>
      </c>
      <c r="W104" s="44">
        <f t="shared" si="58"/>
        <v>2.5643443087340397E-2</v>
      </c>
      <c r="X104" s="44">
        <f t="shared" si="65"/>
        <v>3.6227559496411127E-2</v>
      </c>
      <c r="Y104" s="44">
        <f t="shared" si="78"/>
        <v>7.8909559350388875E-2</v>
      </c>
      <c r="Z104" s="32">
        <f t="shared" si="66"/>
        <v>7.073968951778496E-4</v>
      </c>
      <c r="AA104" s="32">
        <f t="shared" si="67"/>
        <v>1.4274350544515508E-3</v>
      </c>
      <c r="AB104" s="32">
        <f t="shared" si="68"/>
        <v>0</v>
      </c>
      <c r="AC104" s="32">
        <f t="shared" si="69"/>
        <v>2.6329690328629698E-6</v>
      </c>
      <c r="AE104" s="19">
        <f t="shared" si="70"/>
        <v>9.1878082915127066E-4</v>
      </c>
      <c r="AF104" s="19">
        <f t="shared" si="71"/>
        <v>3.4081805896929527E-4</v>
      </c>
      <c r="AG104" s="19">
        <f t="shared" si="72"/>
        <v>1.316722523072035E-4</v>
      </c>
      <c r="AH104" s="19">
        <f t="shared" si="73"/>
        <v>0.2288738577449097</v>
      </c>
      <c r="AI104" s="19">
        <f t="shared" si="74"/>
        <v>0.17142648348915723</v>
      </c>
    </row>
    <row r="105" spans="1:35" x14ac:dyDescent="0.25">
      <c r="A105" s="45">
        <f t="shared" si="75"/>
        <v>104</v>
      </c>
      <c r="B105" s="32">
        <f t="shared" si="59"/>
        <v>1.6549912950015098</v>
      </c>
      <c r="C105" s="28">
        <f t="shared" si="50"/>
        <v>1.3312496095880233E-3</v>
      </c>
      <c r="D105" s="33">
        <f t="shared" si="60"/>
        <v>1.969686672955588E-3</v>
      </c>
      <c r="E105" s="28">
        <f t="shared" si="51"/>
        <v>6.3843706336756461E-4</v>
      </c>
      <c r="F105" s="34">
        <f t="shared" si="76"/>
        <v>6.5656222431852932E-4</v>
      </c>
      <c r="G105" s="30">
        <f t="shared" si="52"/>
        <v>1.8125160950964708E-5</v>
      </c>
      <c r="H105" s="30">
        <f t="shared" si="41"/>
        <v>2E-3</v>
      </c>
      <c r="I105" s="31">
        <f t="shared" si="40"/>
        <v>-1.9818748390490353E-3</v>
      </c>
      <c r="J105" s="30">
        <f t="shared" si="61"/>
        <v>0.99801218816609349</v>
      </c>
      <c r="K105" s="30">
        <f t="shared" si="62"/>
        <v>0</v>
      </c>
      <c r="L105" s="29">
        <v>8.9982016495947198E-2</v>
      </c>
      <c r="M105" s="29">
        <v>3.9516625324929236E-2</v>
      </c>
      <c r="N105" s="37">
        <f t="shared" si="63"/>
        <v>8.9982016495947198E-2</v>
      </c>
      <c r="O105" s="37">
        <f t="shared" si="64"/>
        <v>3.9516625324929236E-2</v>
      </c>
      <c r="P105" s="32">
        <f t="shared" si="77"/>
        <v>0.4</v>
      </c>
      <c r="Q105" s="32">
        <f t="shared" si="53"/>
        <v>0.1551367605282841</v>
      </c>
      <c r="R105" s="43">
        <v>82</v>
      </c>
      <c r="S105" s="44">
        <f t="shared" si="54"/>
        <v>1.969686672955588E-3</v>
      </c>
      <c r="T105" s="44">
        <f t="shared" si="55"/>
        <v>0.15496939790003159</v>
      </c>
      <c r="U105" s="44">
        <f t="shared" si="56"/>
        <v>0.1874292042169301</v>
      </c>
      <c r="V105" s="44">
        <f t="shared" si="57"/>
        <v>3.8742349475007896E-2</v>
      </c>
      <c r="W105" s="44">
        <f t="shared" si="58"/>
        <v>2.658788689461327E-2</v>
      </c>
      <c r="X105" s="44">
        <f t="shared" si="65"/>
        <v>3.2952867926946648E-2</v>
      </c>
      <c r="Y105" s="44">
        <f t="shared" si="78"/>
        <v>7.8632301997641055E-2</v>
      </c>
      <c r="Z105" s="32">
        <f t="shared" si="66"/>
        <v>6.4420332097755409E-4</v>
      </c>
      <c r="AA105" s="32">
        <f t="shared" si="67"/>
        <v>1.3059709428529676E-3</v>
      </c>
      <c r="AB105" s="32">
        <f t="shared" si="68"/>
        <v>0</v>
      </c>
      <c r="AC105" s="32">
        <f t="shared" si="69"/>
        <v>2.361690913872478E-6</v>
      </c>
      <c r="AE105" s="19">
        <f t="shared" si="70"/>
        <v>8.0438465967085885E-4</v>
      </c>
      <c r="AF105" s="19">
        <f t="shared" si="71"/>
        <v>2.9249378111837154E-4</v>
      </c>
      <c r="AG105" s="19">
        <f t="shared" si="72"/>
        <v>1.2395027066336507E-4</v>
      </c>
      <c r="AH105" s="19">
        <f t="shared" si="73"/>
        <v>0.22896979922159261</v>
      </c>
      <c r="AI105" s="19">
        <f t="shared" si="74"/>
        <v>0.17150098444144951</v>
      </c>
    </row>
    <row r="106" spans="1:35" x14ac:dyDescent="0.25">
      <c r="A106" s="45">
        <f t="shared" si="75"/>
        <v>105</v>
      </c>
      <c r="B106" s="32">
        <f t="shared" si="59"/>
        <v>1.7331393265455342</v>
      </c>
      <c r="C106" s="28">
        <f t="shared" si="50"/>
        <v>1.2160698921514738E-3</v>
      </c>
      <c r="D106" s="33">
        <f t="shared" si="60"/>
        <v>1.8001904490683844E-3</v>
      </c>
      <c r="E106" s="28">
        <f t="shared" si="51"/>
        <v>5.8412055691691063E-4</v>
      </c>
      <c r="F106" s="34">
        <f t="shared" si="76"/>
        <v>6.0006348302279479E-4</v>
      </c>
      <c r="G106" s="30">
        <f t="shared" si="52"/>
        <v>1.5942926105884164E-5</v>
      </c>
      <c r="H106" s="30">
        <f t="shared" si="41"/>
        <v>2E-3</v>
      </c>
      <c r="I106" s="31">
        <f t="shared" ref="I106:I132" si="79">G106-H106</f>
        <v>-1.9840570738941157E-3</v>
      </c>
      <c r="J106" s="30">
        <f t="shared" si="61"/>
        <v>0.99818386662482561</v>
      </c>
      <c r="K106" s="30">
        <f t="shared" si="62"/>
        <v>0</v>
      </c>
      <c r="L106" s="29">
        <v>8.9982016495947198E-2</v>
      </c>
      <c r="M106" s="29">
        <v>3.9516625324929236E-2</v>
      </c>
      <c r="N106" s="37">
        <f t="shared" si="63"/>
        <v>8.9982016495947198E-2</v>
      </c>
      <c r="O106" s="37">
        <f t="shared" si="64"/>
        <v>3.9516625324929236E-2</v>
      </c>
      <c r="P106" s="32">
        <f t="shared" si="77"/>
        <v>0.60000000000000009</v>
      </c>
      <c r="Q106" s="32">
        <f t="shared" si="53"/>
        <v>0.16127137983344347</v>
      </c>
      <c r="R106" s="43">
        <v>83</v>
      </c>
      <c r="S106" s="44">
        <f t="shared" si="54"/>
        <v>1.8001904490683844E-3</v>
      </c>
      <c r="T106" s="44">
        <f t="shared" si="55"/>
        <v>0.16099796657809112</v>
      </c>
      <c r="U106" s="44">
        <f t="shared" si="56"/>
        <v>0.19472051363161019</v>
      </c>
      <c r="V106" s="44">
        <f t="shared" si="57"/>
        <v>4.0249491644522781E-2</v>
      </c>
      <c r="W106" s="44">
        <f t="shared" si="58"/>
        <v>2.7622200148201919E-2</v>
      </c>
      <c r="X106" s="44">
        <f t="shared" si="65"/>
        <v>2.9405596480901779E-2</v>
      </c>
      <c r="Y106" s="44">
        <f t="shared" si="78"/>
        <v>7.8338420146159493E-2</v>
      </c>
      <c r="Z106" s="32">
        <f t="shared" si="66"/>
        <v>5.86375251253378E-4</v>
      </c>
      <c r="AA106" s="32">
        <f t="shared" si="67"/>
        <v>1.1950315599226547E-3</v>
      </c>
      <c r="AB106" s="32">
        <f t="shared" si="68"/>
        <v>0</v>
      </c>
      <c r="AC106" s="32">
        <f t="shared" si="69"/>
        <v>2.1183629214974137E-6</v>
      </c>
      <c r="AE106" s="19">
        <f t="shared" si="70"/>
        <v>7.0165731832727205E-4</v>
      </c>
      <c r="AF106" s="19">
        <f t="shared" si="71"/>
        <v>2.4979014310115978E-4</v>
      </c>
      <c r="AG106" s="19">
        <f t="shared" si="72"/>
        <v>1.1668114829293421E-4</v>
      </c>
      <c r="AH106" s="19">
        <f t="shared" si="73"/>
        <v>0.22905578484982334</v>
      </c>
      <c r="AI106" s="19">
        <f t="shared" si="74"/>
        <v>0.17156769891495002</v>
      </c>
    </row>
    <row r="107" spans="1:35" x14ac:dyDescent="0.25">
      <c r="A107" s="45">
        <f t="shared" si="75"/>
        <v>106</v>
      </c>
      <c r="B107" s="32">
        <f t="shared" si="59"/>
        <v>1.8221634066826444</v>
      </c>
      <c r="C107" s="28">
        <f t="shared" si="50"/>
        <v>1.1108766138187482E-3</v>
      </c>
      <c r="D107" s="33">
        <f t="shared" si="60"/>
        <v>1.6452797784605316E-3</v>
      </c>
      <c r="E107" s="28">
        <f t="shared" si="51"/>
        <v>5.3440316464178341E-4</v>
      </c>
      <c r="F107" s="34">
        <f t="shared" si="76"/>
        <v>5.4842659282017725E-4</v>
      </c>
      <c r="G107" s="30">
        <f t="shared" si="52"/>
        <v>1.4023428178393835E-5</v>
      </c>
      <c r="H107" s="30">
        <f t="shared" si="41"/>
        <v>2E-3</v>
      </c>
      <c r="I107" s="31">
        <f t="shared" si="79"/>
        <v>-1.9859765718216061E-3</v>
      </c>
      <c r="J107" s="30">
        <f t="shared" si="61"/>
        <v>0.99834069679336102</v>
      </c>
      <c r="K107" s="30">
        <f t="shared" si="62"/>
        <v>0</v>
      </c>
      <c r="L107" s="29">
        <v>8.9982016495947198E-2</v>
      </c>
      <c r="M107" s="29">
        <v>3.9516625324929236E-2</v>
      </c>
      <c r="N107" s="37">
        <f t="shared" si="63"/>
        <v>8.9982016495947198E-2</v>
      </c>
      <c r="O107" s="37">
        <f t="shared" si="64"/>
        <v>3.9516625324929236E-2</v>
      </c>
      <c r="P107" s="32">
        <f t="shared" si="77"/>
        <v>0.8</v>
      </c>
      <c r="Q107" s="32">
        <f t="shared" si="53"/>
        <v>0.16798360180711391</v>
      </c>
      <c r="R107" s="43">
        <v>84</v>
      </c>
      <c r="S107" s="44">
        <f t="shared" si="54"/>
        <v>1.6452797784605316E-3</v>
      </c>
      <c r="T107" s="44">
        <f t="shared" si="55"/>
        <v>0.16759925071759621</v>
      </c>
      <c r="U107" s="44">
        <f t="shared" si="56"/>
        <v>0.20270449917871433</v>
      </c>
      <c r="V107" s="44">
        <f t="shared" si="57"/>
        <v>4.1899812679399052E-2</v>
      </c>
      <c r="W107" s="44">
        <f t="shared" si="58"/>
        <v>2.8754773407430732E-2</v>
      </c>
      <c r="X107" s="44">
        <f t="shared" si="65"/>
        <v>2.5562872077950102E-2</v>
      </c>
      <c r="Y107" s="44">
        <f t="shared" si="78"/>
        <v>7.8028103755159658E-2</v>
      </c>
      <c r="Z107" s="32">
        <f t="shared" si="66"/>
        <v>5.3346199887679827E-4</v>
      </c>
      <c r="AA107" s="32">
        <f t="shared" si="67"/>
        <v>1.0937002004258499E-3</v>
      </c>
      <c r="AB107" s="32">
        <f t="shared" si="68"/>
        <v>0</v>
      </c>
      <c r="AC107" s="32">
        <f t="shared" si="69"/>
        <v>1.9001053189542663E-6</v>
      </c>
      <c r="AE107" s="19">
        <f t="shared" si="70"/>
        <v>6.0964708749209511E-4</v>
      </c>
      <c r="AF107" s="19">
        <f t="shared" si="71"/>
        <v>2.1216555585115923E-4</v>
      </c>
      <c r="AG107" s="19">
        <f t="shared" si="72"/>
        <v>1.0983832704918508E-4</v>
      </c>
      <c r="AH107" s="19">
        <f t="shared" si="73"/>
        <v>0.22913266546515942</v>
      </c>
      <c r="AI107" s="19">
        <f t="shared" si="74"/>
        <v>0.17162729593894285</v>
      </c>
    </row>
    <row r="108" spans="1:35" x14ac:dyDescent="0.25">
      <c r="A108" s="45">
        <f t="shared" si="75"/>
        <v>107</v>
      </c>
      <c r="B108" s="32">
        <f t="shared" si="59"/>
        <v>1.9239000264319281</v>
      </c>
      <c r="C108" s="28">
        <f t="shared" si="50"/>
        <v>1.0148013938607553E-3</v>
      </c>
      <c r="D108" s="33">
        <f t="shared" si="60"/>
        <v>1.50369953957483E-3</v>
      </c>
      <c r="E108" s="28">
        <f t="shared" si="51"/>
        <v>4.8889814571407458E-4</v>
      </c>
      <c r="F108" s="34">
        <f t="shared" si="76"/>
        <v>5.0123317985827662E-4</v>
      </c>
      <c r="G108" s="30">
        <f t="shared" si="52"/>
        <v>1.2335034144202043E-5</v>
      </c>
      <c r="H108" s="30">
        <f t="shared" ref="H108:H132" si="80">H107*EXP(-$N$6*$N$7)</f>
        <v>2E-3</v>
      </c>
      <c r="I108" s="31">
        <f t="shared" si="79"/>
        <v>-1.9876649658557982E-3</v>
      </c>
      <c r="J108" s="30">
        <f t="shared" si="61"/>
        <v>0.99848396542628104</v>
      </c>
      <c r="K108" s="30">
        <f t="shared" si="62"/>
        <v>0</v>
      </c>
      <c r="L108" s="29">
        <v>8.9982016495947198E-2</v>
      </c>
      <c r="M108" s="29">
        <v>3.9516625324929236E-2</v>
      </c>
      <c r="N108" s="37">
        <f t="shared" si="63"/>
        <v>8.9982016495947198E-2</v>
      </c>
      <c r="O108" s="37">
        <f t="shared" si="64"/>
        <v>3.9516625324929236E-2</v>
      </c>
      <c r="P108" s="32">
        <f t="shared" si="77"/>
        <v>0</v>
      </c>
      <c r="Q108" s="32">
        <f t="shared" si="53"/>
        <v>0.17532781040143253</v>
      </c>
      <c r="R108" s="43">
        <v>85</v>
      </c>
      <c r="S108" s="44">
        <f t="shared" si="54"/>
        <v>1.50369953957483E-3</v>
      </c>
      <c r="T108" s="44">
        <f t="shared" si="55"/>
        <v>0.17482676606894149</v>
      </c>
      <c r="U108" s="44">
        <f t="shared" si="56"/>
        <v>0.21144588598878733</v>
      </c>
      <c r="V108" s="44">
        <f t="shared" si="57"/>
        <v>4.3706691517235371E-2</v>
      </c>
      <c r="W108" s="44">
        <f t="shared" si="58"/>
        <v>2.9994788296141932E-2</v>
      </c>
      <c r="X108" s="44">
        <f t="shared" si="65"/>
        <v>2.1399663757050037E-2</v>
      </c>
      <c r="Y108" s="44">
        <f t="shared" si="78"/>
        <v>7.7701553151043143E-2</v>
      </c>
      <c r="Z108" s="32">
        <f t="shared" si="66"/>
        <v>4.8505018908786375E-4</v>
      </c>
      <c r="AA108" s="32">
        <f t="shared" si="67"/>
        <v>1.0011405141249657E-3</v>
      </c>
      <c r="AB108" s="32">
        <f t="shared" si="68"/>
        <v>0</v>
      </c>
      <c r="AC108" s="32">
        <f t="shared" si="69"/>
        <v>1.7043350723709794E-6</v>
      </c>
      <c r="AE108" s="19">
        <f t="shared" si="70"/>
        <v>5.2747095998683963E-4</v>
      </c>
      <c r="AF108" s="19">
        <f t="shared" si="71"/>
        <v>1.7914314054879121E-4</v>
      </c>
      <c r="AG108" s="19">
        <f t="shared" si="72"/>
        <v>1.0339680630049407E-4</v>
      </c>
      <c r="AH108" s="19">
        <f t="shared" si="73"/>
        <v>0.22920121647666766</v>
      </c>
      <c r="AI108" s="19">
        <f t="shared" si="74"/>
        <v>0.17168038499099092</v>
      </c>
    </row>
    <row r="109" spans="1:35" x14ac:dyDescent="0.25">
      <c r="A109" s="45">
        <f t="shared" si="75"/>
        <v>108</v>
      </c>
      <c r="B109" s="32">
        <f t="shared" si="59"/>
        <v>2.0405724425430547</v>
      </c>
      <c r="C109" s="28">
        <f t="shared" si="50"/>
        <v>9.2705166423479187E-4</v>
      </c>
      <c r="D109" s="33">
        <f t="shared" si="60"/>
        <v>1.3743026170498799E-3</v>
      </c>
      <c r="E109" s="28">
        <f t="shared" si="51"/>
        <v>4.4725095281508801E-4</v>
      </c>
      <c r="F109" s="34">
        <f t="shared" si="76"/>
        <v>4.5810087234995998E-4</v>
      </c>
      <c r="G109" s="30">
        <f t="shared" si="52"/>
        <v>1.084991953487197E-5</v>
      </c>
      <c r="H109" s="30">
        <f t="shared" si="80"/>
        <v>2E-3</v>
      </c>
      <c r="I109" s="31">
        <f t="shared" si="79"/>
        <v>-1.9891500804651279E-3</v>
      </c>
      <c r="J109" s="30">
        <f t="shared" si="61"/>
        <v>0.99861484746341533</v>
      </c>
      <c r="K109" s="30">
        <f t="shared" si="62"/>
        <v>0</v>
      </c>
      <c r="L109" s="29">
        <v>8.9982016495947198E-2</v>
      </c>
      <c r="M109" s="29">
        <v>3.9516625324929236E-2</v>
      </c>
      <c r="N109" s="37">
        <f t="shared" si="63"/>
        <v>8.9982016495947212E-2</v>
      </c>
      <c r="O109" s="37">
        <f t="shared" si="64"/>
        <v>3.9516625324929236E-2</v>
      </c>
      <c r="P109" s="32">
        <f t="shared" si="77"/>
        <v>0.2</v>
      </c>
      <c r="Q109" s="32">
        <f t="shared" si="53"/>
        <v>0.18336351006816584</v>
      </c>
      <c r="R109" s="43">
        <v>86</v>
      </c>
      <c r="S109" s="44">
        <f t="shared" si="54"/>
        <v>1.3743026170498799E-3</v>
      </c>
      <c r="T109" s="44">
        <f t="shared" si="55"/>
        <v>0.18273907243764995</v>
      </c>
      <c r="U109" s="44">
        <f t="shared" si="56"/>
        <v>0.2210154997725631</v>
      </c>
      <c r="V109" s="44">
        <f t="shared" si="57"/>
        <v>4.5684768109412487E-2</v>
      </c>
      <c r="W109" s="44">
        <f t="shared" si="58"/>
        <v>3.1352291839792892E-2</v>
      </c>
      <c r="X109" s="44">
        <f t="shared" si="65"/>
        <v>1.6888576728035561E-2</v>
      </c>
      <c r="Y109" s="44">
        <f t="shared" si="78"/>
        <v>7.7358978811631465E-2</v>
      </c>
      <c r="Z109" s="32">
        <f t="shared" si="66"/>
        <v>4.407607314129756E-4</v>
      </c>
      <c r="AA109" s="32">
        <f t="shared" si="67"/>
        <v>9.1658940830506542E-4</v>
      </c>
      <c r="AB109" s="32">
        <f t="shared" si="68"/>
        <v>0</v>
      </c>
      <c r="AC109" s="32">
        <f t="shared" si="69"/>
        <v>1.528735281111913E-6</v>
      </c>
      <c r="AE109" s="19">
        <f t="shared" si="70"/>
        <v>4.543096069059218E-4</v>
      </c>
      <c r="AF109" s="19">
        <f t="shared" si="71"/>
        <v>1.5029476203372988E-4</v>
      </c>
      <c r="AG109" s="19">
        <f t="shared" si="72"/>
        <v>9.7333051589128421E-5</v>
      </c>
      <c r="AH109" s="19">
        <f t="shared" si="73"/>
        <v>0.22926214956727228</v>
      </c>
      <c r="AI109" s="19">
        <f t="shared" si="74"/>
        <v>0.17172752538669367</v>
      </c>
    </row>
    <row r="110" spans="1:35" x14ac:dyDescent="0.25">
      <c r="A110" s="45">
        <f t="shared" si="75"/>
        <v>109</v>
      </c>
      <c r="B110" s="32">
        <f t="shared" si="59"/>
        <v>2.1748838466473623</v>
      </c>
      <c r="C110" s="28">
        <f t="shared" si="50"/>
        <v>8.4690401491495306E-4</v>
      </c>
      <c r="D110" s="33">
        <f t="shared" si="60"/>
        <v>1.2560406075299991E-3</v>
      </c>
      <c r="E110" s="28">
        <f t="shared" si="51"/>
        <v>4.0913659261504611E-4</v>
      </c>
      <c r="F110" s="34">
        <f t="shared" si="76"/>
        <v>4.1868020250999971E-4</v>
      </c>
      <c r="G110" s="30">
        <f t="shared" si="52"/>
        <v>9.5436098949535915E-6</v>
      </c>
      <c r="H110" s="30">
        <f t="shared" si="80"/>
        <v>2E-3</v>
      </c>
      <c r="I110" s="31">
        <f t="shared" si="79"/>
        <v>-1.9904563901050466E-3</v>
      </c>
      <c r="J110" s="30">
        <f t="shared" si="61"/>
        <v>0.99873441578257494</v>
      </c>
      <c r="K110" s="30">
        <f t="shared" si="62"/>
        <v>0</v>
      </c>
      <c r="L110" s="29">
        <v>8.9982016495947198E-2</v>
      </c>
      <c r="M110" s="29">
        <v>3.9516625324929236E-2</v>
      </c>
      <c r="N110" s="37">
        <f t="shared" si="63"/>
        <v>8.9982016495947198E-2</v>
      </c>
      <c r="O110" s="37">
        <f t="shared" si="64"/>
        <v>3.9516625324929236E-2</v>
      </c>
      <c r="P110" s="32">
        <f t="shared" si="77"/>
        <v>0.4</v>
      </c>
      <c r="Q110" s="32">
        <f t="shared" si="53"/>
        <v>0.19215580787733888</v>
      </c>
      <c r="R110" s="43">
        <v>87</v>
      </c>
      <c r="S110" s="44">
        <f t="shared" si="54"/>
        <v>1.2560406075299991E-3</v>
      </c>
      <c r="T110" s="44">
        <f t="shared" si="55"/>
        <v>0.19140024776690412</v>
      </c>
      <c r="U110" s="44">
        <f>T110*$S$7</f>
        <v>0.23149084020456645</v>
      </c>
      <c r="V110" s="44">
        <f>T110*$S$3</f>
        <v>4.785006194172603E-2</v>
      </c>
      <c r="W110" s="44">
        <f>V110*$S$5</f>
        <v>3.2838277803145327E-2</v>
      </c>
      <c r="X110" s="44">
        <f t="shared" si="65"/>
        <v>1.1999627036295635E-2</v>
      </c>
      <c r="Y110" s="44">
        <f t="shared" si="78"/>
        <v>7.7000601139798036E-2</v>
      </c>
      <c r="Z110" s="32">
        <f t="shared" si="66"/>
        <v>4.0024603032860734E-4</v>
      </c>
      <c r="AA110" s="32">
        <f t="shared" si="67"/>
        <v>8.3935058288164843E-4</v>
      </c>
      <c r="AB110" s="32">
        <f>AK109*(BF109+BG109)+AL109*(BH109+BI109)</f>
        <v>0</v>
      </c>
      <c r="AC110" s="32">
        <f>AC109*(1-($D$5+$D$13+$D$14))</f>
        <v>1.3712277577349666E-6</v>
      </c>
      <c r="AE110" s="19">
        <f t="shared" si="70"/>
        <v>3.8940195184238306E-4</v>
      </c>
      <c r="AF110" s="19">
        <f t="shared" si="71"/>
        <v>1.2522968626653777E-4</v>
      </c>
      <c r="AG110" s="19">
        <f t="shared" si="72"/>
        <v>9.1624908646783468E-5</v>
      </c>
      <c r="AH110" s="19">
        <f t="shared" si="73"/>
        <v>0.22931612206825774</v>
      </c>
      <c r="AI110" s="19">
        <f t="shared" si="74"/>
        <v>0.17176923375948128</v>
      </c>
    </row>
    <row r="111" spans="1:35" x14ac:dyDescent="0.25">
      <c r="A111" s="45">
        <f t="shared" si="75"/>
        <v>110</v>
      </c>
      <c r="B111" s="32">
        <f t="shared" si="59"/>
        <v>2.3301370128376444</v>
      </c>
      <c r="C111" s="28">
        <f t="shared" si="50"/>
        <v>7.7369812762167101E-4</v>
      </c>
      <c r="D111" s="33">
        <f t="shared" si="60"/>
        <v>1.147955325262303E-3</v>
      </c>
      <c r="E111" s="28">
        <f t="shared" si="51"/>
        <v>3.7425719764063201E-4</v>
      </c>
      <c r="F111" s="34">
        <f t="shared" si="76"/>
        <v>3.826517750874343E-4</v>
      </c>
      <c r="G111" s="30">
        <f t="shared" si="52"/>
        <v>8.3945774468022899E-6</v>
      </c>
      <c r="H111" s="30">
        <f t="shared" si="80"/>
        <v>2E-3</v>
      </c>
      <c r="I111" s="31">
        <f t="shared" si="79"/>
        <v>-1.9916054225531978E-3</v>
      </c>
      <c r="J111" s="30">
        <f t="shared" si="61"/>
        <v>0.99884365009729104</v>
      </c>
      <c r="K111" s="30">
        <f t="shared" si="62"/>
        <v>0</v>
      </c>
      <c r="L111" s="29">
        <v>8.9982016495947198E-2</v>
      </c>
      <c r="M111" s="29">
        <v>3.9516625324929236E-2</v>
      </c>
      <c r="N111" s="37">
        <f t="shared" si="63"/>
        <v>8.9982016495947198E-2</v>
      </c>
      <c r="O111" s="37">
        <f t="shared" si="64"/>
        <v>3.9516625324929236E-2</v>
      </c>
      <c r="P111" s="32">
        <f t="shared" si="77"/>
        <v>0.60000000000000009</v>
      </c>
      <c r="Q111" s="32">
        <f t="shared" ref="Q111:Q132" si="81">Q110</f>
        <v>0.19215580787733888</v>
      </c>
      <c r="R111" s="49">
        <v>88</v>
      </c>
      <c r="S111" s="50">
        <f t="shared" ref="S111:S132" si="82">S110</f>
        <v>1.2560406075299991E-3</v>
      </c>
      <c r="T111" s="50">
        <f t="shared" ref="T111:Y132" si="83">T110</f>
        <v>0.19140024776690412</v>
      </c>
      <c r="U111" s="50">
        <f t="shared" si="83"/>
        <v>0.23149084020456645</v>
      </c>
      <c r="V111" s="50">
        <f t="shared" si="83"/>
        <v>4.785006194172603E-2</v>
      </c>
      <c r="W111" s="50">
        <f t="shared" si="83"/>
        <v>3.2838277803145327E-2</v>
      </c>
      <c r="X111" s="50">
        <f t="shared" si="83"/>
        <v>1.1999627036295635E-2</v>
      </c>
      <c r="Y111" s="50">
        <f t="shared" si="83"/>
        <v>7.7000601139798036E-2</v>
      </c>
      <c r="Z111" s="32">
        <f t="shared" si="66"/>
        <v>3.6318741667844723E-4</v>
      </c>
      <c r="AA111" s="32">
        <f t="shared" si="67"/>
        <v>7.6878864110338963E-4</v>
      </c>
      <c r="AB111" s="32">
        <f>AK110*(BF110+BG110)+AL110*(BH110+BI110)</f>
        <v>0</v>
      </c>
      <c r="AC111" s="32">
        <f>AC110*(1-($D$5+$D$13+$D$14))</f>
        <v>1.2299484330702882E-6</v>
      </c>
      <c r="AE111" s="19">
        <f t="shared" si="70"/>
        <v>3.3203975704392604E-4</v>
      </c>
      <c r="AF111" s="19">
        <f t="shared" si="71"/>
        <v>1.0358655199990243E-4</v>
      </c>
      <c r="AG111" s="19">
        <f t="shared" si="72"/>
        <v>8.6251522452719499E-5</v>
      </c>
      <c r="AH111" s="19">
        <f t="shared" si="73"/>
        <v>0.22936374450106603</v>
      </c>
      <c r="AI111" s="19">
        <f t="shared" si="74"/>
        <v>0.17180599004193214</v>
      </c>
    </row>
    <row r="112" spans="1:35" x14ac:dyDescent="0.25">
      <c r="A112" s="45">
        <f t="shared" si="75"/>
        <v>111</v>
      </c>
      <c r="B112" s="32">
        <f t="shared" si="59"/>
        <v>2.4948660424796527</v>
      </c>
      <c r="C112" s="28">
        <f t="shared" si="50"/>
        <v>7.0683124542109729E-4</v>
      </c>
      <c r="D112" s="33">
        <f t="shared" si="60"/>
        <v>1.0491710386573675E-3</v>
      </c>
      <c r="E112" s="28">
        <f t="shared" si="51"/>
        <v>3.4233979323627022E-4</v>
      </c>
      <c r="F112" s="34">
        <f t="shared" si="76"/>
        <v>3.4972367955245584E-4</v>
      </c>
      <c r="G112" s="30">
        <f t="shared" si="52"/>
        <v>7.3838863161856125E-6</v>
      </c>
      <c r="H112" s="30">
        <f t="shared" si="80"/>
        <v>2E-3</v>
      </c>
      <c r="I112" s="31">
        <f t="shared" si="79"/>
        <v>-1.9926161136838145E-3</v>
      </c>
      <c r="J112" s="30">
        <f t="shared" si="61"/>
        <v>0.99894344507502641</v>
      </c>
      <c r="K112" s="30">
        <f t="shared" si="62"/>
        <v>0</v>
      </c>
      <c r="L112" s="37">
        <f>L111</f>
        <v>8.9982016495947198E-2</v>
      </c>
      <c r="M112" s="37">
        <f>M111</f>
        <v>3.9516625324929236E-2</v>
      </c>
      <c r="N112" s="37">
        <f t="shared" si="63"/>
        <v>8.9982016495947198E-2</v>
      </c>
      <c r="O112" s="37">
        <f t="shared" si="64"/>
        <v>3.9516625324929236E-2</v>
      </c>
      <c r="P112" s="32">
        <f t="shared" si="77"/>
        <v>0.8</v>
      </c>
      <c r="Q112" s="32">
        <f t="shared" si="81"/>
        <v>0.19215580787733888</v>
      </c>
      <c r="R112" s="49">
        <v>89</v>
      </c>
      <c r="S112" s="50">
        <f t="shared" si="82"/>
        <v>1.2560406075299991E-3</v>
      </c>
      <c r="T112" s="50">
        <f t="shared" si="83"/>
        <v>0.19140024776690412</v>
      </c>
      <c r="U112" s="50">
        <f t="shared" si="83"/>
        <v>0.23149084020456645</v>
      </c>
      <c r="V112" s="50">
        <f t="shared" si="83"/>
        <v>4.785006194172603E-2</v>
      </c>
      <c r="W112" s="50">
        <f t="shared" si="83"/>
        <v>3.2838277803145327E-2</v>
      </c>
      <c r="X112" s="50">
        <f t="shared" si="83"/>
        <v>1.1999627036295635E-2</v>
      </c>
      <c r="Y112" s="50">
        <f t="shared" si="83"/>
        <v>7.7000601139798036E-2</v>
      </c>
      <c r="Z112" s="32">
        <f t="shared" ref="Z112:Z132" si="84">Z111</f>
        <v>3.6318741667844723E-4</v>
      </c>
      <c r="AA112" s="32">
        <f t="shared" ref="AA112:AA132" si="85">AA111</f>
        <v>7.6878864110338963E-4</v>
      </c>
      <c r="AB112" s="32">
        <f t="shared" ref="AB112:AB132" si="86">AB111</f>
        <v>0</v>
      </c>
      <c r="AC112" s="32">
        <f t="shared" ref="AC112:AC132" si="87">AC111</f>
        <v>1.2299484330702882E-6</v>
      </c>
      <c r="AE112" s="19">
        <f t="shared" si="70"/>
        <v>2.8331430761652286E-4</v>
      </c>
      <c r="AF112" s="19">
        <f t="shared" si="71"/>
        <v>8.67726964416357E-5</v>
      </c>
      <c r="AG112" s="19">
        <f t="shared" si="72"/>
        <v>8.1193261038772527E-5</v>
      </c>
      <c r="AH112" s="19">
        <f t="shared" si="73"/>
        <v>0.22940361196196407</v>
      </c>
      <c r="AI112" s="19">
        <f t="shared" si="74"/>
        <v>0.17183672014743376</v>
      </c>
    </row>
    <row r="113" spans="1:35" x14ac:dyDescent="0.25">
      <c r="A113" s="45">
        <f t="shared" si="75"/>
        <v>112</v>
      </c>
      <c r="B113" s="32">
        <f t="shared" si="59"/>
        <v>2.6691693816060429</v>
      </c>
      <c r="C113" s="28">
        <f t="shared" si="50"/>
        <v>6.4575313041359203E-4</v>
      </c>
      <c r="D113" s="33">
        <f t="shared" si="60"/>
        <v>9.5888737491231209E-4</v>
      </c>
      <c r="E113" s="28">
        <f t="shared" si="51"/>
        <v>3.1313424449872E-4</v>
      </c>
      <c r="F113" s="34">
        <f t="shared" si="76"/>
        <v>3.196291249707707E-4</v>
      </c>
      <c r="G113" s="30">
        <f t="shared" si="52"/>
        <v>6.4948804720506921E-6</v>
      </c>
      <c r="H113" s="30">
        <f t="shared" si="80"/>
        <v>2E-3</v>
      </c>
      <c r="I113" s="31">
        <f t="shared" si="79"/>
        <v>-1.9935051195279492E-3</v>
      </c>
      <c r="J113" s="30">
        <f t="shared" si="61"/>
        <v>0.99903461774461555</v>
      </c>
      <c r="K113" s="30">
        <f t="shared" si="62"/>
        <v>0</v>
      </c>
      <c r="L113" s="37">
        <f t="shared" ref="L113:M128" si="88">L112</f>
        <v>8.9982016495947198E-2</v>
      </c>
      <c r="M113" s="37">
        <f t="shared" si="88"/>
        <v>3.9516625324929236E-2</v>
      </c>
      <c r="N113" s="37">
        <f t="shared" si="63"/>
        <v>8.9982016495947198E-2</v>
      </c>
      <c r="O113" s="37">
        <f t="shared" si="64"/>
        <v>3.9516625324929236E-2</v>
      </c>
      <c r="P113" s="32">
        <f t="shared" si="77"/>
        <v>0</v>
      </c>
      <c r="Q113" s="32">
        <f t="shared" si="81"/>
        <v>0.19215580787733888</v>
      </c>
      <c r="R113" s="49">
        <v>90</v>
      </c>
      <c r="S113" s="50">
        <f t="shared" si="82"/>
        <v>1.2560406075299991E-3</v>
      </c>
      <c r="T113" s="50">
        <f t="shared" si="83"/>
        <v>0.19140024776690412</v>
      </c>
      <c r="U113" s="50">
        <f t="shared" si="83"/>
        <v>0.23149084020456645</v>
      </c>
      <c r="V113" s="50">
        <f t="shared" si="83"/>
        <v>4.785006194172603E-2</v>
      </c>
      <c r="W113" s="50">
        <f t="shared" si="83"/>
        <v>3.2838277803145327E-2</v>
      </c>
      <c r="X113" s="50">
        <f t="shared" si="83"/>
        <v>1.1999627036295635E-2</v>
      </c>
      <c r="Y113" s="50">
        <f t="shared" si="83"/>
        <v>7.7000601139798036E-2</v>
      </c>
      <c r="Z113" s="32">
        <f t="shared" si="84"/>
        <v>3.6318741667844723E-4</v>
      </c>
      <c r="AA113" s="32">
        <f t="shared" si="85"/>
        <v>7.6878864110338963E-4</v>
      </c>
      <c r="AB113" s="32">
        <f t="shared" si="86"/>
        <v>0</v>
      </c>
      <c r="AC113" s="32">
        <f t="shared" si="87"/>
        <v>1.2299484330702882E-6</v>
      </c>
      <c r="AE113" s="19">
        <f t="shared" si="70"/>
        <v>2.4193036787535809E-4</v>
      </c>
      <c r="AF113" s="19">
        <f t="shared" si="71"/>
        <v>7.3362692346750263E-5</v>
      </c>
      <c r="AG113" s="19">
        <f t="shared" si="72"/>
        <v>7.6431643762856283E-5</v>
      </c>
      <c r="AH113" s="19">
        <f t="shared" si="73"/>
        <v>0.22943725565353859</v>
      </c>
      <c r="AI113" s="19">
        <f t="shared" si="74"/>
        <v>0.17186263201697119</v>
      </c>
    </row>
    <row r="114" spans="1:35" x14ac:dyDescent="0.25">
      <c r="A114" s="45">
        <f t="shared" si="75"/>
        <v>113</v>
      </c>
      <c r="B114" s="32">
        <f t="shared" si="59"/>
        <v>2.8530969075743422</v>
      </c>
      <c r="C114" s="28">
        <f t="shared" si="50"/>
        <v>5.8996146604304786E-4</v>
      </c>
      <c r="D114" s="33">
        <f t="shared" si="60"/>
        <v>8.763728352079482E-4</v>
      </c>
      <c r="E114" s="28">
        <f t="shared" si="51"/>
        <v>2.864113691649004E-4</v>
      </c>
      <c r="F114" s="34">
        <f t="shared" si="76"/>
        <v>2.921242784026494E-4</v>
      </c>
      <c r="G114" s="30">
        <f t="shared" si="52"/>
        <v>5.7129092377490045E-6</v>
      </c>
      <c r="H114" s="30">
        <f t="shared" si="80"/>
        <v>2E-3</v>
      </c>
      <c r="I114" s="31">
        <f t="shared" si="79"/>
        <v>-1.994287090762251E-3</v>
      </c>
      <c r="J114" s="30">
        <f t="shared" si="61"/>
        <v>0.99911791425555441</v>
      </c>
      <c r="K114" s="30">
        <f t="shared" si="62"/>
        <v>0</v>
      </c>
      <c r="L114" s="37">
        <f t="shared" si="88"/>
        <v>8.9982016495947198E-2</v>
      </c>
      <c r="M114" s="37">
        <f t="shared" si="88"/>
        <v>3.9516625324929236E-2</v>
      </c>
      <c r="N114" s="37">
        <f t="shared" si="63"/>
        <v>8.9982016495947212E-2</v>
      </c>
      <c r="O114" s="37">
        <f t="shared" si="64"/>
        <v>3.9516625324929236E-2</v>
      </c>
      <c r="P114" s="32">
        <f t="shared" si="77"/>
        <v>0.2</v>
      </c>
      <c r="Q114" s="32">
        <f t="shared" si="81"/>
        <v>0.19215580787733888</v>
      </c>
      <c r="R114" s="49">
        <v>91</v>
      </c>
      <c r="S114" s="50">
        <f t="shared" si="82"/>
        <v>1.2560406075299991E-3</v>
      </c>
      <c r="T114" s="50">
        <f t="shared" si="83"/>
        <v>0.19140024776690412</v>
      </c>
      <c r="U114" s="50">
        <f t="shared" si="83"/>
        <v>0.23149084020456645</v>
      </c>
      <c r="V114" s="50">
        <f t="shared" si="83"/>
        <v>4.785006194172603E-2</v>
      </c>
      <c r="W114" s="50">
        <f t="shared" si="83"/>
        <v>3.2838277803145327E-2</v>
      </c>
      <c r="X114" s="50">
        <f t="shared" si="83"/>
        <v>1.1999627036295635E-2</v>
      </c>
      <c r="Y114" s="50">
        <f t="shared" si="83"/>
        <v>7.7000601139798036E-2</v>
      </c>
      <c r="Z114" s="32">
        <f t="shared" si="84"/>
        <v>3.6318741667844723E-4</v>
      </c>
      <c r="AA114" s="32">
        <f t="shared" si="85"/>
        <v>7.6878864110338963E-4</v>
      </c>
      <c r="AB114" s="32">
        <f t="shared" si="86"/>
        <v>0</v>
      </c>
      <c r="AC114" s="32">
        <f t="shared" si="87"/>
        <v>1.2299484330702882E-6</v>
      </c>
      <c r="AE114" s="19">
        <f t="shared" si="70"/>
        <v>2.0677932967395199E-4</v>
      </c>
      <c r="AF114" s="19">
        <f t="shared" si="71"/>
        <v>6.2450712021351859E-5</v>
      </c>
      <c r="AG114" s="19">
        <f t="shared" si="72"/>
        <v>7.194927378889871E-5</v>
      </c>
      <c r="AH114" s="19">
        <f t="shared" si="73"/>
        <v>0.22946581482791803</v>
      </c>
      <c r="AI114" s="19">
        <f t="shared" si="74"/>
        <v>0.17188461823109252</v>
      </c>
    </row>
    <row r="115" spans="1:35" x14ac:dyDescent="0.25">
      <c r="A115" s="45">
        <f t="shared" si="75"/>
        <v>114</v>
      </c>
      <c r="B115" s="32">
        <f t="shared" si="59"/>
        <v>3.0466295710220552</v>
      </c>
      <c r="C115" s="28">
        <f t="shared" si="50"/>
        <v>5.3899766447594566E-4</v>
      </c>
      <c r="D115" s="33">
        <f t="shared" si="60"/>
        <v>8.0095886793863779E-4</v>
      </c>
      <c r="E115" s="28">
        <f t="shared" si="51"/>
        <v>2.6196120346269218E-4</v>
      </c>
      <c r="F115" s="34">
        <f t="shared" si="76"/>
        <v>2.6698628931287924E-4</v>
      </c>
      <c r="G115" s="30">
        <f t="shared" si="52"/>
        <v>5.0250858501870669E-6</v>
      </c>
      <c r="H115" s="30">
        <f t="shared" si="80"/>
        <v>2E-3</v>
      </c>
      <c r="I115" s="31">
        <f t="shared" si="79"/>
        <v>-1.9949749141498132E-3</v>
      </c>
      <c r="J115" s="30">
        <f t="shared" si="61"/>
        <v>0.99919401604621128</v>
      </c>
      <c r="K115" s="30">
        <f t="shared" si="62"/>
        <v>0</v>
      </c>
      <c r="L115" s="37">
        <f t="shared" si="88"/>
        <v>8.9982016495947198E-2</v>
      </c>
      <c r="M115" s="37">
        <f t="shared" si="88"/>
        <v>3.9516625324929236E-2</v>
      </c>
      <c r="N115" s="37">
        <f t="shared" si="63"/>
        <v>8.9982016495947198E-2</v>
      </c>
      <c r="O115" s="37">
        <f t="shared" si="64"/>
        <v>3.9516625324929236E-2</v>
      </c>
      <c r="P115" s="32">
        <f t="shared" si="77"/>
        <v>0.4</v>
      </c>
      <c r="Q115" s="32">
        <f t="shared" si="81"/>
        <v>0.19215580787733888</v>
      </c>
      <c r="R115" s="49">
        <v>92</v>
      </c>
      <c r="S115" s="50">
        <f t="shared" si="82"/>
        <v>1.2560406075299991E-3</v>
      </c>
      <c r="T115" s="50">
        <f t="shared" si="83"/>
        <v>0.19140024776690412</v>
      </c>
      <c r="U115" s="50">
        <f t="shared" si="83"/>
        <v>0.23149084020456645</v>
      </c>
      <c r="V115" s="50">
        <f t="shared" si="83"/>
        <v>4.785006194172603E-2</v>
      </c>
      <c r="W115" s="50">
        <f t="shared" si="83"/>
        <v>3.2838277803145327E-2</v>
      </c>
      <c r="X115" s="50">
        <f t="shared" si="83"/>
        <v>1.1999627036295635E-2</v>
      </c>
      <c r="Y115" s="50">
        <f t="shared" si="83"/>
        <v>7.7000601139798036E-2</v>
      </c>
      <c r="Z115" s="32">
        <f t="shared" si="84"/>
        <v>3.6318741667844723E-4</v>
      </c>
      <c r="AA115" s="32">
        <f t="shared" si="85"/>
        <v>7.6878864110338963E-4</v>
      </c>
      <c r="AB115" s="32">
        <f t="shared" si="86"/>
        <v>0</v>
      </c>
      <c r="AC115" s="32">
        <f t="shared" si="87"/>
        <v>1.2299484330702882E-6</v>
      </c>
      <c r="AE115" s="19">
        <f>AE114*(1-V114-W114-Y114)+$D$5*AG114+X114*AF114</f>
        <v>1.7691604834490189E-4</v>
      </c>
      <c r="AF115" s="19">
        <f t="shared" si="71"/>
        <v>5.3438962256524976E-5</v>
      </c>
      <c r="AG115" s="19">
        <f t="shared" si="72"/>
        <v>6.772977452652461E-5</v>
      </c>
      <c r="AH115" s="19">
        <f t="shared" si="73"/>
        <v>0.22949016599944838</v>
      </c>
      <c r="AI115" s="19">
        <f t="shared" si="74"/>
        <v>0.17190336158991842</v>
      </c>
    </row>
    <row r="116" spans="1:35" x14ac:dyDescent="0.25">
      <c r="A116" s="45">
        <f t="shared" si="75"/>
        <v>115</v>
      </c>
      <c r="B116" s="32">
        <f t="shared" si="59"/>
        <v>3.2496599680889751</v>
      </c>
      <c r="C116" s="28">
        <f t="shared" si="50"/>
        <v>4.9244304305787634E-4</v>
      </c>
      <c r="D116" s="33">
        <f t="shared" si="60"/>
        <v>7.3203445195482231E-4</v>
      </c>
      <c r="E116" s="28">
        <f t="shared" si="51"/>
        <v>2.3959140889694594E-4</v>
      </c>
      <c r="F116" s="34">
        <f t="shared" si="76"/>
        <v>2.4401148398494078E-4</v>
      </c>
      <c r="G116" s="30">
        <f t="shared" si="52"/>
        <v>4.4200750879948379E-6</v>
      </c>
      <c r="H116" s="30">
        <f t="shared" si="80"/>
        <v>2E-3</v>
      </c>
      <c r="I116" s="31">
        <f t="shared" si="79"/>
        <v>-1.9955799249120054E-3</v>
      </c>
      <c r="J116" s="30">
        <f t="shared" si="61"/>
        <v>0.99926354547295726</v>
      </c>
      <c r="K116" s="30">
        <f t="shared" si="62"/>
        <v>0</v>
      </c>
      <c r="L116" s="37">
        <f t="shared" si="88"/>
        <v>8.9982016495947198E-2</v>
      </c>
      <c r="M116" s="37">
        <f t="shared" si="88"/>
        <v>3.9516625324929236E-2</v>
      </c>
      <c r="N116" s="37">
        <f t="shared" si="63"/>
        <v>8.9982016495947198E-2</v>
      </c>
      <c r="O116" s="37">
        <f t="shared" si="64"/>
        <v>3.9516625324929236E-2</v>
      </c>
      <c r="P116" s="32">
        <f t="shared" si="77"/>
        <v>0.60000000000000009</v>
      </c>
      <c r="Q116" s="32">
        <f t="shared" si="81"/>
        <v>0.19215580787733888</v>
      </c>
      <c r="R116" s="49">
        <v>93</v>
      </c>
      <c r="S116" s="50">
        <f t="shared" si="82"/>
        <v>1.2560406075299991E-3</v>
      </c>
      <c r="T116" s="50">
        <f t="shared" si="83"/>
        <v>0.19140024776690412</v>
      </c>
      <c r="U116" s="50">
        <f t="shared" si="83"/>
        <v>0.23149084020456645</v>
      </c>
      <c r="V116" s="50">
        <f t="shared" si="83"/>
        <v>4.785006194172603E-2</v>
      </c>
      <c r="W116" s="50">
        <f t="shared" si="83"/>
        <v>3.2838277803145327E-2</v>
      </c>
      <c r="X116" s="50">
        <f t="shared" si="83"/>
        <v>1.1999627036295635E-2</v>
      </c>
      <c r="Y116" s="50">
        <f t="shared" si="83"/>
        <v>7.7000601139798036E-2</v>
      </c>
      <c r="Z116" s="32">
        <f t="shared" si="84"/>
        <v>3.6318741667844723E-4</v>
      </c>
      <c r="AA116" s="32">
        <f t="shared" si="85"/>
        <v>7.6878864110338963E-4</v>
      </c>
      <c r="AB116" s="32">
        <f t="shared" si="86"/>
        <v>0</v>
      </c>
      <c r="AC116" s="32">
        <f t="shared" si="87"/>
        <v>1.2299484330702882E-6</v>
      </c>
      <c r="AE116" s="19">
        <f t="shared" si="70"/>
        <v>1.5153679089306902E-4</v>
      </c>
      <c r="AF116" s="19">
        <f t="shared" si="71"/>
        <v>4.5916341332717576E-5</v>
      </c>
      <c r="AG116" s="19">
        <f t="shared" si="72"/>
        <v>6.3757729798263169E-5</v>
      </c>
      <c r="AH116" s="19">
        <f t="shared" si="73"/>
        <v>0.2295110020735926</v>
      </c>
      <c r="AI116" s="19">
        <f t="shared" si="74"/>
        <v>0.1719193994388781</v>
      </c>
    </row>
    <row r="117" spans="1:35" x14ac:dyDescent="0.25">
      <c r="A117" s="45">
        <f t="shared" si="75"/>
        <v>116</v>
      </c>
      <c r="B117" s="32">
        <f t="shared" si="59"/>
        <v>3.4619736346697074</v>
      </c>
      <c r="C117" s="28">
        <f t="shared" si="50"/>
        <v>4.499153370891378E-4</v>
      </c>
      <c r="D117" s="33">
        <f t="shared" si="60"/>
        <v>6.6904114593041857E-4</v>
      </c>
      <c r="E117" s="28">
        <f t="shared" si="51"/>
        <v>2.1912580884128079E-4</v>
      </c>
      <c r="F117" s="34">
        <f t="shared" si="76"/>
        <v>2.2301371531013953E-4</v>
      </c>
      <c r="G117" s="30">
        <f t="shared" si="52"/>
        <v>3.8879064688587405E-6</v>
      </c>
      <c r="H117" s="30">
        <f t="shared" si="80"/>
        <v>2E-3</v>
      </c>
      <c r="I117" s="31">
        <f t="shared" si="79"/>
        <v>-1.9961120935311411E-3</v>
      </c>
      <c r="J117" s="30">
        <f t="shared" si="61"/>
        <v>0.99932707094760076</v>
      </c>
      <c r="K117" s="30">
        <f t="shared" si="62"/>
        <v>0</v>
      </c>
      <c r="L117" s="37">
        <f t="shared" si="88"/>
        <v>8.9982016495947198E-2</v>
      </c>
      <c r="M117" s="37">
        <f t="shared" si="88"/>
        <v>3.9516625324929236E-2</v>
      </c>
      <c r="N117" s="37">
        <f t="shared" si="63"/>
        <v>8.9982016495947198E-2</v>
      </c>
      <c r="O117" s="37">
        <f t="shared" si="64"/>
        <v>3.9516625324929236E-2</v>
      </c>
      <c r="P117" s="32">
        <f t="shared" si="77"/>
        <v>0.8</v>
      </c>
      <c r="Q117" s="32">
        <f t="shared" si="81"/>
        <v>0.19215580787733888</v>
      </c>
      <c r="R117" s="49">
        <v>94</v>
      </c>
      <c r="S117" s="50">
        <f t="shared" si="82"/>
        <v>1.2560406075299991E-3</v>
      </c>
      <c r="T117" s="50">
        <f t="shared" si="83"/>
        <v>0.19140024776690412</v>
      </c>
      <c r="U117" s="50">
        <f t="shared" si="83"/>
        <v>0.23149084020456645</v>
      </c>
      <c r="V117" s="50">
        <f t="shared" si="83"/>
        <v>4.785006194172603E-2</v>
      </c>
      <c r="W117" s="50">
        <f t="shared" si="83"/>
        <v>3.2838277803145327E-2</v>
      </c>
      <c r="X117" s="50">
        <f t="shared" si="83"/>
        <v>1.1999627036295635E-2</v>
      </c>
      <c r="Y117" s="50">
        <f t="shared" si="83"/>
        <v>7.7000601139798036E-2</v>
      </c>
      <c r="Z117" s="32">
        <f t="shared" si="84"/>
        <v>3.6318741667844723E-4</v>
      </c>
      <c r="AA117" s="32">
        <f t="shared" si="85"/>
        <v>7.6878864110338963E-4</v>
      </c>
      <c r="AB117" s="32">
        <f t="shared" si="86"/>
        <v>0</v>
      </c>
      <c r="AC117" s="32">
        <f t="shared" si="87"/>
        <v>1.2299484330702882E-6</v>
      </c>
      <c r="AE117" s="19">
        <f t="shared" si="70"/>
        <v>1.2995920378580883E-4</v>
      </c>
      <c r="AF117" s="19">
        <f t="shared" si="71"/>
        <v>3.9588167113273158E-5</v>
      </c>
      <c r="AG117" s="19">
        <f t="shared" si="72"/>
        <v>6.001862751567797E-5</v>
      </c>
      <c r="AH117" s="19">
        <f t="shared" si="73"/>
        <v>0.2295288823308575</v>
      </c>
      <c r="AI117" s="19">
        <f t="shared" si="74"/>
        <v>0.17193316404522249</v>
      </c>
    </row>
    <row r="118" spans="1:35" x14ac:dyDescent="0.25">
      <c r="A118" s="45">
        <f t="shared" si="75"/>
        <v>117</v>
      </c>
      <c r="B118" s="32">
        <f t="shared" si="59"/>
        <v>3.6832311413725671</v>
      </c>
      <c r="C118" s="28">
        <f t="shared" si="50"/>
        <v>4.110655191001568E-4</v>
      </c>
      <c r="D118" s="33">
        <f t="shared" si="60"/>
        <v>6.1146856374392664E-4</v>
      </c>
      <c r="E118" s="28">
        <f t="shared" si="51"/>
        <v>2.0040304464376984E-4</v>
      </c>
      <c r="F118" s="34">
        <f t="shared" si="76"/>
        <v>2.0382285458130889E-4</v>
      </c>
      <c r="G118" s="30">
        <f t="shared" si="52"/>
        <v>3.4198099375390499E-6</v>
      </c>
      <c r="H118" s="30">
        <f t="shared" si="80"/>
        <v>2E-3</v>
      </c>
      <c r="I118" s="31">
        <f t="shared" si="79"/>
        <v>-1.996580190062461E-3</v>
      </c>
      <c r="J118" s="30">
        <f t="shared" si="61"/>
        <v>0.9993851116263186</v>
      </c>
      <c r="K118" s="30">
        <f t="shared" si="62"/>
        <v>0</v>
      </c>
      <c r="L118" s="37">
        <f t="shared" si="88"/>
        <v>8.9982016495947198E-2</v>
      </c>
      <c r="M118" s="37">
        <f t="shared" si="88"/>
        <v>3.9516625324929236E-2</v>
      </c>
      <c r="N118" s="37">
        <f t="shared" si="63"/>
        <v>8.9982016495947198E-2</v>
      </c>
      <c r="O118" s="37">
        <f t="shared" si="64"/>
        <v>3.9516625324929236E-2</v>
      </c>
      <c r="P118" s="32">
        <f t="shared" si="77"/>
        <v>0</v>
      </c>
      <c r="Q118" s="32">
        <f t="shared" si="81"/>
        <v>0.19215580787733888</v>
      </c>
      <c r="R118" s="49">
        <v>95</v>
      </c>
      <c r="S118" s="50">
        <f t="shared" si="82"/>
        <v>1.2560406075299991E-3</v>
      </c>
      <c r="T118" s="50">
        <f t="shared" si="83"/>
        <v>0.19140024776690412</v>
      </c>
      <c r="U118" s="50">
        <f t="shared" si="83"/>
        <v>0.23149084020456645</v>
      </c>
      <c r="V118" s="50">
        <f t="shared" si="83"/>
        <v>4.785006194172603E-2</v>
      </c>
      <c r="W118" s="50">
        <f t="shared" si="83"/>
        <v>3.2838277803145327E-2</v>
      </c>
      <c r="X118" s="50">
        <f t="shared" si="83"/>
        <v>1.1999627036295635E-2</v>
      </c>
      <c r="Y118" s="50">
        <f t="shared" si="83"/>
        <v>7.7000601139798036E-2</v>
      </c>
      <c r="Z118" s="32">
        <f t="shared" si="84"/>
        <v>3.6318741667844723E-4</v>
      </c>
      <c r="AA118" s="32">
        <f t="shared" si="85"/>
        <v>7.6878864110338963E-4</v>
      </c>
      <c r="AB118" s="32">
        <f t="shared" si="86"/>
        <v>0</v>
      </c>
      <c r="AC118" s="32">
        <f t="shared" si="87"/>
        <v>1.2299484330702882E-6</v>
      </c>
      <c r="AE118" s="19">
        <f t="shared" si="70"/>
        <v>1.1160459480340188E-4</v>
      </c>
      <c r="AF118" s="19">
        <f t="shared" si="71"/>
        <v>3.4234921503350187E-5</v>
      </c>
      <c r="AG118" s="19">
        <f t="shared" si="72"/>
        <v>5.6498806658637111E-5</v>
      </c>
      <c r="AH118" s="19">
        <f t="shared" si="73"/>
        <v>0.22954426518487575</v>
      </c>
      <c r="AI118" s="19">
        <f t="shared" si="74"/>
        <v>0.17194500886665359</v>
      </c>
    </row>
    <row r="119" spans="1:35" x14ac:dyDescent="0.25">
      <c r="A119" s="45">
        <f t="shared" si="75"/>
        <v>118</v>
      </c>
      <c r="B119" s="32">
        <f t="shared" si="59"/>
        <v>3.9129513114551533</v>
      </c>
      <c r="C119" s="28">
        <f t="shared" ref="C119:C132" si="89">MAX(D119-E119,$I$14*E119)</f>
        <v>3.7557489747924217E-4</v>
      </c>
      <c r="D119" s="33">
        <f t="shared" si="60"/>
        <v>5.5885023921375683E-4</v>
      </c>
      <c r="E119" s="28">
        <f t="shared" ref="E119:E132" si="90">MAX($I$15,((EXP($Y$9+$Y$8*A119)-1)/EXP($Y$9+$Y$8*A119))*F119)</f>
        <v>1.8327534173451465E-4</v>
      </c>
      <c r="F119" s="34">
        <f t="shared" si="76"/>
        <v>1.8628341307125228E-4</v>
      </c>
      <c r="G119" s="30">
        <f t="shared" si="52"/>
        <v>3.008071336737633E-6</v>
      </c>
      <c r="H119" s="30">
        <f t="shared" si="80"/>
        <v>2E-3</v>
      </c>
      <c r="I119" s="31">
        <f t="shared" si="79"/>
        <v>-1.9969919286632622E-3</v>
      </c>
      <c r="J119" s="30">
        <f t="shared" si="61"/>
        <v>0.99943814168944956</v>
      </c>
      <c r="K119" s="30">
        <f t="shared" si="62"/>
        <v>0</v>
      </c>
      <c r="L119" s="37">
        <f t="shared" si="88"/>
        <v>8.9982016495947198E-2</v>
      </c>
      <c r="M119" s="37">
        <f t="shared" si="88"/>
        <v>3.9516625324929236E-2</v>
      </c>
      <c r="N119" s="37">
        <f t="shared" si="63"/>
        <v>8.9982016495947212E-2</v>
      </c>
      <c r="O119" s="37">
        <f t="shared" si="64"/>
        <v>3.9516625324929236E-2</v>
      </c>
      <c r="P119" s="32">
        <f t="shared" si="77"/>
        <v>0.2</v>
      </c>
      <c r="Q119" s="32">
        <f t="shared" si="81"/>
        <v>0.19215580787733888</v>
      </c>
      <c r="R119" s="49">
        <v>96</v>
      </c>
      <c r="S119" s="50">
        <f t="shared" si="82"/>
        <v>1.2560406075299991E-3</v>
      </c>
      <c r="T119" s="50">
        <f t="shared" si="83"/>
        <v>0.19140024776690412</v>
      </c>
      <c r="U119" s="50">
        <f t="shared" si="83"/>
        <v>0.23149084020456645</v>
      </c>
      <c r="V119" s="50">
        <f t="shared" si="83"/>
        <v>4.785006194172603E-2</v>
      </c>
      <c r="W119" s="50">
        <f t="shared" si="83"/>
        <v>3.2838277803145327E-2</v>
      </c>
      <c r="X119" s="50">
        <f t="shared" si="83"/>
        <v>1.1999627036295635E-2</v>
      </c>
      <c r="Y119" s="50">
        <f t="shared" si="83"/>
        <v>7.7000601139798036E-2</v>
      </c>
      <c r="Z119" s="32">
        <f t="shared" si="84"/>
        <v>3.6318741667844723E-4</v>
      </c>
      <c r="AA119" s="32">
        <f t="shared" si="85"/>
        <v>7.6878864110338963E-4</v>
      </c>
      <c r="AB119" s="32">
        <f t="shared" si="86"/>
        <v>0</v>
      </c>
      <c r="AC119" s="32">
        <f t="shared" si="87"/>
        <v>1.2299484330702882E-6</v>
      </c>
      <c r="AE119" s="19">
        <f>AE118*(1-V118-W118-Y118)+$D$5*AG118+X118*AF118</f>
        <v>9.5982512325095329E-5</v>
      </c>
      <c r="AF119" s="19">
        <f t="shared" si="71"/>
        <v>2.9687570612529533E-5</v>
      </c>
      <c r="AG119" s="19">
        <f>AG118*(1-$D$5-$D$14)</f>
        <v>5.3185407364009082E-5</v>
      </c>
      <c r="AH119" s="19">
        <f t="shared" si="73"/>
        <v>0.22955753054239322</v>
      </c>
      <c r="AI119" s="19">
        <f t="shared" si="74"/>
        <v>0.17195522634179988</v>
      </c>
    </row>
    <row r="120" spans="1:35" x14ac:dyDescent="0.25">
      <c r="A120" s="45">
        <f t="shared" si="75"/>
        <v>119</v>
      </c>
      <c r="B120" s="32">
        <f t="shared" si="59"/>
        <v>4.1504960951267975</v>
      </c>
      <c r="C120" s="28">
        <f t="shared" si="89"/>
        <v>3.4315246973427751E-4</v>
      </c>
      <c r="D120" s="33">
        <f t="shared" si="60"/>
        <v>5.1075984668292002E-4</v>
      </c>
      <c r="E120" s="28">
        <f t="shared" si="90"/>
        <v>1.6760737694864253E-4</v>
      </c>
      <c r="F120" s="34">
        <f t="shared" si="76"/>
        <v>1.7025328222764001E-4</v>
      </c>
      <c r="G120" s="30">
        <f t="shared" si="52"/>
        <v>2.6459052789974756E-6</v>
      </c>
      <c r="H120" s="30">
        <f t="shared" si="80"/>
        <v>2E-3</v>
      </c>
      <c r="I120" s="31">
        <f t="shared" si="79"/>
        <v>-1.9973540947210025E-3</v>
      </c>
      <c r="J120" s="30">
        <f t="shared" ref="J120:J132" si="91">1-AP120-I120-H120-E120-C120-AO120</f>
        <v>0.99948659424803799</v>
      </c>
      <c r="K120" s="30">
        <f t="shared" si="62"/>
        <v>0</v>
      </c>
      <c r="L120" s="37">
        <f t="shared" si="88"/>
        <v>8.9982016495947198E-2</v>
      </c>
      <c r="M120" s="37">
        <f t="shared" si="88"/>
        <v>3.9516625324929236E-2</v>
      </c>
      <c r="N120" s="37">
        <f t="shared" si="63"/>
        <v>8.9982016495947198E-2</v>
      </c>
      <c r="O120" s="37">
        <f t="shared" si="64"/>
        <v>3.9516625324929236E-2</v>
      </c>
      <c r="P120" s="32">
        <f t="shared" si="77"/>
        <v>0.4</v>
      </c>
      <c r="Q120" s="32">
        <f t="shared" si="81"/>
        <v>0.19215580787733888</v>
      </c>
      <c r="R120" s="49">
        <v>97</v>
      </c>
      <c r="S120" s="50">
        <f t="shared" si="82"/>
        <v>1.2560406075299991E-3</v>
      </c>
      <c r="T120" s="50">
        <f t="shared" si="83"/>
        <v>0.19140024776690412</v>
      </c>
      <c r="U120" s="50">
        <f t="shared" si="83"/>
        <v>0.23149084020456645</v>
      </c>
      <c r="V120" s="50">
        <f t="shared" si="83"/>
        <v>4.785006194172603E-2</v>
      </c>
      <c r="W120" s="50">
        <f t="shared" si="83"/>
        <v>3.2838277803145327E-2</v>
      </c>
      <c r="X120" s="50">
        <f t="shared" si="83"/>
        <v>1.1999627036295635E-2</v>
      </c>
      <c r="Y120" s="50">
        <f t="shared" si="83"/>
        <v>7.7000601139798036E-2</v>
      </c>
      <c r="Z120" s="32">
        <f t="shared" si="84"/>
        <v>3.6318741667844723E-4</v>
      </c>
      <c r="AA120" s="32">
        <f t="shared" si="85"/>
        <v>7.6878864110338963E-4</v>
      </c>
      <c r="AB120" s="32">
        <f t="shared" si="86"/>
        <v>0</v>
      </c>
      <c r="AC120" s="32">
        <f t="shared" si="87"/>
        <v>1.2299484330702882E-6</v>
      </c>
      <c r="AE120" s="19">
        <f t="shared" si="70"/>
        <v>8.2677458759009914E-5</v>
      </c>
      <c r="AF120" s="19">
        <f t="shared" si="71"/>
        <v>2.5812429001577195E-5</v>
      </c>
      <c r="AG120" s="19">
        <f t="shared" si="72"/>
        <v>5.0066323941430773E-5</v>
      </c>
      <c r="AH120" s="19">
        <f t="shared" si="73"/>
        <v>0.229568995712218</v>
      </c>
      <c r="AI120" s="19">
        <f t="shared" si="74"/>
        <v>0.17196406045057469</v>
      </c>
    </row>
    <row r="121" spans="1:35" x14ac:dyDescent="0.25">
      <c r="A121" s="45">
        <f t="shared" si="75"/>
        <v>120</v>
      </c>
      <c r="B121" s="32">
        <f t="shared" si="59"/>
        <v>4.3950578127326088</v>
      </c>
      <c r="C121" s="28">
        <f t="shared" si="89"/>
        <v>3.1353250787884666E-4</v>
      </c>
      <c r="D121" s="33">
        <f t="shared" si="60"/>
        <v>4.6680774683139508E-4</v>
      </c>
      <c r="E121" s="28">
        <f t="shared" si="90"/>
        <v>1.5327523895254842E-4</v>
      </c>
      <c r="F121" s="34">
        <f t="shared" si="76"/>
        <v>1.5560258227713169E-4</v>
      </c>
      <c r="G121" s="30">
        <f t="shared" si="52"/>
        <v>2.3273433245832743E-6</v>
      </c>
      <c r="H121" s="30">
        <f t="shared" si="80"/>
        <v>2E-3</v>
      </c>
      <c r="I121" s="31">
        <f t="shared" si="79"/>
        <v>-1.997672656675417E-3</v>
      </c>
      <c r="J121" s="30">
        <f t="shared" si="91"/>
        <v>0.99953086490984411</v>
      </c>
      <c r="K121" s="30">
        <f t="shared" si="62"/>
        <v>0</v>
      </c>
      <c r="L121" s="37">
        <f t="shared" si="88"/>
        <v>8.9982016495947198E-2</v>
      </c>
      <c r="M121" s="37">
        <f t="shared" si="88"/>
        <v>3.9516625324929236E-2</v>
      </c>
      <c r="N121" s="37">
        <f t="shared" si="63"/>
        <v>8.9982016495947198E-2</v>
      </c>
      <c r="O121" s="37">
        <f t="shared" si="64"/>
        <v>3.9516625324929236E-2</v>
      </c>
      <c r="P121" s="32">
        <f t="shared" si="77"/>
        <v>0.60000000000000009</v>
      </c>
      <c r="Q121" s="32">
        <f t="shared" si="81"/>
        <v>0.19215580787733888</v>
      </c>
      <c r="R121" s="49">
        <v>98</v>
      </c>
      <c r="S121" s="50">
        <f t="shared" si="82"/>
        <v>1.2560406075299991E-3</v>
      </c>
      <c r="T121" s="50">
        <f t="shared" si="83"/>
        <v>0.19140024776690412</v>
      </c>
      <c r="U121" s="50">
        <f t="shared" si="83"/>
        <v>0.23149084020456645</v>
      </c>
      <c r="V121" s="50">
        <f t="shared" si="83"/>
        <v>4.785006194172603E-2</v>
      </c>
      <c r="W121" s="50">
        <f t="shared" si="83"/>
        <v>3.2838277803145327E-2</v>
      </c>
      <c r="X121" s="50">
        <f t="shared" si="83"/>
        <v>1.1999627036295635E-2</v>
      </c>
      <c r="Y121" s="50">
        <f t="shared" si="83"/>
        <v>7.7000601139798036E-2</v>
      </c>
      <c r="Z121" s="32">
        <f t="shared" si="84"/>
        <v>3.6318741667844723E-4</v>
      </c>
      <c r="AA121" s="32">
        <f t="shared" si="85"/>
        <v>7.6878864110338963E-4</v>
      </c>
      <c r="AB121" s="32">
        <f t="shared" si="86"/>
        <v>0</v>
      </c>
      <c r="AC121" s="32">
        <f t="shared" si="87"/>
        <v>1.2299484330702882E-6</v>
      </c>
      <c r="AE121" s="19">
        <f t="shared" si="70"/>
        <v>7.133751619160366E-5</v>
      </c>
      <c r="AF121" s="19">
        <f t="shared" si="71"/>
        <v>2.2501581800673316E-5</v>
      </c>
      <c r="AG121" s="19">
        <f t="shared" si="72"/>
        <v>4.7130160644488019E-5</v>
      </c>
      <c r="AH121" s="19">
        <f t="shared" si="73"/>
        <v>0.22957892717461809</v>
      </c>
      <c r="AI121" s="19">
        <f t="shared" si="74"/>
        <v>0.17197171594123983</v>
      </c>
    </row>
    <row r="122" spans="1:35" x14ac:dyDescent="0.25">
      <c r="A122" s="45">
        <f t="shared" si="75"/>
        <v>121</v>
      </c>
      <c r="B122" s="32">
        <f t="shared" si="59"/>
        <v>4.6456496195716914</v>
      </c>
      <c r="C122" s="28">
        <f t="shared" si="89"/>
        <v>2.8647235544223919E-4</v>
      </c>
      <c r="D122" s="33">
        <f t="shared" si="60"/>
        <v>4.2663782972956007E-4</v>
      </c>
      <c r="E122" s="28">
        <f t="shared" si="90"/>
        <v>1.4016547428732088E-4</v>
      </c>
      <c r="F122" s="34">
        <f t="shared" si="76"/>
        <v>1.4221260990985335E-4</v>
      </c>
      <c r="G122" s="30">
        <f t="shared" si="52"/>
        <v>2.047135622532467E-6</v>
      </c>
      <c r="H122" s="30">
        <f t="shared" si="80"/>
        <v>2E-3</v>
      </c>
      <c r="I122" s="31">
        <f t="shared" si="79"/>
        <v>-1.9979528643774675E-3</v>
      </c>
      <c r="J122" s="30">
        <f t="shared" si="91"/>
        <v>0.99957131503464791</v>
      </c>
      <c r="K122" s="30">
        <f t="shared" si="62"/>
        <v>0</v>
      </c>
      <c r="L122" s="37">
        <f t="shared" si="88"/>
        <v>8.9982016495947198E-2</v>
      </c>
      <c r="M122" s="37">
        <f t="shared" si="88"/>
        <v>3.9516625324929236E-2</v>
      </c>
      <c r="N122" s="37">
        <f t="shared" si="63"/>
        <v>8.9982016495947198E-2</v>
      </c>
      <c r="O122" s="37">
        <f t="shared" si="64"/>
        <v>3.9516625324929236E-2</v>
      </c>
      <c r="P122" s="32">
        <f t="shared" si="77"/>
        <v>0.8</v>
      </c>
      <c r="Q122" s="32">
        <f t="shared" si="81"/>
        <v>0.19215580787733888</v>
      </c>
      <c r="R122" s="49">
        <v>99</v>
      </c>
      <c r="S122" s="50">
        <f t="shared" si="82"/>
        <v>1.2560406075299991E-3</v>
      </c>
      <c r="T122" s="50">
        <f t="shared" si="83"/>
        <v>0.19140024776690412</v>
      </c>
      <c r="U122" s="50">
        <f t="shared" si="83"/>
        <v>0.23149084020456645</v>
      </c>
      <c r="V122" s="50">
        <f t="shared" si="83"/>
        <v>4.785006194172603E-2</v>
      </c>
      <c r="W122" s="50">
        <f t="shared" si="83"/>
        <v>3.2838277803145327E-2</v>
      </c>
      <c r="X122" s="50">
        <f t="shared" si="83"/>
        <v>1.1999627036295635E-2</v>
      </c>
      <c r="Y122" s="50">
        <f t="shared" si="83"/>
        <v>7.7000601139798036E-2</v>
      </c>
      <c r="Z122" s="32">
        <f t="shared" si="84"/>
        <v>3.6318741667844723E-4</v>
      </c>
      <c r="AA122" s="32">
        <f t="shared" si="85"/>
        <v>7.6878864110338963E-4</v>
      </c>
      <c r="AB122" s="32">
        <f t="shared" si="86"/>
        <v>0</v>
      </c>
      <c r="AC122" s="32">
        <f t="shared" si="87"/>
        <v>1.2299484330702882E-6</v>
      </c>
      <c r="AE122" s="19">
        <f t="shared" si="70"/>
        <v>6.1664649489569275E-5</v>
      </c>
      <c r="AF122" s="19">
        <f t="shared" si="71"/>
        <v>1.9666594959690338E-5</v>
      </c>
      <c r="AG122" s="19">
        <f t="shared" si="72"/>
        <v>4.4366190035716237E-5</v>
      </c>
      <c r="AH122" s="19">
        <f t="shared" si="73"/>
        <v>0.22958754958926358</v>
      </c>
      <c r="AI122" s="19">
        <f t="shared" si="74"/>
        <v>0.17197836535074612</v>
      </c>
    </row>
    <row r="123" spans="1:35" x14ac:dyDescent="0.25">
      <c r="A123" s="45">
        <f t="shared" si="75"/>
        <v>122</v>
      </c>
      <c r="B123" s="32">
        <f t="shared" si="59"/>
        <v>4.9011001343513305</v>
      </c>
      <c r="C123" s="28">
        <f t="shared" si="89"/>
        <v>2.6175041743019283E-4</v>
      </c>
      <c r="D123" s="33">
        <f t="shared" si="60"/>
        <v>3.899246295543855E-4</v>
      </c>
      <c r="E123" s="28">
        <f t="shared" si="90"/>
        <v>1.2817421212419266E-4</v>
      </c>
      <c r="F123" s="34">
        <f t="shared" si="76"/>
        <v>1.2997487651812849E-4</v>
      </c>
      <c r="G123" s="30">
        <f t="shared" si="52"/>
        <v>1.800664393935826E-6</v>
      </c>
      <c r="H123" s="30">
        <f t="shared" si="80"/>
        <v>2E-3</v>
      </c>
      <c r="I123" s="31">
        <f t="shared" si="79"/>
        <v>-1.9981993356060642E-3</v>
      </c>
      <c r="J123" s="30">
        <f t="shared" si="91"/>
        <v>0.99960827470605162</v>
      </c>
      <c r="K123" s="30">
        <f t="shared" si="62"/>
        <v>0</v>
      </c>
      <c r="L123" s="37">
        <f t="shared" si="88"/>
        <v>8.9982016495947198E-2</v>
      </c>
      <c r="M123" s="37">
        <f t="shared" si="88"/>
        <v>3.9516625324929236E-2</v>
      </c>
      <c r="N123" s="37">
        <f t="shared" si="63"/>
        <v>8.9982016495947198E-2</v>
      </c>
      <c r="O123" s="37">
        <f t="shared" si="64"/>
        <v>3.9516625324929236E-2</v>
      </c>
      <c r="P123" s="32">
        <f t="shared" si="77"/>
        <v>0</v>
      </c>
      <c r="Q123" s="32">
        <f t="shared" si="81"/>
        <v>0.19215580787733888</v>
      </c>
      <c r="R123" s="49">
        <v>100</v>
      </c>
      <c r="S123" s="50">
        <f t="shared" si="82"/>
        <v>1.2560406075299991E-3</v>
      </c>
      <c r="T123" s="50">
        <f t="shared" si="83"/>
        <v>0.19140024776690412</v>
      </c>
      <c r="U123" s="50">
        <f t="shared" si="83"/>
        <v>0.23149084020456645</v>
      </c>
      <c r="V123" s="50">
        <f t="shared" si="83"/>
        <v>4.785006194172603E-2</v>
      </c>
      <c r="W123" s="50">
        <f t="shared" si="83"/>
        <v>3.2838277803145327E-2</v>
      </c>
      <c r="X123" s="50">
        <f t="shared" si="83"/>
        <v>1.1999627036295635E-2</v>
      </c>
      <c r="Y123" s="50">
        <f t="shared" si="83"/>
        <v>7.7000601139798036E-2</v>
      </c>
      <c r="Z123" s="32">
        <f t="shared" si="84"/>
        <v>3.6318741667844723E-4</v>
      </c>
      <c r="AA123" s="32">
        <f t="shared" si="85"/>
        <v>7.6878864110338963E-4</v>
      </c>
      <c r="AB123" s="32">
        <f t="shared" si="86"/>
        <v>0</v>
      </c>
      <c r="AC123" s="32">
        <f t="shared" si="87"/>
        <v>1.2299484330702882E-6</v>
      </c>
      <c r="AE123" s="19">
        <f t="shared" si="70"/>
        <v>5.3406461866716371E-5</v>
      </c>
      <c r="AF123" s="19">
        <f t="shared" si="71"/>
        <v>1.7234212897493706E-5</v>
      </c>
      <c r="AG123" s="19">
        <f t="shared" si="72"/>
        <v>4.1764313793305327E-5</v>
      </c>
      <c r="AH123" s="19">
        <f t="shared" si="73"/>
        <v>0.22959505288315246</v>
      </c>
      <c r="AI123" s="19">
        <f t="shared" si="74"/>
        <v>0.1719841545027847</v>
      </c>
    </row>
    <row r="124" spans="1:35" x14ac:dyDescent="0.25">
      <c r="A124" s="45">
        <f t="shared" si="75"/>
        <v>123</v>
      </c>
      <c r="B124" s="32">
        <f t="shared" si="59"/>
        <v>5.1600531963744043</v>
      </c>
      <c r="C124" s="28">
        <f t="shared" si="89"/>
        <v>2.3916432622577522E-4</v>
      </c>
      <c r="D124" s="33">
        <f t="shared" si="60"/>
        <v>3.5637068759116272E-4</v>
      </c>
      <c r="E124" s="28">
        <f t="shared" si="90"/>
        <v>1.1720636136538749E-4</v>
      </c>
      <c r="F124" s="34">
        <f t="shared" si="76"/>
        <v>1.1879022919705425E-4</v>
      </c>
      <c r="G124" s="30">
        <f t="shared" si="52"/>
        <v>1.5838678316667599E-6</v>
      </c>
      <c r="H124" s="30">
        <f t="shared" si="80"/>
        <v>2E-3</v>
      </c>
      <c r="I124" s="31">
        <f t="shared" si="79"/>
        <v>-1.9984161321683334E-3</v>
      </c>
      <c r="J124" s="30">
        <f t="shared" si="91"/>
        <v>0.99964204544457713</v>
      </c>
      <c r="K124" s="30">
        <f t="shared" si="62"/>
        <v>0</v>
      </c>
      <c r="L124" s="37">
        <f t="shared" si="88"/>
        <v>8.9982016495947198E-2</v>
      </c>
      <c r="M124" s="37">
        <f t="shared" si="88"/>
        <v>3.9516625324929236E-2</v>
      </c>
      <c r="N124" s="37">
        <f t="shared" si="63"/>
        <v>8.9982016495947212E-2</v>
      </c>
      <c r="O124" s="37">
        <f t="shared" si="64"/>
        <v>3.9516625324929236E-2</v>
      </c>
      <c r="P124" s="32">
        <f t="shared" si="77"/>
        <v>0.2</v>
      </c>
      <c r="Q124" s="32">
        <f t="shared" si="81"/>
        <v>0.19215580787733888</v>
      </c>
      <c r="R124" s="49">
        <v>101</v>
      </c>
      <c r="S124" s="50">
        <f t="shared" si="82"/>
        <v>1.2560406075299991E-3</v>
      </c>
      <c r="T124" s="50">
        <f t="shared" si="83"/>
        <v>0.19140024776690412</v>
      </c>
      <c r="U124" s="50">
        <f t="shared" si="83"/>
        <v>0.23149084020456645</v>
      </c>
      <c r="V124" s="50">
        <f t="shared" si="83"/>
        <v>4.785006194172603E-2</v>
      </c>
      <c r="W124" s="50">
        <f t="shared" si="83"/>
        <v>3.2838277803145327E-2</v>
      </c>
      <c r="X124" s="50">
        <f t="shared" si="83"/>
        <v>1.1999627036295635E-2</v>
      </c>
      <c r="Y124" s="50">
        <f t="shared" si="83"/>
        <v>7.7000601139798036E-2</v>
      </c>
      <c r="Z124" s="32">
        <f t="shared" si="84"/>
        <v>3.6318741667844723E-4</v>
      </c>
      <c r="AA124" s="32">
        <f t="shared" si="85"/>
        <v>7.6878864110338963E-4</v>
      </c>
      <c r="AB124" s="32">
        <f t="shared" si="86"/>
        <v>0</v>
      </c>
      <c r="AC124" s="32">
        <f t="shared" si="87"/>
        <v>1.2299484330702882E-6</v>
      </c>
      <c r="AE124" s="19">
        <f t="shared" si="70"/>
        <v>4.6349197793894584E-5</v>
      </c>
      <c r="AF124" s="19">
        <f>AF123*(1-T123-U123-X123)+AG123*$D$14+Y123*AE123</f>
        <v>1.5143291165080711E-5</v>
      </c>
      <c r="AG124" s="19">
        <f t="shared" si="72"/>
        <v>3.9315025816313929E-5</v>
      </c>
      <c r="AH124" s="19">
        <f t="shared" si="73"/>
        <v>0.22960159794808477</v>
      </c>
      <c r="AI124" s="19">
        <f t="shared" si="74"/>
        <v>0.17198920691163461</v>
      </c>
    </row>
    <row r="125" spans="1:35" x14ac:dyDescent="0.25">
      <c r="A125" s="45">
        <f t="shared" si="75"/>
        <v>124</v>
      </c>
      <c r="B125" s="32">
        <f t="shared" si="59"/>
        <v>5.4209736578241845</v>
      </c>
      <c r="C125" s="28">
        <f t="shared" si="89"/>
        <v>2.1852926793257605E-4</v>
      </c>
      <c r="D125" s="33">
        <f t="shared" si="60"/>
        <v>3.2570414215520732E-4</v>
      </c>
      <c r="E125" s="28">
        <f t="shared" si="90"/>
        <v>1.0717487422263127E-4</v>
      </c>
      <c r="F125" s="34">
        <f t="shared" si="76"/>
        <v>1.085680473850691E-4</v>
      </c>
      <c r="G125" s="30">
        <f t="shared" si="52"/>
        <v>1.3931731624378308E-6</v>
      </c>
      <c r="H125" s="30">
        <f t="shared" si="80"/>
        <v>2E-3</v>
      </c>
      <c r="I125" s="31">
        <f t="shared" si="79"/>
        <v>-1.9986068268375624E-3</v>
      </c>
      <c r="J125" s="30">
        <f t="shared" si="91"/>
        <v>0.99967290268468245</v>
      </c>
      <c r="K125" s="30">
        <f t="shared" si="62"/>
        <v>0</v>
      </c>
      <c r="L125" s="37">
        <f t="shared" si="88"/>
        <v>8.9982016495947198E-2</v>
      </c>
      <c r="M125" s="37">
        <f t="shared" si="88"/>
        <v>3.9516625324929236E-2</v>
      </c>
      <c r="N125" s="37">
        <f t="shared" si="63"/>
        <v>8.9982016495947198E-2</v>
      </c>
      <c r="O125" s="37">
        <f t="shared" si="64"/>
        <v>3.9516625324929236E-2</v>
      </c>
      <c r="P125" s="32">
        <f t="shared" si="77"/>
        <v>0.4</v>
      </c>
      <c r="Q125" s="32">
        <f t="shared" si="81"/>
        <v>0.19215580787733888</v>
      </c>
      <c r="R125" s="49">
        <v>102</v>
      </c>
      <c r="S125" s="50">
        <f t="shared" si="82"/>
        <v>1.2560406075299991E-3</v>
      </c>
      <c r="T125" s="50">
        <f t="shared" si="83"/>
        <v>0.19140024776690412</v>
      </c>
      <c r="U125" s="50">
        <f t="shared" si="83"/>
        <v>0.23149084020456645</v>
      </c>
      <c r="V125" s="50">
        <f t="shared" si="83"/>
        <v>4.785006194172603E-2</v>
      </c>
      <c r="W125" s="50">
        <f t="shared" si="83"/>
        <v>3.2838277803145327E-2</v>
      </c>
      <c r="X125" s="50">
        <f t="shared" si="83"/>
        <v>1.1999627036295635E-2</v>
      </c>
      <c r="Y125" s="50">
        <f t="shared" si="83"/>
        <v>7.7000601139798036E-2</v>
      </c>
      <c r="Z125" s="32">
        <f t="shared" si="84"/>
        <v>3.6318741667844723E-4</v>
      </c>
      <c r="AA125" s="32">
        <f t="shared" si="85"/>
        <v>7.6878864110338963E-4</v>
      </c>
      <c r="AB125" s="32">
        <f t="shared" si="86"/>
        <v>0</v>
      </c>
      <c r="AC125" s="32">
        <f t="shared" si="87"/>
        <v>1.2299484330702882E-6</v>
      </c>
      <c r="AE125" s="19">
        <f>AE124*(1-V124-W124-Y124)+$D$5*AG124+X124*AF124</f>
        <v>4.0311811443165564E-5</v>
      </c>
      <c r="AF125" s="19">
        <f t="shared" si="71"/>
        <v>1.3342523143762029E-5</v>
      </c>
      <c r="AG125" s="19">
        <f t="shared" si="72"/>
        <v>3.7009377493595889E-5</v>
      </c>
      <c r="AH125" s="19">
        <f t="shared" si="73"/>
        <v>0.22960732129326544</v>
      </c>
      <c r="AI125" s="19">
        <f t="shared" si="74"/>
        <v>0.17199362736914872</v>
      </c>
    </row>
    <row r="126" spans="1:35" x14ac:dyDescent="0.25">
      <c r="A126" s="45">
        <f t="shared" si="75"/>
        <v>125</v>
      </c>
      <c r="B126" s="32">
        <f t="shared" si="59"/>
        <v>5.6252483102225499</v>
      </c>
      <c r="C126" s="28">
        <f t="shared" si="89"/>
        <v>1.9767652590653233E-4</v>
      </c>
      <c r="D126" s="33">
        <f t="shared" si="60"/>
        <v>2.9767652590653233E-4</v>
      </c>
      <c r="E126" s="28">
        <f t="shared" si="90"/>
        <v>1E-4</v>
      </c>
      <c r="F126" s="34">
        <f t="shared" si="76"/>
        <v>9.9225508635510771E-5</v>
      </c>
      <c r="G126" s="30">
        <f t="shared" si="52"/>
        <v>-7.7449136448923392E-7</v>
      </c>
      <c r="H126" s="30">
        <f t="shared" si="80"/>
        <v>2E-3</v>
      </c>
      <c r="I126" s="31">
        <f t="shared" si="79"/>
        <v>-2.0007744913644893E-3</v>
      </c>
      <c r="J126" s="30">
        <f t="shared" si="91"/>
        <v>0.99970309796545809</v>
      </c>
      <c r="K126" s="30">
        <f t="shared" si="62"/>
        <v>0</v>
      </c>
      <c r="L126" s="37">
        <f t="shared" si="88"/>
        <v>8.9982016495947198E-2</v>
      </c>
      <c r="M126" s="37">
        <f t="shared" si="88"/>
        <v>3.9516625324929236E-2</v>
      </c>
      <c r="N126" s="37">
        <f t="shared" si="63"/>
        <v>8.9982016495947198E-2</v>
      </c>
      <c r="O126" s="37">
        <f t="shared" si="64"/>
        <v>3.9516625324929236E-2</v>
      </c>
      <c r="P126" s="32">
        <f t="shared" si="77"/>
        <v>0.60000000000000009</v>
      </c>
      <c r="Q126" s="32">
        <f t="shared" si="81"/>
        <v>0.19215580787733888</v>
      </c>
      <c r="R126" s="49">
        <v>103</v>
      </c>
      <c r="S126" s="50">
        <f t="shared" si="82"/>
        <v>1.2560406075299991E-3</v>
      </c>
      <c r="T126" s="50">
        <f t="shared" si="83"/>
        <v>0.19140024776690412</v>
      </c>
      <c r="U126" s="50">
        <f t="shared" si="83"/>
        <v>0.23149084020456645</v>
      </c>
      <c r="V126" s="50">
        <f t="shared" si="83"/>
        <v>4.785006194172603E-2</v>
      </c>
      <c r="W126" s="50">
        <f t="shared" si="83"/>
        <v>3.2838277803145327E-2</v>
      </c>
      <c r="X126" s="50">
        <f t="shared" si="83"/>
        <v>1.1999627036295635E-2</v>
      </c>
      <c r="Y126" s="50">
        <f t="shared" si="83"/>
        <v>7.7000601139798036E-2</v>
      </c>
      <c r="Z126" s="32">
        <f t="shared" si="84"/>
        <v>3.6318741667844723E-4</v>
      </c>
      <c r="AA126" s="32">
        <f t="shared" si="85"/>
        <v>7.6878864110338963E-4</v>
      </c>
      <c r="AB126" s="32">
        <f t="shared" si="86"/>
        <v>0</v>
      </c>
      <c r="AC126" s="32">
        <f t="shared" si="87"/>
        <v>1.2299484330702882E-6</v>
      </c>
      <c r="AE126" s="19">
        <f t="shared" si="70"/>
        <v>3.5140942231350443E-5</v>
      </c>
      <c r="AF126" s="19">
        <f t="shared" si="71"/>
        <v>1.1788697573618643E-5</v>
      </c>
      <c r="AG126" s="19">
        <f t="shared" si="72"/>
        <v>3.4838945009547009E-5</v>
      </c>
      <c r="AH126" s="19">
        <f t="shared" si="73"/>
        <v>0.22961233888783297</v>
      </c>
      <c r="AI126" s="19">
        <f t="shared" si="74"/>
        <v>0.17199750490184718</v>
      </c>
    </row>
    <row r="127" spans="1:35" x14ac:dyDescent="0.25">
      <c r="A127" s="45">
        <f t="shared" si="75"/>
        <v>126</v>
      </c>
      <c r="B127" s="32">
        <f t="shared" si="59"/>
        <v>5.6033690394865108</v>
      </c>
      <c r="C127" s="28">
        <f t="shared" si="89"/>
        <v>1.7206075271083472E-4</v>
      </c>
      <c r="D127" s="33">
        <f t="shared" si="60"/>
        <v>2.7206075271083471E-4</v>
      </c>
      <c r="E127" s="28">
        <f t="shared" si="90"/>
        <v>1E-4</v>
      </c>
      <c r="F127" s="34">
        <f t="shared" si="76"/>
        <v>9.0686917570278241E-5</v>
      </c>
      <c r="G127" s="30">
        <f t="shared" si="52"/>
        <v>-9.3130824297217639E-6</v>
      </c>
      <c r="H127" s="30">
        <f t="shared" si="80"/>
        <v>2E-3</v>
      </c>
      <c r="I127" s="31">
        <f t="shared" si="79"/>
        <v>-2.0093130824297219E-3</v>
      </c>
      <c r="J127" s="30">
        <f t="shared" si="91"/>
        <v>0.99973725232971888</v>
      </c>
      <c r="K127" s="30">
        <f t="shared" si="62"/>
        <v>0</v>
      </c>
      <c r="L127" s="37">
        <f t="shared" si="88"/>
        <v>8.9982016495947198E-2</v>
      </c>
      <c r="M127" s="37">
        <f t="shared" si="88"/>
        <v>3.9516625324929236E-2</v>
      </c>
      <c r="N127" s="37">
        <f t="shared" si="63"/>
        <v>8.9982016495947198E-2</v>
      </c>
      <c r="O127" s="37">
        <f t="shared" si="64"/>
        <v>3.9516625324929236E-2</v>
      </c>
      <c r="P127" s="32">
        <f t="shared" si="77"/>
        <v>0.8</v>
      </c>
      <c r="Q127" s="32">
        <f t="shared" si="81"/>
        <v>0.19215580787733888</v>
      </c>
      <c r="R127" s="49">
        <v>104</v>
      </c>
      <c r="S127" s="50">
        <f t="shared" si="82"/>
        <v>1.2560406075299991E-3</v>
      </c>
      <c r="T127" s="50">
        <f t="shared" si="83"/>
        <v>0.19140024776690412</v>
      </c>
      <c r="U127" s="50">
        <f t="shared" si="83"/>
        <v>0.23149084020456645</v>
      </c>
      <c r="V127" s="50">
        <f t="shared" si="83"/>
        <v>4.785006194172603E-2</v>
      </c>
      <c r="W127" s="50">
        <f t="shared" si="83"/>
        <v>3.2838277803145327E-2</v>
      </c>
      <c r="X127" s="50">
        <f t="shared" si="83"/>
        <v>1.1999627036295635E-2</v>
      </c>
      <c r="Y127" s="50">
        <f t="shared" si="83"/>
        <v>7.7000601139798036E-2</v>
      </c>
      <c r="Z127" s="32">
        <f t="shared" si="84"/>
        <v>3.6318741667844723E-4</v>
      </c>
      <c r="AA127" s="32">
        <f t="shared" si="85"/>
        <v>7.6878864110338963E-4</v>
      </c>
      <c r="AB127" s="32">
        <f t="shared" si="86"/>
        <v>0</v>
      </c>
      <c r="AC127" s="32">
        <f t="shared" si="87"/>
        <v>1.2299484330702882E-6</v>
      </c>
      <c r="AE127" s="19">
        <f t="shared" si="70"/>
        <v>3.0706660849630966E-5</v>
      </c>
      <c r="AF127" s="19">
        <f t="shared" si="71"/>
        <v>1.0445325969271077E-5</v>
      </c>
      <c r="AG127" s="19">
        <f t="shared" si="72"/>
        <v>3.2795798567221735E-5</v>
      </c>
      <c r="AH127" s="19">
        <f t="shared" si="73"/>
        <v>0.22961674935960166</v>
      </c>
      <c r="AI127" s="19">
        <f t="shared" si="74"/>
        <v>0.17200091522950686</v>
      </c>
    </row>
    <row r="128" spans="1:35" x14ac:dyDescent="0.25">
      <c r="A128" s="45">
        <f t="shared" si="75"/>
        <v>127</v>
      </c>
      <c r="B128" s="32">
        <f t="shared" si="59"/>
        <v>5.5262278494432033</v>
      </c>
      <c r="C128" s="28">
        <f t="shared" si="89"/>
        <v>1.4864927773588246E-4</v>
      </c>
      <c r="D128" s="33">
        <f t="shared" si="60"/>
        <v>2.4864927773588245E-4</v>
      </c>
      <c r="E128" s="28">
        <f t="shared" si="90"/>
        <v>1E-4</v>
      </c>
      <c r="F128" s="34">
        <f t="shared" si="76"/>
        <v>8.2883092578627489E-5</v>
      </c>
      <c r="G128" s="30">
        <f t="shared" si="52"/>
        <v>-1.7116907421372516E-5</v>
      </c>
      <c r="H128" s="30">
        <f t="shared" si="80"/>
        <v>2E-3</v>
      </c>
      <c r="I128" s="31">
        <f t="shared" si="79"/>
        <v>-2.0171169074213726E-3</v>
      </c>
      <c r="J128" s="30">
        <f t="shared" si="91"/>
        <v>0.99976846762968563</v>
      </c>
      <c r="K128" s="30">
        <f t="shared" si="62"/>
        <v>0</v>
      </c>
      <c r="L128" s="37">
        <f t="shared" si="88"/>
        <v>8.9982016495947198E-2</v>
      </c>
      <c r="M128" s="37">
        <f t="shared" si="88"/>
        <v>3.9516625324929236E-2</v>
      </c>
      <c r="N128" s="37">
        <f t="shared" si="63"/>
        <v>8.9982016495947198E-2</v>
      </c>
      <c r="O128" s="37">
        <f t="shared" si="64"/>
        <v>3.9516625324929236E-2</v>
      </c>
      <c r="P128" s="32">
        <f t="shared" si="77"/>
        <v>0</v>
      </c>
      <c r="Q128" s="32">
        <f t="shared" si="81"/>
        <v>0.19215580787733888</v>
      </c>
      <c r="R128" s="49">
        <v>105</v>
      </c>
      <c r="S128" s="50">
        <f t="shared" si="82"/>
        <v>1.2560406075299991E-3</v>
      </c>
      <c r="T128" s="50">
        <f t="shared" si="83"/>
        <v>0.19140024776690412</v>
      </c>
      <c r="U128" s="50">
        <f t="shared" si="83"/>
        <v>0.23149084020456645</v>
      </c>
      <c r="V128" s="50">
        <f t="shared" si="83"/>
        <v>4.785006194172603E-2</v>
      </c>
      <c r="W128" s="50">
        <f t="shared" si="83"/>
        <v>3.2838277803145327E-2</v>
      </c>
      <c r="X128" s="50">
        <f t="shared" si="83"/>
        <v>1.1999627036295635E-2</v>
      </c>
      <c r="Y128" s="50">
        <f t="shared" si="83"/>
        <v>7.7000601139798036E-2</v>
      </c>
      <c r="Z128" s="32">
        <f t="shared" si="84"/>
        <v>3.6318741667844723E-4</v>
      </c>
      <c r="AA128" s="32">
        <f t="shared" si="85"/>
        <v>7.6878864110338963E-4</v>
      </c>
      <c r="AB128" s="32">
        <f t="shared" si="86"/>
        <v>0</v>
      </c>
      <c r="AC128" s="32">
        <f t="shared" si="87"/>
        <v>1.2299484330702882E-6</v>
      </c>
      <c r="AE128" s="19">
        <f t="shared" si="70"/>
        <v>2.6898868773725946E-5</v>
      </c>
      <c r="AF128" s="19">
        <f t="shared" si="71"/>
        <v>9.2815384495957793E-6</v>
      </c>
      <c r="AG128" s="19">
        <f t="shared" si="72"/>
        <v>3.0872473416374792E-5</v>
      </c>
      <c r="AH128" s="19">
        <f t="shared" si="73"/>
        <v>0.22962063667251018</v>
      </c>
      <c r="AI128" s="19">
        <f t="shared" si="74"/>
        <v>0.17200392282134477</v>
      </c>
    </row>
    <row r="129" spans="1:56" x14ac:dyDescent="0.25">
      <c r="A129" s="45">
        <f t="shared" si="75"/>
        <v>128</v>
      </c>
      <c r="B129" s="32">
        <f t="shared" si="59"/>
        <v>5.561199010026411</v>
      </c>
      <c r="C129" s="28">
        <f t="shared" si="89"/>
        <v>1.3137916393694056E-4</v>
      </c>
      <c r="D129" s="33">
        <f t="shared" si="60"/>
        <v>2.3137916393694058E-4</v>
      </c>
      <c r="E129" s="28">
        <f t="shared" si="90"/>
        <v>1E-4</v>
      </c>
      <c r="F129" s="34">
        <f t="shared" si="76"/>
        <v>7.7126387978980194E-5</v>
      </c>
      <c r="G129" s="30">
        <f t="shared" si="52"/>
        <v>-2.2873612021019811E-5</v>
      </c>
      <c r="H129" s="30">
        <f t="shared" si="80"/>
        <v>2E-3</v>
      </c>
      <c r="I129" s="31">
        <f t="shared" si="79"/>
        <v>-2.0228736120210199E-3</v>
      </c>
      <c r="J129" s="30">
        <f t="shared" si="91"/>
        <v>0.99979149444808402</v>
      </c>
      <c r="K129" s="30">
        <f t="shared" si="62"/>
        <v>0</v>
      </c>
      <c r="L129" s="37">
        <f t="shared" ref="L129:M132" si="92">L128</f>
        <v>8.9982016495947198E-2</v>
      </c>
      <c r="M129" s="37">
        <f t="shared" si="92"/>
        <v>3.9516625324929236E-2</v>
      </c>
      <c r="N129" s="37">
        <f t="shared" si="63"/>
        <v>7.1985613196757767E-2</v>
      </c>
      <c r="O129" s="37">
        <f t="shared" si="64"/>
        <v>3.161330025994339E-2</v>
      </c>
      <c r="P129" s="32">
        <f t="shared" si="77"/>
        <v>0.2</v>
      </c>
      <c r="Q129" s="32">
        <f t="shared" si="81"/>
        <v>0.19215580787733888</v>
      </c>
      <c r="R129" s="49">
        <v>106</v>
      </c>
      <c r="S129" s="50">
        <f t="shared" si="82"/>
        <v>1.2560406075299991E-3</v>
      </c>
      <c r="T129" s="50">
        <f t="shared" si="83"/>
        <v>0.19140024776690412</v>
      </c>
      <c r="U129" s="50">
        <f t="shared" si="83"/>
        <v>0.23149084020456645</v>
      </c>
      <c r="V129" s="50">
        <f t="shared" si="83"/>
        <v>4.785006194172603E-2</v>
      </c>
      <c r="W129" s="50">
        <f t="shared" si="83"/>
        <v>3.2838277803145327E-2</v>
      </c>
      <c r="X129" s="50">
        <f t="shared" si="83"/>
        <v>1.1999627036295635E-2</v>
      </c>
      <c r="Y129" s="50">
        <f t="shared" si="83"/>
        <v>7.7000601139798036E-2</v>
      </c>
      <c r="Z129" s="32">
        <f t="shared" si="84"/>
        <v>3.6318741667844723E-4</v>
      </c>
      <c r="AA129" s="32">
        <f t="shared" si="85"/>
        <v>7.6878864110338963E-4</v>
      </c>
      <c r="AB129" s="32">
        <f t="shared" si="86"/>
        <v>0</v>
      </c>
      <c r="AC129" s="32">
        <f t="shared" si="87"/>
        <v>1.2299484330702882E-6</v>
      </c>
      <c r="AE129" s="19">
        <f t="shared" si="70"/>
        <v>2.3624251478876066E-5</v>
      </c>
      <c r="AF129" s="19">
        <f t="shared" si="71"/>
        <v>8.2711816248777277E-6</v>
      </c>
      <c r="AG129" s="19">
        <f t="shared" si="72"/>
        <v>2.9061942580577021E-5</v>
      </c>
      <c r="AH129" s="19">
        <f t="shared" si="73"/>
        <v>0.22962407237618127</v>
      </c>
      <c r="AI129" s="19">
        <f t="shared" si="74"/>
        <v>0.17200658262262905</v>
      </c>
    </row>
    <row r="130" spans="1:56" x14ac:dyDescent="0.25">
      <c r="A130" s="45">
        <f t="shared" si="75"/>
        <v>129</v>
      </c>
      <c r="B130" s="32">
        <f t="shared" si="59"/>
        <v>5.7306349878178766</v>
      </c>
      <c r="C130" s="28">
        <f t="shared" si="89"/>
        <v>1.1921841406578185E-4</v>
      </c>
      <c r="D130" s="33">
        <f t="shared" si="60"/>
        <v>2.1921841406578185E-4</v>
      </c>
      <c r="E130" s="28">
        <f t="shared" si="90"/>
        <v>1E-4</v>
      </c>
      <c r="F130" s="34">
        <f t="shared" si="76"/>
        <v>7.3072804688593951E-5</v>
      </c>
      <c r="G130" s="30">
        <f t="shared" si="52"/>
        <v>-2.6927195311406054E-5</v>
      </c>
      <c r="H130" s="30">
        <f t="shared" si="80"/>
        <v>2E-3</v>
      </c>
      <c r="I130" s="31">
        <f t="shared" si="79"/>
        <v>-2.0269271953114059E-3</v>
      </c>
      <c r="J130" s="30">
        <f t="shared" si="91"/>
        <v>0.9998077087812457</v>
      </c>
      <c r="K130" s="30">
        <f t="shared" si="62"/>
        <v>0</v>
      </c>
      <c r="L130" s="37">
        <f t="shared" si="92"/>
        <v>8.9982016495947198E-2</v>
      </c>
      <c r="M130" s="37">
        <f t="shared" si="92"/>
        <v>3.9516625324929236E-2</v>
      </c>
      <c r="N130" s="37">
        <f t="shared" si="63"/>
        <v>5.3989209897568315E-2</v>
      </c>
      <c r="O130" s="37">
        <f t="shared" si="64"/>
        <v>2.3709975194957541E-2</v>
      </c>
      <c r="P130" s="32">
        <f t="shared" si="77"/>
        <v>0.4</v>
      </c>
      <c r="Q130" s="32">
        <f t="shared" si="81"/>
        <v>0.19215580787733888</v>
      </c>
      <c r="R130" s="49">
        <v>107</v>
      </c>
      <c r="S130" s="50">
        <f t="shared" si="82"/>
        <v>1.2560406075299991E-3</v>
      </c>
      <c r="T130" s="50">
        <f t="shared" si="83"/>
        <v>0.19140024776690412</v>
      </c>
      <c r="U130" s="50">
        <f t="shared" si="83"/>
        <v>0.23149084020456645</v>
      </c>
      <c r="V130" s="50">
        <f t="shared" si="83"/>
        <v>4.785006194172603E-2</v>
      </c>
      <c r="W130" s="50">
        <f t="shared" si="83"/>
        <v>3.2838277803145327E-2</v>
      </c>
      <c r="X130" s="50">
        <f t="shared" si="83"/>
        <v>1.1999627036295635E-2</v>
      </c>
      <c r="Y130" s="50">
        <f t="shared" si="83"/>
        <v>7.7000601139798036E-2</v>
      </c>
      <c r="Z130" s="32">
        <f t="shared" si="84"/>
        <v>3.6318741667844723E-4</v>
      </c>
      <c r="AA130" s="32">
        <f t="shared" si="85"/>
        <v>7.6878864110338963E-4</v>
      </c>
      <c r="AB130" s="32">
        <f t="shared" si="86"/>
        <v>0</v>
      </c>
      <c r="AC130" s="32">
        <f t="shared" si="87"/>
        <v>1.2299484330702882E-6</v>
      </c>
      <c r="AE130" s="19">
        <f t="shared" si="70"/>
        <v>2.0803700518217456E-5</v>
      </c>
      <c r="AF130" s="19">
        <f t="shared" si="71"/>
        <v>7.3920733566508959E-6</v>
      </c>
      <c r="AG130" s="19">
        <f t="shared" si="72"/>
        <v>2.7357591183762455E-5</v>
      </c>
      <c r="AH130" s="19">
        <f t="shared" si="73"/>
        <v>0.22962711750086168</v>
      </c>
      <c r="AI130" s="19">
        <f t="shared" si="74"/>
        <v>0.17200894150857432</v>
      </c>
    </row>
    <row r="131" spans="1:56" x14ac:dyDescent="0.25">
      <c r="A131" s="45">
        <f t="shared" si="75"/>
        <v>130</v>
      </c>
      <c r="B131" s="32">
        <f t="shared" si="59"/>
        <v>6.0679168599291939</v>
      </c>
      <c r="C131" s="28">
        <f t="shared" si="89"/>
        <v>1.1146843645324298E-4</v>
      </c>
      <c r="D131" s="33">
        <f t="shared" si="60"/>
        <v>2.1146843645324299E-4</v>
      </c>
      <c r="E131" s="28">
        <f t="shared" si="90"/>
        <v>1E-4</v>
      </c>
      <c r="F131" s="34">
        <f t="shared" si="76"/>
        <v>7.0489478817747667E-5</v>
      </c>
      <c r="G131" s="30">
        <f t="shared" si="52"/>
        <v>-2.9510521182252338E-5</v>
      </c>
      <c r="H131" s="30">
        <f t="shared" si="80"/>
        <v>2E-3</v>
      </c>
      <c r="I131" s="31">
        <f t="shared" si="79"/>
        <v>-2.0295105211822523E-3</v>
      </c>
      <c r="J131" s="30">
        <f t="shared" si="91"/>
        <v>0.99981804208472902</v>
      </c>
      <c r="K131" s="30">
        <f t="shared" si="62"/>
        <v>0</v>
      </c>
      <c r="L131" s="37">
        <f t="shared" si="92"/>
        <v>8.9982016495947198E-2</v>
      </c>
      <c r="M131" s="37">
        <f t="shared" si="92"/>
        <v>3.9516625324929236E-2</v>
      </c>
      <c r="N131" s="37">
        <f t="shared" si="63"/>
        <v>3.5992806598378869E-2</v>
      </c>
      <c r="O131" s="37">
        <f t="shared" si="64"/>
        <v>1.5806650129971692E-2</v>
      </c>
      <c r="P131" s="32">
        <f t="shared" si="77"/>
        <v>0.60000000000000009</v>
      </c>
      <c r="Q131" s="32">
        <f t="shared" si="81"/>
        <v>0.19215580787733888</v>
      </c>
      <c r="R131" s="49">
        <v>108</v>
      </c>
      <c r="S131" s="50">
        <f t="shared" si="82"/>
        <v>1.2560406075299991E-3</v>
      </c>
      <c r="T131" s="50">
        <f t="shared" si="83"/>
        <v>0.19140024776690412</v>
      </c>
      <c r="U131" s="50">
        <f t="shared" si="83"/>
        <v>0.23149084020456645</v>
      </c>
      <c r="V131" s="50">
        <f t="shared" si="83"/>
        <v>4.785006194172603E-2</v>
      </c>
      <c r="W131" s="50">
        <f t="shared" si="83"/>
        <v>3.2838277803145327E-2</v>
      </c>
      <c r="X131" s="50">
        <f t="shared" si="83"/>
        <v>1.1999627036295635E-2</v>
      </c>
      <c r="Y131" s="50">
        <f t="shared" si="83"/>
        <v>7.7000601139798036E-2</v>
      </c>
      <c r="Z131" s="32">
        <f t="shared" si="84"/>
        <v>3.6318741667844723E-4</v>
      </c>
      <c r="AA131" s="32">
        <f t="shared" si="85"/>
        <v>7.6878864110338963E-4</v>
      </c>
      <c r="AB131" s="32">
        <f t="shared" si="86"/>
        <v>0</v>
      </c>
      <c r="AC131" s="32">
        <f t="shared" si="87"/>
        <v>1.2299484330702882E-6</v>
      </c>
      <c r="AE131" s="19">
        <f t="shared" si="70"/>
        <v>1.837013245671657E-5</v>
      </c>
      <c r="AF131" s="19">
        <f t="shared" si="71"/>
        <v>6.6253823199835374E-6</v>
      </c>
      <c r="AG131" s="19">
        <f t="shared" si="72"/>
        <v>2.5753192282407196E-5</v>
      </c>
      <c r="AH131" s="19">
        <f t="shared" si="73"/>
        <v>0.22962982415649227</v>
      </c>
      <c r="AI131" s="19">
        <f t="shared" si="74"/>
        <v>0.17201103951094324</v>
      </c>
    </row>
    <row r="132" spans="1:56" x14ac:dyDescent="0.25">
      <c r="A132" s="45">
        <f t="shared" si="75"/>
        <v>131</v>
      </c>
      <c r="B132" s="32">
        <f t="shared" si="59"/>
        <v>6.6207145981849846</v>
      </c>
      <c r="C132" s="28">
        <f t="shared" si="89"/>
        <v>1.0769680488003591E-4</v>
      </c>
      <c r="D132" s="33">
        <f t="shared" si="60"/>
        <v>2.0769680488003591E-4</v>
      </c>
      <c r="E132" s="28">
        <f t="shared" si="90"/>
        <v>1E-4</v>
      </c>
      <c r="F132" s="34">
        <f t="shared" si="76"/>
        <v>6.9232268293345308E-5</v>
      </c>
      <c r="G132" s="30">
        <f t="shared" si="52"/>
        <v>-3.0767731706654697E-5</v>
      </c>
      <c r="H132" s="30">
        <f t="shared" si="80"/>
        <v>2E-3</v>
      </c>
      <c r="I132" s="31">
        <f t="shared" si="79"/>
        <v>-2.0307677317066546E-3</v>
      </c>
      <c r="J132" s="30">
        <f t="shared" si="91"/>
        <v>0.99982307092682665</v>
      </c>
      <c r="K132" s="30">
        <f t="shared" si="62"/>
        <v>0</v>
      </c>
      <c r="L132" s="37">
        <f t="shared" si="92"/>
        <v>8.9982016495947198E-2</v>
      </c>
      <c r="M132" s="37">
        <f t="shared" si="92"/>
        <v>3.9516625324929236E-2</v>
      </c>
      <c r="N132" s="37">
        <f t="shared" si="63"/>
        <v>1.7996403299189435E-2</v>
      </c>
      <c r="O132" s="37">
        <f t="shared" si="64"/>
        <v>7.9033250649858458E-3</v>
      </c>
      <c r="P132" s="32">
        <f t="shared" si="77"/>
        <v>0.8</v>
      </c>
      <c r="Q132" s="32">
        <f t="shared" si="81"/>
        <v>0.19215580787733888</v>
      </c>
      <c r="R132" s="49">
        <v>109</v>
      </c>
      <c r="S132" s="50">
        <f t="shared" si="82"/>
        <v>1.2560406075299991E-3</v>
      </c>
      <c r="T132" s="50">
        <f t="shared" si="83"/>
        <v>0.19140024776690412</v>
      </c>
      <c r="U132" s="50">
        <f t="shared" si="83"/>
        <v>0.23149084020456645</v>
      </c>
      <c r="V132" s="50">
        <f t="shared" si="83"/>
        <v>4.785006194172603E-2</v>
      </c>
      <c r="W132" s="50">
        <f t="shared" si="83"/>
        <v>3.2838277803145327E-2</v>
      </c>
      <c r="X132" s="50">
        <f t="shared" si="83"/>
        <v>1.1999627036295635E-2</v>
      </c>
      <c r="Y132" s="50">
        <f t="shared" si="83"/>
        <v>7.7000601139798036E-2</v>
      </c>
      <c r="Z132" s="32">
        <f t="shared" si="84"/>
        <v>3.6318741667844723E-4</v>
      </c>
      <c r="AA132" s="32">
        <f t="shared" si="85"/>
        <v>7.6878864110338963E-4</v>
      </c>
      <c r="AB132" s="32">
        <f t="shared" si="86"/>
        <v>0</v>
      </c>
      <c r="AC132" s="32">
        <f t="shared" si="87"/>
        <v>1.2299484330702882E-6</v>
      </c>
      <c r="AE132" s="19">
        <f t="shared" si="70"/>
        <v>1.6266643620246085E-5</v>
      </c>
      <c r="AF132" s="19">
        <f t="shared" si="71"/>
        <v>5.9551086974689831E-6</v>
      </c>
      <c r="AG132" s="19">
        <f t="shared" si="72"/>
        <v>2.4242884115041624E-5</v>
      </c>
      <c r="AH132" s="19">
        <f t="shared" si="73"/>
        <v>0.22963223688378814</v>
      </c>
      <c r="AI132" s="19">
        <f t="shared" si="74"/>
        <v>0.17201291085427373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0D8A-7A9B-0D48-8235-F34A0C398F1F}">
  <dimension ref="A2:CB142"/>
  <sheetViews>
    <sheetView topLeftCell="A22" zoomScale="85" zoomScaleNormal="85" workbookViewId="0">
      <selection activeCell="A57" sqref="A57:XFD57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2.1783166994732678E-2</v>
      </c>
      <c r="E5" s="3">
        <f>D5</f>
        <v>2.1783166994732678E-2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2.0000000000000001E-4</v>
      </c>
      <c r="M6" s="1" t="s">
        <v>23</v>
      </c>
      <c r="N6" s="14">
        <f>-LN(H43/H23)/(A43-A23)</f>
        <v>8.4443646143766621E-2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0.2056707129331582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1.3081720049037718E-2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62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1.1090752851510757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8.5473828912691382E-2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3.3830121219867892E-2</v>
      </c>
      <c r="T12" s="1">
        <f ca="1">AVERAGE(INDIRECT(ADDRESS(23,COLUMN())&amp;":"&amp;ADDRESS(23 + $L$20,COLUMN())))</f>
        <v>9.966699973562633E-2</v>
      </c>
      <c r="U12" s="1">
        <f ca="1">AVERAGE(INDIRECT(ADDRESS(23,COLUMN())&amp;":"&amp;ADDRESS(23 + $L$20,COLUMN())))</f>
        <v>0.11960039968275153</v>
      </c>
      <c r="V12" s="1">
        <f ca="1">AVERAGE(INDIRECT(ADDRESS(23,COLUMN())&amp;":"&amp;ADDRESS(23 + $L$20,COLUMN())))</f>
        <v>2.4916749933906582E-2</v>
      </c>
      <c r="W12" s="1">
        <f ca="1">AVERAGE(INDIRECT(ADDRESS(23,COLUMN())&amp;":"&amp;ADDRESS(23 + $L$20,COLUMN())))</f>
        <v>2.4916749933906582E-2</v>
      </c>
      <c r="X12" s="1">
        <f ca="1">AVERAGE(INDIRECT(ADDRESS(23,COLUMN())&amp;":"&amp;ADDRESS(23 + $L$20,COLUMN())))</f>
        <v>0.16408170284135742</v>
      </c>
      <c r="Y12" s="1">
        <f ca="1">AVERAGE(INDIRECT(ADDRESS(23,COLUMN())&amp;":"&amp;ADDRESS(23 + $L$20,COLUMN())))</f>
        <v>8.2801748400986738E-2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0.1505771196489139</v>
      </c>
      <c r="C13" s="9" t="s">
        <v>49</v>
      </c>
      <c r="D13" s="9">
        <f>(1-EXP(-$N$6))*F13/SUM($F$5,$F$13,$F$14)</f>
        <v>3.4884636998811024E-2</v>
      </c>
      <c r="E13" s="3">
        <f>D13</f>
        <v>3.4884636998811024E-2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1.7287041886517935E-2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5.134251266175005E-2</v>
      </c>
      <c r="T13" s="1">
        <f ca="1">_xlfn.STDEV.P(INDIRECT(ADDRESS(23,COLUMN())&amp;":"&amp;ADDRESS(23 + $L$20,COLUMN())))</f>
        <v>1.6826264662412709E-2</v>
      </c>
      <c r="U13" s="1">
        <f ca="1">_xlfn.STDEV.P(INDIRECT(ADDRESS(23,COLUMN())&amp;":"&amp;ADDRESS(23 + $L$20,COLUMN())))</f>
        <v>2.0191517594895552E-2</v>
      </c>
      <c r="V13" s="1">
        <f ca="1">_xlfn.STDEV.P(INDIRECT(ADDRESS(23,COLUMN())&amp;":"&amp;ADDRESS(23 + $L$20,COLUMN())))</f>
        <v>4.2065661656031953E-3</v>
      </c>
      <c r="W13" s="1">
        <f ca="1">_xlfn.STDEV.P(INDIRECT(ADDRESS(23,COLUMN())&amp;":"&amp;ADDRESS(23 + $L$20,COLUMN())))</f>
        <v>4.2065661656031953E-3</v>
      </c>
      <c r="X13" s="1">
        <f ca="1">_xlfn.STDEV.P(INDIRECT(ADDRESS(23,COLUMN())&amp;":"&amp;ADDRESS(23 + $L$20,COLUMN())))</f>
        <v>0.12630381669004431</v>
      </c>
      <c r="Y13" s="1">
        <f ca="1">_xlfn.STDEV.P(INDIRECT(ADDRESS(23,COLUMN())&amp;":"&amp;ADDRESS(23 + $L$20,COLUMN())))</f>
        <v>4.4138551342830734E-2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1</v>
      </c>
      <c r="C14" s="9" t="s">
        <v>52</v>
      </c>
      <c r="D14" s="9">
        <f>(1-EXP(-$N$6))*F14/SUM($F$5,$F$13,$F$14)</f>
        <v>2.4308751573832117E-2</v>
      </c>
      <c r="E14" s="3">
        <f>D14</f>
        <v>2.4308751573832117E-2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6.2413374698008103E-2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2.1073349816204992E-4</v>
      </c>
      <c r="T14" s="1">
        <f ca="1">MIN(INDIRECT(ADDRESS(23,COLUMN())&amp;":"&amp;ADDRESS(23 + $L$20,COLUMN())))</f>
        <v>6.1893687299359804E-2</v>
      </c>
      <c r="U14" s="1">
        <f ca="1">MIN(INDIRECT(ADDRESS(23,COLUMN())&amp;":"&amp;ADDRESS(23 + $L$20,COLUMN())))</f>
        <v>7.4272424759231764E-2</v>
      </c>
      <c r="V14" s="1">
        <f ca="1">MIN(INDIRECT(ADDRESS(23,COLUMN())&amp;":"&amp;ADDRESS(23 + $L$20,COLUMN())))</f>
        <v>1.5473421824839951E-2</v>
      </c>
      <c r="W14" s="1">
        <f ca="1">MIN(INDIRECT(ADDRESS(23,COLUMN())&amp;":"&amp;ADDRESS(23 + $L$20,COLUMN())))</f>
        <v>1.5473421824839951E-2</v>
      </c>
      <c r="X14" s="1">
        <f ca="1">MIN(INDIRECT(ADDRESS(23,COLUMN())&amp;":"&amp;ADDRESS(23 + $L$20,COLUMN())))</f>
        <v>1.1999975434193537E-2</v>
      </c>
      <c r="Y14" s="1">
        <f ca="1">MIN(INDIRECT(ADDRESS(23,COLUMN())&amp;":"&amp;ADDRESS(23 + $L$20,COLUMN())))</f>
        <v>0.02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1.6681628805599309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0.13901653799589619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0.2056707129331582</v>
      </c>
      <c r="T15" s="1">
        <f ca="1">MAX(INDIRECT(ADDRESS(23,COLUMN())&amp;":"&amp;ADDRESS(23 + $L$20,COLUMN())))</f>
        <v>0.13150340061175494</v>
      </c>
      <c r="U15" s="1">
        <f ca="1">MAX(INDIRECT(ADDRESS(23,COLUMN())&amp;":"&amp;ADDRESS(23 + $L$20,COLUMN())))</f>
        <v>0.15780408073410593</v>
      </c>
      <c r="V15" s="1">
        <f ca="1">MAX(INDIRECT(ADDRESS(23,COLUMN())&amp;":"&amp;ADDRESS(23 + $L$20,COLUMN())))</f>
        <v>3.2875850152938736E-2</v>
      </c>
      <c r="W15" s="1">
        <f ca="1">MAX(INDIRECT(ADDRESS(23,COLUMN())&amp;":"&amp;ADDRESS(23 + $L$20,COLUMN())))</f>
        <v>3.2875850152938736E-2</v>
      </c>
      <c r="X15" s="1">
        <f ca="1">MAX(INDIRECT(ADDRESS(23,COLUMN())&amp;":"&amp;ADDRESS(23 + $L$20,COLUMN())))</f>
        <v>0.52328813577951205</v>
      </c>
      <c r="Y15" s="1">
        <f ca="1">MAX(INDIRECT(ADDRESS(23,COLUMN())&amp;":"&amp;ADDRESS(23 + $L$20,COLUMN())))</f>
        <v>0.16272425018322972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0.37478971290918478</v>
      </c>
      <c r="E16" s="11"/>
      <c r="F16" s="11"/>
      <c r="G16" s="11"/>
      <c r="H16" s="11" t="s">
        <v>57</v>
      </c>
      <c r="I16" s="16">
        <v>0.02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0.30985157002402286</v>
      </c>
      <c r="R16" s="38">
        <f ca="1">R14/(R14+R15)</f>
        <v>0</v>
      </c>
      <c r="S16" s="38">
        <f t="shared" ref="S16:Y16" ca="1" si="5">S14/(S14+S15)</f>
        <v>1.0235672121739646E-3</v>
      </c>
      <c r="T16" s="38">
        <f t="shared" ca="1" si="5"/>
        <v>0.32003422578837443</v>
      </c>
      <c r="U16" s="38">
        <f t="shared" ca="1" si="5"/>
        <v>0.32003422578837448</v>
      </c>
      <c r="V16" s="38">
        <f t="shared" ca="1" si="5"/>
        <v>0.32003422578837443</v>
      </c>
      <c r="W16" s="38">
        <f t="shared" ca="1" si="5"/>
        <v>0.32003422578837443</v>
      </c>
      <c r="X16" s="38">
        <f t="shared" ca="1" si="5"/>
        <v>2.2417788071147225E-2</v>
      </c>
      <c r="Y16" s="38">
        <f t="shared" ca="1" si="5"/>
        <v>0.10945454683735013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0.43931591304823864</v>
      </c>
      <c r="E17" s="11"/>
      <c r="F17" s="11"/>
      <c r="G17" s="11"/>
      <c r="H17" s="24" t="s">
        <v>61</v>
      </c>
      <c r="I17" s="15">
        <v>1.0389604182363203</v>
      </c>
      <c r="J17" s="11"/>
      <c r="K17" s="47" t="s">
        <v>93</v>
      </c>
      <c r="L17" s="53">
        <v>1.2E-2</v>
      </c>
      <c r="M17" s="32">
        <f ca="1">X14</f>
        <v>1.1999975434193537E-2</v>
      </c>
      <c r="P17" s="1" t="s">
        <v>62</v>
      </c>
      <c r="Q17" s="1">
        <f t="shared" ref="Q17:W17" si="7">Q23/(Q23+Q99)</f>
        <v>0.37145265270215472</v>
      </c>
      <c r="R17" s="1">
        <f t="shared" si="7"/>
        <v>0</v>
      </c>
      <c r="S17" s="1">
        <f t="shared" si="7"/>
        <v>0.9972296775608579</v>
      </c>
      <c r="T17" s="1">
        <f t="shared" si="7"/>
        <v>0.44446688190493638</v>
      </c>
      <c r="U17" s="1">
        <f t="shared" si="7"/>
        <v>0.44446688190493638</v>
      </c>
      <c r="V17" s="1">
        <f t="shared" si="7"/>
        <v>0.44446688190493638</v>
      </c>
      <c r="W17" s="1">
        <f t="shared" si="7"/>
        <v>0.44446688190493638</v>
      </c>
      <c r="X17" s="1">
        <f>X23/(X23+X99)</f>
        <v>0.25760441281849211</v>
      </c>
      <c r="Y17" s="1">
        <f>Y23/(Y23+Y99)</f>
        <v>0.12275744147863192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31.80293598810518</v>
      </c>
      <c r="J18" s="11"/>
      <c r="K18" s="47" t="s">
        <v>95</v>
      </c>
      <c r="L18" s="53">
        <v>0.9</v>
      </c>
      <c r="M18" s="32">
        <f ca="1">X15</f>
        <v>0.52328813577951205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0.16272425018322972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4.8859298968634288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62</v>
      </c>
      <c r="B23" s="32">
        <f>C23/AE23</f>
        <v>1</v>
      </c>
      <c r="C23" s="28">
        <f t="shared" ref="C23:C86" si="8">MAX(D23-E23,$I$14*E23)</f>
        <v>0.19439345154188678</v>
      </c>
      <c r="D23" s="33">
        <f>I7</f>
        <v>0.2056707129331582</v>
      </c>
      <c r="E23" s="28">
        <f t="shared" ref="E23:E86" si="9">MAX($I$15,((EXP($Y$9+$Y$8*A23)-1)/EXP($Y$9+$Y$8*A23))*F23)</f>
        <v>1.1277261391271413E-2</v>
      </c>
      <c r="F23" s="34">
        <f>I8</f>
        <v>1.3081720049037718E-2</v>
      </c>
      <c r="G23" s="30">
        <f t="shared" ref="G23:G86" si="10">F23-E23</f>
        <v>1.8044586577663051E-3</v>
      </c>
      <c r="H23" s="30">
        <f>$I$3*(F23-E23)</f>
        <v>1.082675194659783E-3</v>
      </c>
      <c r="I23" s="31">
        <f t="shared" ref="I23:I40" si="11">G23-H23</f>
        <v>7.2178346310652203E-4</v>
      </c>
      <c r="J23" s="30">
        <f>I5</f>
        <v>0.01</v>
      </c>
      <c r="K23" s="30"/>
      <c r="L23" s="29">
        <v>6.2154971550244645E-2</v>
      </c>
      <c r="M23" s="29">
        <v>2.9504135252571135E-2</v>
      </c>
      <c r="N23" s="37">
        <f>L23*(1-P23)+L28*P23</f>
        <v>6.2154971550244645E-2</v>
      </c>
      <c r="O23" s="37">
        <f>M23*(1-P23)+M28*P23</f>
        <v>2.9504135252571135E-2</v>
      </c>
      <c r="P23" s="37">
        <f>0</f>
        <v>0</v>
      </c>
      <c r="Q23" s="32">
        <f t="shared" ref="Q23:Q86" si="12">N23+(H23*($D$5+$D$14))/(C24+E24)</f>
        <v>6.2413374698008103E-2</v>
      </c>
      <c r="R23" s="43">
        <v>0</v>
      </c>
      <c r="S23" s="44">
        <f t="shared" ref="S23:S86" si="13">D23</f>
        <v>0.2056707129331582</v>
      </c>
      <c r="T23" s="44">
        <f t="shared" ref="T23:T86" si="14">Q23*(C23+E23)/(C23*($S$3*(1+$S$5))+E23*(1+$S$7))</f>
        <v>0.10521228082715414</v>
      </c>
      <c r="U23" s="44">
        <f t="shared" ref="U23:U86" si="15">T23*$S$7</f>
        <v>0.12625473699258496</v>
      </c>
      <c r="V23" s="44">
        <f t="shared" ref="V23:V86" si="16">T23*$S$3</f>
        <v>2.6303070206788536E-2</v>
      </c>
      <c r="W23" s="44">
        <f t="shared" ref="W23:W86" si="17">V23*$S$5</f>
        <v>2.6303070206788536E-2</v>
      </c>
      <c r="X23" s="44">
        <f>MIN((C24-AA24)/E23,1-T23-U23)</f>
        <v>0.15994305649889523</v>
      </c>
      <c r="Y23" s="44">
        <f>MIN($I$16*(1+ R23*$I$17),1-V23-W23)</f>
        <v>0.02</v>
      </c>
      <c r="Z23" s="32"/>
      <c r="AA23" s="32"/>
      <c r="AB23" s="32"/>
      <c r="AC23" s="32">
        <f>H23</f>
        <v>1.082675194659783E-3</v>
      </c>
      <c r="AD23" s="32"/>
      <c r="AE23" s="35">
        <f>C23</f>
        <v>0.19439345154188678</v>
      </c>
      <c r="AF23" s="35">
        <f>E23</f>
        <v>1.1277261391271413E-2</v>
      </c>
      <c r="AG23" s="35">
        <f>H23</f>
        <v>1.082675194659783E-3</v>
      </c>
      <c r="AH23" s="35">
        <f>I23</f>
        <v>7.2178346310652203E-4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63</v>
      </c>
      <c r="B24" s="32">
        <f t="shared" ref="B24:B87" si="18">C24/AE24</f>
        <v>1</v>
      </c>
      <c r="C24" s="28">
        <f t="shared" si="8"/>
        <v>0.18210659705417989</v>
      </c>
      <c r="D24" s="33">
        <f t="shared" ref="D24:D87" si="19">EXP(-N24)*D23</f>
        <v>0.19311907513659504</v>
      </c>
      <c r="E24" s="28">
        <f t="shared" si="9"/>
        <v>1.101247808241515E-2</v>
      </c>
      <c r="F24" s="34">
        <f>MIN(D24/$I$12,F23*EXP(-O24))</f>
        <v>1.2698214186058794E-2</v>
      </c>
      <c r="G24" s="30">
        <f t="shared" si="10"/>
        <v>1.6857361036436442E-3</v>
      </c>
      <c r="H24" s="30">
        <f t="shared" ref="H24:H42" si="20">H23*EXP(-$N$6)</f>
        <v>9.950038865979957E-4</v>
      </c>
      <c r="I24" s="31">
        <f t="shared" si="11"/>
        <v>6.9073221704564849E-4</v>
      </c>
      <c r="J24" s="30">
        <f t="shared" ref="J24:J87" si="21">1-AP24-I24-H24-E24-C24-AO24</f>
        <v>0.80519518875976137</v>
      </c>
      <c r="K24" s="30">
        <f t="shared" ref="K24:K87" si="22">(C23+E23)*$L$8</f>
        <v>0</v>
      </c>
      <c r="L24" s="29">
        <v>6.2154971550244645E-2</v>
      </c>
      <c r="M24" s="29">
        <v>2.9504135252571135E-2</v>
      </c>
      <c r="N24" s="37">
        <f t="shared" ref="N24:N87" si="23">L24*(1-P24)+L29*P24</f>
        <v>6.2969440671854074E-2</v>
      </c>
      <c r="O24" s="37">
        <f t="shared" ref="O24:O87" si="24">M24*(1-P24)+M29*P24</f>
        <v>2.9754471297072239E-2</v>
      </c>
      <c r="P24" s="32">
        <f>MOD(P23+0.2, 1)</f>
        <v>0.2</v>
      </c>
      <c r="Q24" s="32">
        <f t="shared" si="12"/>
        <v>6.3222560047319659E-2</v>
      </c>
      <c r="R24" s="43">
        <v>1</v>
      </c>
      <c r="S24" s="44">
        <f t="shared" si="13"/>
        <v>0.19311907513659504</v>
      </c>
      <c r="T24" s="44">
        <f t="shared" si="14"/>
        <v>0.10591085060986299</v>
      </c>
      <c r="U24" s="44">
        <f t="shared" si="15"/>
        <v>0.12709302073183559</v>
      </c>
      <c r="V24" s="44">
        <f t="shared" si="16"/>
        <v>2.6477712652465749E-2</v>
      </c>
      <c r="W24" s="44">
        <f t="shared" si="17"/>
        <v>2.6477712652465749E-2</v>
      </c>
      <c r="X24" s="44">
        <f>MIN((C25-AA25)/E24,1-T24-U24-$I$13)</f>
        <v>0.15759025467828447</v>
      </c>
      <c r="Y24" s="44">
        <f>MIN(Y23*$I$17*(1-POWER(R24,$I$19)*$I$18/100000),1-V24-W24-$I$13)</f>
        <v>2.0772599966391338E-2</v>
      </c>
      <c r="Z24" s="32">
        <f t="shared" ref="Z24:Z87" si="25">E23*(1-T23-U23)+H23*$D$14+C23*Y23</f>
        <v>1.2581134841040009E-2</v>
      </c>
      <c r="AA24" s="32">
        <f t="shared" ref="AA24:AA87" si="26">C23*(1-V23-W23-Y23)+$D$5*H23</f>
        <v>0.18030287739832296</v>
      </c>
      <c r="AB24" s="32">
        <f t="shared" ref="AB24:AB87" si="27">AK23*(BF23+BG23)+AL23*(BH23+BI23)</f>
        <v>0</v>
      </c>
      <c r="AC24" s="32">
        <f t="shared" ref="AC24:AC87" si="28">AC23*(1-($D$5+$D$13+$D$14))</f>
        <v>9.950038865979957E-4</v>
      </c>
      <c r="AD24" s="32"/>
      <c r="AE24" s="35">
        <f t="shared" ref="AE24:AE87" si="29">AE23*(1-V23-W23-Y23)+$D$5*AG23+X23*AF23</f>
        <v>0.18210659705417989</v>
      </c>
      <c r="AF24" s="35">
        <f t="shared" ref="AF24:AF87" si="30">AF23*(1-T23-U23-X23)+AG23*$D$14+Y23*AE23</f>
        <v>1.0777415185183072E-2</v>
      </c>
      <c r="AG24" s="35">
        <f t="shared" ref="AG24:AG87" si="31">AG23*(1-$D$5-$D$14)</f>
        <v>1.0327726177513192E-3</v>
      </c>
      <c r="AH24" s="35">
        <f t="shared" ref="AH24:AH87" si="32">AH23+AE23*V23+U23*AF23</f>
        <v>7.25873573770432E-3</v>
      </c>
      <c r="AI24" s="35">
        <f t="shared" ref="AI24:AI87" si="33">AI23+T23*AF23+W23*AE23</f>
        <v>1.6299650996105863E-2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64</v>
      </c>
      <c r="B25" s="32">
        <f>C25/AE25</f>
        <v>1.0002125625283509</v>
      </c>
      <c r="C25" s="28">
        <f t="shared" si="8"/>
        <v>0.17043737082596369</v>
      </c>
      <c r="D25" s="33">
        <f t="shared" si="19"/>
        <v>0.18118580623123787</v>
      </c>
      <c r="E25" s="28">
        <f t="shared" si="9"/>
        <v>1.0748435405274172E-2</v>
      </c>
      <c r="F25" s="34">
        <f t="shared" ref="F25:F88" si="35">MIN(D25/$I$12,F24*EXP(-O25))</f>
        <v>1.2322866000534642E-2</v>
      </c>
      <c r="G25" s="30">
        <f t="shared" si="10"/>
        <v>1.5744305952604693E-3</v>
      </c>
      <c r="H25" s="30">
        <f t="shared" si="20"/>
        <v>9.1443189908513821E-4</v>
      </c>
      <c r="I25" s="31">
        <f t="shared" si="11"/>
        <v>6.5999869617533111E-4</v>
      </c>
      <c r="J25" s="30">
        <f t="shared" si="21"/>
        <v>0.81723976317350178</v>
      </c>
      <c r="K25" s="30">
        <f t="shared" si="22"/>
        <v>0</v>
      </c>
      <c r="L25" s="29">
        <v>6.2154971550244645E-2</v>
      </c>
      <c r="M25" s="29">
        <v>2.9504135252571135E-2</v>
      </c>
      <c r="N25" s="37">
        <f t="shared" si="23"/>
        <v>6.3783909793463489E-2</v>
      </c>
      <c r="O25" s="37">
        <f t="shared" si="24"/>
        <v>3.000480734157334E-2</v>
      </c>
      <c r="P25" s="32">
        <f t="shared" ref="P25:P88" si="36">MOD(P24+0.2, 1)</f>
        <v>0.4</v>
      </c>
      <c r="Q25" s="32">
        <f t="shared" si="12"/>
        <v>6.4032055462779763E-2</v>
      </c>
      <c r="R25" s="43">
        <v>2</v>
      </c>
      <c r="S25" s="44">
        <f t="shared" si="13"/>
        <v>0.18118580623123787</v>
      </c>
      <c r="T25" s="44">
        <f t="shared" si="14"/>
        <v>0.10656936264963518</v>
      </c>
      <c r="U25" s="44">
        <f t="shared" si="15"/>
        <v>0.12788323517956221</v>
      </c>
      <c r="V25" s="44">
        <f t="shared" si="16"/>
        <v>2.6642340662408795E-2</v>
      </c>
      <c r="W25" s="44">
        <f t="shared" si="17"/>
        <v>2.6642340662408795E-2</v>
      </c>
      <c r="X25" s="44">
        <f t="shared" ref="X25:X88" si="37">MIN((C26-AA26)/E25,1-T25-U25-$I$13)</f>
        <v>0.15504098750805231</v>
      </c>
      <c r="Y25" s="44">
        <f t="shared" ref="Y25:Y33" si="38">MIN(Y24*$I$17*(1-POWER(R25,$I$19)*$I$18/100000),1-V25-W25-$I$13)</f>
        <v>2.1568181787434422E-2</v>
      </c>
      <c r="Z25" s="32">
        <f t="shared" si="25"/>
        <v>1.2253542850288422E-2</v>
      </c>
      <c r="AA25" s="32">
        <f t="shared" si="26"/>
        <v>0.16870191160031686</v>
      </c>
      <c r="AB25" s="32">
        <f t="shared" si="27"/>
        <v>0</v>
      </c>
      <c r="AC25" s="32">
        <f t="shared" si="28"/>
        <v>9.1443189908513821E-4</v>
      </c>
      <c r="AD25" s="32"/>
      <c r="AE25" s="35">
        <f t="shared" si="29"/>
        <v>0.17040114992670138</v>
      </c>
      <c r="AF25" s="35">
        <f t="shared" si="30"/>
        <v>1.0375753025016468E-2</v>
      </c>
      <c r="AG25" s="35">
        <f t="shared" si="31"/>
        <v>9.851701463540819E-4</v>
      </c>
      <c r="AH25" s="35">
        <f t="shared" si="32"/>
        <v>1.3450236138189332E-2</v>
      </c>
      <c r="AI25" s="35">
        <f t="shared" si="33"/>
        <v>2.2262862354663199E-2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65</v>
      </c>
      <c r="B26" s="32">
        <f t="shared" si="18"/>
        <v>1.0005634851088994</v>
      </c>
      <c r="C26" s="28">
        <f t="shared" si="8"/>
        <v>0.159366012900479</v>
      </c>
      <c r="D26" s="33">
        <f t="shared" si="19"/>
        <v>0.1698515261026366</v>
      </c>
      <c r="E26" s="28">
        <f t="shared" si="9"/>
        <v>1.0485513202157591E-2</v>
      </c>
      <c r="F26" s="34">
        <f t="shared" si="35"/>
        <v>1.1955619484320326E-2</v>
      </c>
      <c r="G26" s="30">
        <f t="shared" si="10"/>
        <v>1.4701062821627347E-3</v>
      </c>
      <c r="H26" s="30">
        <f t="shared" si="20"/>
        <v>8.4038435359628952E-4</v>
      </c>
      <c r="I26" s="31">
        <f t="shared" si="11"/>
        <v>6.2972192856644517E-4</v>
      </c>
      <c r="J26" s="30">
        <f t="shared" si="21"/>
        <v>0.82867836761520064</v>
      </c>
      <c r="K26" s="30">
        <f t="shared" si="22"/>
        <v>0</v>
      </c>
      <c r="L26" s="29">
        <v>6.2154971550244645E-2</v>
      </c>
      <c r="M26" s="29">
        <v>2.9504135252571135E-2</v>
      </c>
      <c r="N26" s="37">
        <f t="shared" si="23"/>
        <v>6.4598378915072904E-2</v>
      </c>
      <c r="O26" s="37">
        <f t="shared" si="24"/>
        <v>3.0255143386074445E-2</v>
      </c>
      <c r="P26" s="32">
        <f t="shared" si="36"/>
        <v>0.60000000000000009</v>
      </c>
      <c r="Q26" s="32">
        <f t="shared" si="12"/>
        <v>6.4841846826169697E-2</v>
      </c>
      <c r="R26" s="43">
        <v>3</v>
      </c>
      <c r="S26" s="44">
        <f t="shared" si="13"/>
        <v>0.1698515261026366</v>
      </c>
      <c r="T26" s="44">
        <f t="shared" si="14"/>
        <v>0.10718603337746797</v>
      </c>
      <c r="U26" s="44">
        <f t="shared" si="15"/>
        <v>0.12862324005296155</v>
      </c>
      <c r="V26" s="44">
        <f t="shared" si="16"/>
        <v>2.6796508344366993E-2</v>
      </c>
      <c r="W26" s="44">
        <f t="shared" si="17"/>
        <v>2.6796508344366993E-2</v>
      </c>
      <c r="X26" s="44">
        <f t="shared" si="37"/>
        <v>0.15229674336602533</v>
      </c>
      <c r="Y26" s="44">
        <f t="shared" si="38"/>
        <v>2.2387107499977674E-2</v>
      </c>
      <c r="Z26" s="32">
        <f t="shared" si="25"/>
        <v>1.1926689697121127E-2</v>
      </c>
      <c r="AA26" s="32">
        <f t="shared" si="26"/>
        <v>0.15769956486107878</v>
      </c>
      <c r="AB26" s="32">
        <f t="shared" si="27"/>
        <v>0</v>
      </c>
      <c r="AC26" s="32">
        <f t="shared" si="28"/>
        <v>8.4038435359628952E-4</v>
      </c>
      <c r="AD26" s="32"/>
      <c r="AE26" s="35">
        <f t="shared" si="29"/>
        <v>0.15927626309802212</v>
      </c>
      <c r="AF26" s="35">
        <f t="shared" si="30"/>
        <v>1.0033655013481631E-2</v>
      </c>
      <c r="AG26" s="35">
        <f t="shared" si="31"/>
        <v>9.3976176419214848E-4</v>
      </c>
      <c r="AH26" s="35">
        <f t="shared" si="32"/>
        <v>1.931700648806594E-2</v>
      </c>
      <c r="AI26" s="35">
        <f t="shared" si="33"/>
        <v>2.7908485227162601E-2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66</v>
      </c>
      <c r="B27" s="32">
        <f t="shared" si="18"/>
        <v>1.0010057783960062</v>
      </c>
      <c r="C27" s="28">
        <f t="shared" si="8"/>
        <v>0.14887257919476501</v>
      </c>
      <c r="D27" s="33">
        <f t="shared" si="19"/>
        <v>0.15909664241895263</v>
      </c>
      <c r="E27" s="28">
        <f t="shared" si="9"/>
        <v>1.0224063224187613E-2</v>
      </c>
      <c r="F27" s="34">
        <f t="shared" si="35"/>
        <v>1.1596414298721342E-2</v>
      </c>
      <c r="G27" s="30">
        <f t="shared" si="10"/>
        <v>1.372351074533729E-3</v>
      </c>
      <c r="H27" s="30">
        <f t="shared" si="20"/>
        <v>7.7233292328934638E-4</v>
      </c>
      <c r="I27" s="31">
        <f t="shared" si="11"/>
        <v>6.0001815124438259E-4</v>
      </c>
      <c r="J27" s="30">
        <f t="shared" si="21"/>
        <v>0.83953100650651369</v>
      </c>
      <c r="K27" s="30">
        <f t="shared" si="22"/>
        <v>0</v>
      </c>
      <c r="L27" s="29">
        <v>6.2154971550244645E-2</v>
      </c>
      <c r="M27" s="29">
        <v>2.9504135252571135E-2</v>
      </c>
      <c r="N27" s="37">
        <f t="shared" si="23"/>
        <v>6.5412848036682333E-2</v>
      </c>
      <c r="O27" s="37">
        <f t="shared" si="24"/>
        <v>3.0505479430575549E-2</v>
      </c>
      <c r="P27" s="32">
        <f t="shared" si="36"/>
        <v>0.8</v>
      </c>
      <c r="Q27" s="32">
        <f t="shared" si="12"/>
        <v>6.5651921007583533E-2</v>
      </c>
      <c r="R27" s="43">
        <v>4</v>
      </c>
      <c r="S27" s="44">
        <f t="shared" si="13"/>
        <v>0.15909664241895263</v>
      </c>
      <c r="T27" s="44">
        <f t="shared" si="14"/>
        <v>0.10775903555368214</v>
      </c>
      <c r="U27" s="44">
        <f t="shared" si="15"/>
        <v>0.12931084266441856</v>
      </c>
      <c r="V27" s="44">
        <f t="shared" si="16"/>
        <v>2.6939758888420536E-2</v>
      </c>
      <c r="W27" s="44">
        <f t="shared" si="17"/>
        <v>2.6939758888420536E-2</v>
      </c>
      <c r="X27" s="44">
        <f t="shared" si="37"/>
        <v>0.14935986709100038</v>
      </c>
      <c r="Y27" s="44">
        <f t="shared" si="38"/>
        <v>2.3229729986492299E-2</v>
      </c>
      <c r="Z27" s="32">
        <f t="shared" si="25"/>
        <v>1.1601104709535593E-2</v>
      </c>
      <c r="AA27" s="32">
        <f t="shared" si="26"/>
        <v>0.14727566968155495</v>
      </c>
      <c r="AB27" s="32">
        <f t="shared" si="27"/>
        <v>0</v>
      </c>
      <c r="AC27" s="32">
        <f t="shared" si="28"/>
        <v>7.7233292328934638E-4</v>
      </c>
      <c r="AD27" s="32"/>
      <c r="AE27" s="35">
        <f t="shared" si="29"/>
        <v>0.14872299681757659</v>
      </c>
      <c r="AF27" s="35">
        <f t="shared" si="30"/>
        <v>9.7281123917239767E-3</v>
      </c>
      <c r="AG27" s="35">
        <f t="shared" si="31"/>
        <v>8.9644634148315313E-4</v>
      </c>
      <c r="AH27" s="35">
        <f t="shared" si="32"/>
        <v>2.4875615418639332E-2</v>
      </c>
      <c r="AI27" s="35">
        <f t="shared" si="33"/>
        <v>3.3252000621501382E-2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67</v>
      </c>
      <c r="B28" s="32">
        <f t="shared" si="18"/>
        <v>1.0015095753593453</v>
      </c>
      <c r="C28" s="28">
        <f t="shared" si="8"/>
        <v>0.13893701518180762</v>
      </c>
      <c r="D28" s="33">
        <f t="shared" si="19"/>
        <v>0.14890142567720829</v>
      </c>
      <c r="E28" s="28">
        <f t="shared" si="9"/>
        <v>9.9644104954006718E-3</v>
      </c>
      <c r="F28" s="34">
        <f t="shared" si="35"/>
        <v>1.124518596304605E-2</v>
      </c>
      <c r="G28" s="30">
        <f>F28-E28</f>
        <v>1.2807754676453786E-3</v>
      </c>
      <c r="H28" s="30">
        <f t="shared" si="20"/>
        <v>7.0979206341009282E-4</v>
      </c>
      <c r="I28" s="31">
        <f t="shared" si="11"/>
        <v>5.7098340423528582E-4</v>
      </c>
      <c r="J28" s="30">
        <f t="shared" si="21"/>
        <v>0.8498177988551463</v>
      </c>
      <c r="K28" s="30">
        <f t="shared" si="22"/>
        <v>0</v>
      </c>
      <c r="L28" s="29">
        <v>6.6227317158291749E-2</v>
      </c>
      <c r="M28" s="29">
        <v>3.0755815475076654E-2</v>
      </c>
      <c r="N28" s="37">
        <f t="shared" si="23"/>
        <v>6.6227317158291749E-2</v>
      </c>
      <c r="O28" s="37">
        <f t="shared" si="24"/>
        <v>3.0755815475076654E-2</v>
      </c>
      <c r="P28" s="32">
        <f t="shared" si="36"/>
        <v>0</v>
      </c>
      <c r="Q28" s="32">
        <f t="shared" si="12"/>
        <v>6.6462262014939044E-2</v>
      </c>
      <c r="R28" s="43">
        <v>5</v>
      </c>
      <c r="S28" s="44">
        <f t="shared" si="13"/>
        <v>0.14890142567720829</v>
      </c>
      <c r="T28" s="44">
        <f t="shared" si="14"/>
        <v>0.10828649473545073</v>
      </c>
      <c r="U28" s="44">
        <f t="shared" si="15"/>
        <v>0.12994379368254086</v>
      </c>
      <c r="V28" s="44">
        <f t="shared" si="16"/>
        <v>2.7071623683862681E-2</v>
      </c>
      <c r="W28" s="44">
        <f t="shared" si="17"/>
        <v>2.7071623683862681E-2</v>
      </c>
      <c r="X28" s="44">
        <f t="shared" si="37"/>
        <v>0.14645931830254957</v>
      </c>
      <c r="Y28" s="44">
        <f t="shared" si="38"/>
        <v>2.4096392155041124E-2</v>
      </c>
      <c r="Z28" s="32">
        <f t="shared" si="25"/>
        <v>1.1277290066986908E-2</v>
      </c>
      <c r="AA28" s="32">
        <f t="shared" si="26"/>
        <v>0.13740995045751297</v>
      </c>
      <c r="AB28" s="32">
        <f t="shared" si="27"/>
        <v>0</v>
      </c>
      <c r="AC28" s="32">
        <f t="shared" si="28"/>
        <v>7.0979206341009282E-4</v>
      </c>
      <c r="AD28" s="32"/>
      <c r="AE28" s="35">
        <f t="shared" si="29"/>
        <v>0.1387275954220972</v>
      </c>
      <c r="AF28" s="35">
        <f t="shared" si="30"/>
        <v>9.4454669481204134E-3</v>
      </c>
      <c r="AG28" s="35">
        <f t="shared" si="31"/>
        <v>8.551274097104237E-4</v>
      </c>
      <c r="AH28" s="35">
        <f t="shared" si="32"/>
        <v>3.0140127504976178E-2</v>
      </c>
      <c r="AI28" s="35">
        <f t="shared" si="33"/>
        <v>3.8306854306020231E-2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68</v>
      </c>
      <c r="B29" s="32">
        <f t="shared" si="18"/>
        <v>1.0020566377748292</v>
      </c>
      <c r="C29" s="28">
        <f t="shared" si="8"/>
        <v>0.12954147548510581</v>
      </c>
      <c r="D29" s="33">
        <f t="shared" si="19"/>
        <v>0.13924832598665887</v>
      </c>
      <c r="E29" s="28">
        <f t="shared" si="9"/>
        <v>9.7068505015530712E-3</v>
      </c>
      <c r="F29" s="34">
        <f t="shared" si="35"/>
        <v>1.0901861410859701E-2</v>
      </c>
      <c r="G29" s="30">
        <f t="shared" si="10"/>
        <v>1.1950109093066298E-3</v>
      </c>
      <c r="H29" s="30">
        <f t="shared" si="20"/>
        <v>6.5231554694608314E-4</v>
      </c>
      <c r="I29" s="31">
        <f t="shared" si="11"/>
        <v>5.4269536236054667E-4</v>
      </c>
      <c r="J29" s="30">
        <f t="shared" si="21"/>
        <v>0.85955666310403456</v>
      </c>
      <c r="K29" s="30">
        <f t="shared" si="22"/>
        <v>0</v>
      </c>
      <c r="L29" s="29">
        <v>6.6227317158291749E-2</v>
      </c>
      <c r="M29" s="29">
        <v>3.0755815475076654E-2</v>
      </c>
      <c r="N29" s="37">
        <f t="shared" si="23"/>
        <v>6.7025657278189876E-2</v>
      </c>
      <c r="O29" s="37">
        <f t="shared" si="24"/>
        <v>3.1006576379244088E-2</v>
      </c>
      <c r="P29" s="32">
        <f t="shared" si="36"/>
        <v>0.2</v>
      </c>
      <c r="Q29" s="32">
        <f t="shared" si="12"/>
        <v>6.7256729702214274E-2</v>
      </c>
      <c r="R29" s="43">
        <v>6</v>
      </c>
      <c r="S29" s="44">
        <f t="shared" si="13"/>
        <v>0.13924832598665887</v>
      </c>
      <c r="T29" s="44">
        <f t="shared" si="14"/>
        <v>0.10874077292115671</v>
      </c>
      <c r="U29" s="44">
        <f t="shared" si="15"/>
        <v>0.13048892750538804</v>
      </c>
      <c r="V29" s="44">
        <f t="shared" si="16"/>
        <v>2.7185193230289176E-2</v>
      </c>
      <c r="W29" s="44">
        <f t="shared" si="17"/>
        <v>2.7185193230289176E-2</v>
      </c>
      <c r="X29" s="44">
        <f t="shared" si="37"/>
        <v>0.1431865089129935</v>
      </c>
      <c r="Y29" s="44">
        <f>MIN(Y28*$I$17*(1-POWER(R29,$I$19)*$I$18/100000),1-V29-W29-$I$13)</f>
        <v>2.498742610404835E-2</v>
      </c>
      <c r="Z29" s="32">
        <f t="shared" si="25"/>
        <v>1.095572107077636E-2</v>
      </c>
      <c r="AA29" s="32">
        <f t="shared" si="26"/>
        <v>0.12808209471666265</v>
      </c>
      <c r="AB29" s="32">
        <f t="shared" si="27"/>
        <v>0</v>
      </c>
      <c r="AC29" s="32">
        <f t="shared" si="28"/>
        <v>6.5231554694608314E-4</v>
      </c>
      <c r="AD29" s="32"/>
      <c r="AE29" s="35">
        <f t="shared" si="29"/>
        <v>0.12927560239785058</v>
      </c>
      <c r="AF29" s="35">
        <f t="shared" si="30"/>
        <v>9.1755156043394695E-3</v>
      </c>
      <c r="AG29" s="35">
        <f t="shared" si="31"/>
        <v>8.1571294677630299E-4</v>
      </c>
      <c r="AH29" s="35">
        <f t="shared" si="32"/>
        <v>3.5123088571152164E-2</v>
      </c>
      <c r="AI29" s="35">
        <f t="shared" si="33"/>
        <v>4.3085252070805914E-2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69</v>
      </c>
      <c r="B30" s="32">
        <f t="shared" si="18"/>
        <v>1.0026364730234361</v>
      </c>
      <c r="C30" s="28">
        <f t="shared" si="8"/>
        <v>0.12066544688856369</v>
      </c>
      <c r="D30" s="33">
        <f t="shared" si="19"/>
        <v>0.13011710591512934</v>
      </c>
      <c r="E30" s="28">
        <f t="shared" si="9"/>
        <v>9.4516590265656484E-3</v>
      </c>
      <c r="F30" s="34">
        <f t="shared" si="35"/>
        <v>1.0566368868332945E-2</v>
      </c>
      <c r="G30" s="30">
        <f>F30-E30</f>
        <v>1.1147098417672967E-3</v>
      </c>
      <c r="H30" s="30">
        <f t="shared" si="20"/>
        <v>5.9949328081134053E-4</v>
      </c>
      <c r="I30" s="31">
        <f t="shared" si="11"/>
        <v>5.1521656095595615E-4</v>
      </c>
      <c r="J30" s="30">
        <f t="shared" si="21"/>
        <v>0.86876818424310331</v>
      </c>
      <c r="K30" s="30">
        <f t="shared" si="22"/>
        <v>0</v>
      </c>
      <c r="L30" s="29">
        <v>6.6227317158291749E-2</v>
      </c>
      <c r="M30" s="29">
        <v>3.0755815475076654E-2</v>
      </c>
      <c r="N30" s="37">
        <f t="shared" si="23"/>
        <v>6.782399739808799E-2</v>
      </c>
      <c r="O30" s="37">
        <f t="shared" si="24"/>
        <v>3.1257337283411513E-2</v>
      </c>
      <c r="P30" s="32">
        <f t="shared" si="36"/>
        <v>0.4</v>
      </c>
      <c r="Q30" s="32">
        <f t="shared" si="12"/>
        <v>6.8051442722368335E-2</v>
      </c>
      <c r="R30" s="43">
        <v>7</v>
      </c>
      <c r="S30" s="44">
        <f t="shared" si="13"/>
        <v>0.13011710591512934</v>
      </c>
      <c r="T30" s="44">
        <f t="shared" si="14"/>
        <v>0.10914646396606756</v>
      </c>
      <c r="U30" s="44">
        <f t="shared" si="15"/>
        <v>0.13097575675928105</v>
      </c>
      <c r="V30" s="44">
        <f t="shared" si="16"/>
        <v>2.728661599151689E-2</v>
      </c>
      <c r="W30" s="44">
        <f t="shared" si="17"/>
        <v>2.728661599151689E-2</v>
      </c>
      <c r="X30" s="44">
        <f t="shared" si="37"/>
        <v>0.13973878555538957</v>
      </c>
      <c r="Y30" s="44">
        <f t="shared" si="38"/>
        <v>2.5903152272938941E-2</v>
      </c>
      <c r="Z30" s="32">
        <f t="shared" si="25"/>
        <v>1.0637448586653209E-2</v>
      </c>
      <c r="AA30" s="32">
        <f t="shared" si="26"/>
        <v>0.11927555685270597</v>
      </c>
      <c r="AB30" s="32">
        <f t="shared" si="27"/>
        <v>0</v>
      </c>
      <c r="AC30" s="32">
        <f t="shared" si="28"/>
        <v>5.9949328081134053E-4</v>
      </c>
      <c r="AD30" s="32"/>
      <c r="AE30" s="35">
        <f t="shared" si="29"/>
        <v>0.1203481522317842</v>
      </c>
      <c r="AF30" s="35">
        <f t="shared" si="30"/>
        <v>8.9167432335435573E-3</v>
      </c>
      <c r="AG30" s="35">
        <f t="shared" si="31"/>
        <v>7.7811517205816558E-4</v>
      </c>
      <c r="AH30" s="35">
        <f t="shared" si="32"/>
        <v>3.9834773992818977E-2</v>
      </c>
      <c r="AI30" s="35">
        <f t="shared" si="33"/>
        <v>4.759738696071953E-2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70</v>
      </c>
      <c r="B31" s="32">
        <f t="shared" si="18"/>
        <v>1.00323979844424</v>
      </c>
      <c r="C31" s="28">
        <f t="shared" si="8"/>
        <v>0.11228855023444501</v>
      </c>
      <c r="D31" s="33">
        <f t="shared" si="19"/>
        <v>0.12148763914574857</v>
      </c>
      <c r="E31" s="28">
        <f t="shared" si="9"/>
        <v>9.1990889113035702E-3</v>
      </c>
      <c r="F31" s="34">
        <f t="shared" si="35"/>
        <v>1.0238632961262957E-2</v>
      </c>
      <c r="G31" s="30">
        <f t="shared" si="10"/>
        <v>1.0395440499593872E-3</v>
      </c>
      <c r="H31" s="30">
        <f t="shared" si="20"/>
        <v>5.5094837984545262E-4</v>
      </c>
      <c r="I31" s="31">
        <f t="shared" si="11"/>
        <v>4.8859567011393459E-4</v>
      </c>
      <c r="J31" s="30">
        <f t="shared" si="21"/>
        <v>0.87747281680429201</v>
      </c>
      <c r="K31" s="30">
        <f t="shared" si="22"/>
        <v>0</v>
      </c>
      <c r="L31" s="29">
        <v>6.6227317158291749E-2</v>
      </c>
      <c r="M31" s="29">
        <v>3.0755815475076654E-2</v>
      </c>
      <c r="N31" s="37">
        <f t="shared" si="23"/>
        <v>6.8622337517986118E-2</v>
      </c>
      <c r="O31" s="37">
        <f t="shared" si="24"/>
        <v>3.1508098187578951E-2</v>
      </c>
      <c r="P31" s="32">
        <f t="shared" si="36"/>
        <v>0.60000000000000009</v>
      </c>
      <c r="Q31" s="32">
        <f t="shared" si="12"/>
        <v>6.8846391476297814E-2</v>
      </c>
      <c r="R31" s="43">
        <v>8</v>
      </c>
      <c r="S31" s="44">
        <f t="shared" si="13"/>
        <v>0.12148763914574857</v>
      </c>
      <c r="T31" s="44">
        <f t="shared" si="14"/>
        <v>0.10950166164332789</v>
      </c>
      <c r="U31" s="44">
        <f t="shared" si="15"/>
        <v>0.13140199397199345</v>
      </c>
      <c r="V31" s="44">
        <f t="shared" si="16"/>
        <v>2.7375415410831973E-2</v>
      </c>
      <c r="W31" s="44">
        <f t="shared" si="17"/>
        <v>2.7375415410831973E-2</v>
      </c>
      <c r="X31" s="44">
        <f t="shared" si="37"/>
        <v>0.13612153087754181</v>
      </c>
      <c r="Y31" s="44">
        <f t="shared" si="38"/>
        <v>2.6843878579790325E-2</v>
      </c>
      <c r="Z31" s="32">
        <f t="shared" si="25"/>
        <v>1.0322294049638034E-2</v>
      </c>
      <c r="AA31" s="32">
        <f t="shared" si="26"/>
        <v>0.11096778688058909</v>
      </c>
      <c r="AB31" s="32">
        <f t="shared" si="27"/>
        <v>0</v>
      </c>
      <c r="AC31" s="32">
        <f t="shared" si="28"/>
        <v>5.5094837984545262E-4</v>
      </c>
      <c r="AD31" s="32"/>
      <c r="AE31" s="35">
        <f t="shared" si="29"/>
        <v>0.11192593277158151</v>
      </c>
      <c r="AF31" s="35">
        <f t="shared" si="30"/>
        <v>8.6659316975428741E-3</v>
      </c>
      <c r="AG31" s="35">
        <f t="shared" si="31"/>
        <v>7.4225035091069575E-4</v>
      </c>
      <c r="AH31" s="35">
        <f t="shared" si="32"/>
        <v>4.4286545000897855E-2</v>
      </c>
      <c r="AI31" s="35">
        <f t="shared" si="33"/>
        <v>5.1854511769991479E-2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71</v>
      </c>
      <c r="B32" s="32">
        <f t="shared" si="18"/>
        <v>1.0038603717951793</v>
      </c>
      <c r="C32" s="28">
        <f t="shared" si="8"/>
        <v>0.10439059407480378</v>
      </c>
      <c r="D32" s="33">
        <f t="shared" si="19"/>
        <v>0.11333996529528696</v>
      </c>
      <c r="E32" s="28">
        <f t="shared" si="9"/>
        <v>8.9493712204831918E-3</v>
      </c>
      <c r="F32" s="34">
        <f t="shared" si="35"/>
        <v>9.9185749002821174E-3</v>
      </c>
      <c r="G32" s="30">
        <f t="shared" si="10"/>
        <v>9.6920367979892556E-4</v>
      </c>
      <c r="H32" s="30">
        <f t="shared" si="20"/>
        <v>5.0633447775014163E-4</v>
      </c>
      <c r="I32" s="31">
        <f t="shared" si="11"/>
        <v>4.6286920204878393E-4</v>
      </c>
      <c r="J32" s="30">
        <f t="shared" si="21"/>
        <v>0.88569083102491408</v>
      </c>
      <c r="K32" s="30">
        <f t="shared" si="22"/>
        <v>0</v>
      </c>
      <c r="L32" s="29">
        <v>6.6227317158291749E-2</v>
      </c>
      <c r="M32" s="29">
        <v>3.0755815475076654E-2</v>
      </c>
      <c r="N32" s="37">
        <f t="shared" si="23"/>
        <v>6.9420677637884232E-2</v>
      </c>
      <c r="O32" s="37">
        <f t="shared" si="24"/>
        <v>3.1758859091746382E-2</v>
      </c>
      <c r="P32" s="32">
        <f t="shared" si="36"/>
        <v>0.8</v>
      </c>
      <c r="Q32" s="32">
        <f t="shared" si="12"/>
        <v>6.9641567072347393E-2</v>
      </c>
      <c r="R32" s="43">
        <v>9</v>
      </c>
      <c r="S32" s="44">
        <f t="shared" si="13"/>
        <v>0.11333996529528696</v>
      </c>
      <c r="T32" s="44">
        <f t="shared" si="14"/>
        <v>0.10980443866153194</v>
      </c>
      <c r="U32" s="44">
        <f t="shared" si="15"/>
        <v>0.13176532639383834</v>
      </c>
      <c r="V32" s="44">
        <f t="shared" si="16"/>
        <v>2.7451109665382986E-2</v>
      </c>
      <c r="W32" s="44">
        <f t="shared" si="17"/>
        <v>2.7451109665382986E-2</v>
      </c>
      <c r="X32" s="44">
        <f t="shared" si="37"/>
        <v>0.13234088394046278</v>
      </c>
      <c r="Y32" s="44">
        <f t="shared" si="38"/>
        <v>2.7809899547212892E-2</v>
      </c>
      <c r="Z32" s="32">
        <f t="shared" si="25"/>
        <v>1.001064783992997E-2</v>
      </c>
      <c r="AA32" s="32">
        <f t="shared" si="26"/>
        <v>0.10313840000951852</v>
      </c>
      <c r="AB32" s="32">
        <f t="shared" si="27"/>
        <v>0</v>
      </c>
      <c r="AC32" s="32">
        <f t="shared" si="28"/>
        <v>5.0633447775014163E-4</v>
      </c>
      <c r="AD32" s="32"/>
      <c r="AE32" s="35">
        <f t="shared" si="29"/>
        <v>0.10398915726509314</v>
      </c>
      <c r="AF32" s="35">
        <f t="shared" si="30"/>
        <v>8.4212265117783441E-3</v>
      </c>
      <c r="AG32" s="35">
        <f t="shared" si="31"/>
        <v>7.0803860817903125E-4</v>
      </c>
      <c r="AH32" s="35">
        <f t="shared" si="32"/>
        <v>4.8489284610446992E-2</v>
      </c>
      <c r="AI32" s="35">
        <f t="shared" si="33"/>
        <v>5.5867464595426908E-2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72</v>
      </c>
      <c r="B33" s="32">
        <f t="shared" si="18"/>
        <v>1.0044938249807742</v>
      </c>
      <c r="C33" s="28">
        <f t="shared" si="8"/>
        <v>9.6951624114459872E-2</v>
      </c>
      <c r="D33" s="33">
        <f t="shared" si="19"/>
        <v>0.10565434047868877</v>
      </c>
      <c r="E33" s="28">
        <f t="shared" si="9"/>
        <v>8.7027163642288963E-3</v>
      </c>
      <c r="F33" s="34">
        <f t="shared" si="35"/>
        <v>9.6061126645596746E-3</v>
      </c>
      <c r="G33" s="30">
        <f t="shared" si="10"/>
        <v>9.0339630033077836E-4</v>
      </c>
      <c r="H33" s="30">
        <f t="shared" si="20"/>
        <v>4.6533325577692905E-4</v>
      </c>
      <c r="I33" s="31">
        <f t="shared" si="11"/>
        <v>4.3806304455384931E-4</v>
      </c>
      <c r="J33" s="30">
        <f t="shared" si="21"/>
        <v>0.89344226322098041</v>
      </c>
      <c r="K33" s="30">
        <f t="shared" si="22"/>
        <v>0</v>
      </c>
      <c r="L33" s="29">
        <v>7.0219017757782359E-2</v>
      </c>
      <c r="M33" s="29">
        <v>3.2009619995913813E-2</v>
      </c>
      <c r="N33" s="37">
        <f t="shared" si="23"/>
        <v>7.0219017757782359E-2</v>
      </c>
      <c r="O33" s="37">
        <f t="shared" si="24"/>
        <v>3.2009619995913813E-2</v>
      </c>
      <c r="P33" s="32">
        <f t="shared" si="36"/>
        <v>0</v>
      </c>
      <c r="Q33" s="32">
        <f t="shared" si="12"/>
        <v>7.0436954143173247E-2</v>
      </c>
      <c r="R33" s="43">
        <v>10</v>
      </c>
      <c r="S33" s="44">
        <f t="shared" si="13"/>
        <v>0.10565434047868877</v>
      </c>
      <c r="T33" s="44">
        <f t="shared" si="14"/>
        <v>0.11005284168000458</v>
      </c>
      <c r="U33" s="44">
        <f t="shared" si="15"/>
        <v>0.13206341001600549</v>
      </c>
      <c r="V33" s="44">
        <f t="shared" si="16"/>
        <v>2.7513210420001145E-2</v>
      </c>
      <c r="W33" s="44">
        <f t="shared" si="17"/>
        <v>2.7513210420001145E-2</v>
      </c>
      <c r="X33" s="44">
        <f t="shared" si="37"/>
        <v>0.12877452906287259</v>
      </c>
      <c r="Y33" s="44">
        <f t="shared" si="38"/>
        <v>2.8801495417749241E-2</v>
      </c>
      <c r="Z33" s="32">
        <f t="shared" si="25"/>
        <v>9.7028740112848396E-3</v>
      </c>
      <c r="AA33" s="32">
        <f t="shared" si="26"/>
        <v>9.5767256416429788E-2</v>
      </c>
      <c r="AB33" s="32">
        <f t="shared" si="27"/>
        <v>0</v>
      </c>
      <c r="AC33" s="32">
        <f t="shared" si="28"/>
        <v>4.6533325577692905E-4</v>
      </c>
      <c r="AD33" s="32"/>
      <c r="AE33" s="35">
        <f t="shared" si="29"/>
        <v>9.6517889611034205E-2</v>
      </c>
      <c r="AF33" s="35">
        <f t="shared" si="30"/>
        <v>8.1815797935908575E-3</v>
      </c>
      <c r="AG33" s="35">
        <f t="shared" si="31"/>
        <v>6.7540375030744333E-4</v>
      </c>
      <c r="AH33" s="35">
        <f t="shared" si="32"/>
        <v>5.2453528030502738E-2</v>
      </c>
      <c r="AI33" s="35">
        <f t="shared" si="33"/>
        <v>5.9646770405489172E-2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73</v>
      </c>
      <c r="B34" s="32">
        <f t="shared" si="18"/>
        <v>1.0051389137029094</v>
      </c>
      <c r="C34" s="28">
        <f t="shared" si="8"/>
        <v>8.9955196120530059E-2</v>
      </c>
      <c r="D34" s="33">
        <f t="shared" si="19"/>
        <v>9.8414509784799459E-2</v>
      </c>
      <c r="E34" s="28">
        <f t="shared" si="9"/>
        <v>8.4593136642694047E-3</v>
      </c>
      <c r="F34" s="34">
        <f t="shared" si="35"/>
        <v>9.3011595219845214E-3</v>
      </c>
      <c r="G34" s="30">
        <f t="shared" si="10"/>
        <v>8.4184585771511673E-4</v>
      </c>
      <c r="H34" s="30">
        <f t="shared" si="20"/>
        <v>4.2765217153316066E-4</v>
      </c>
      <c r="I34" s="31">
        <f t="shared" si="11"/>
        <v>4.1419368618195607E-4</v>
      </c>
      <c r="J34" s="30">
        <f t="shared" si="21"/>
        <v>0.90074364435748533</v>
      </c>
      <c r="K34" s="30">
        <f t="shared" si="22"/>
        <v>0</v>
      </c>
      <c r="L34" s="29">
        <v>7.0219017757782359E-2</v>
      </c>
      <c r="M34" s="29">
        <v>3.2009619995913813E-2</v>
      </c>
      <c r="N34" s="37">
        <f t="shared" si="23"/>
        <v>7.098457643353441E-2</v>
      </c>
      <c r="O34" s="37">
        <f t="shared" si="24"/>
        <v>3.22605595645215E-2</v>
      </c>
      <c r="P34" s="32">
        <f t="shared" si="36"/>
        <v>0.2</v>
      </c>
      <c r="Q34" s="32">
        <f t="shared" si="12"/>
        <v>7.1199763924483073E-2</v>
      </c>
      <c r="R34" s="43">
        <v>11</v>
      </c>
      <c r="S34" s="44">
        <f t="shared" si="13"/>
        <v>9.8414509784799459E-2</v>
      </c>
      <c r="T34" s="44">
        <f t="shared" si="14"/>
        <v>0.11019500775075006</v>
      </c>
      <c r="U34" s="44">
        <f t="shared" si="15"/>
        <v>0.13223400930090007</v>
      </c>
      <c r="V34" s="44">
        <f t="shared" si="16"/>
        <v>2.7548751937687514E-2</v>
      </c>
      <c r="W34" s="44">
        <f t="shared" si="17"/>
        <v>2.7548751937687514E-2</v>
      </c>
      <c r="X34" s="44">
        <f t="shared" si="37"/>
        <v>0.1247682981399479</v>
      </c>
      <c r="Y34" s="44">
        <f>MIN(Y33*$I$17*(1-POWER(R34,$I$19)*$I$18/100000),1-V34-W34-$I$13)</f>
        <v>2.9818931260154832E-2</v>
      </c>
      <c r="Z34" s="32">
        <f t="shared" si="25"/>
        <v>9.3993107267379521E-3</v>
      </c>
      <c r="AA34" s="32">
        <f t="shared" si="26"/>
        <v>8.8834507919158728E-2</v>
      </c>
      <c r="AB34" s="32">
        <f t="shared" si="27"/>
        <v>0</v>
      </c>
      <c r="AC34" s="32">
        <f t="shared" si="28"/>
        <v>4.2765217153316066E-4</v>
      </c>
      <c r="AD34" s="32"/>
      <c r="AE34" s="35">
        <f t="shared" si="29"/>
        <v>8.9495287560937331E-2</v>
      </c>
      <c r="AF34" s="35">
        <f t="shared" si="30"/>
        <v>7.9433850534461337E-3</v>
      </c>
      <c r="AG34" s="35">
        <f t="shared" si="31"/>
        <v>6.4427309564736937E-4</v>
      </c>
      <c r="AH34" s="35">
        <f t="shared" si="32"/>
        <v>5.6189532363525217E-2</v>
      </c>
      <c r="AI34" s="35">
        <f t="shared" si="33"/>
        <v>6.3202693517368375E-2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74</v>
      </c>
      <c r="B35" s="32">
        <f t="shared" si="18"/>
        <v>1.0057961769191444</v>
      </c>
      <c r="C35" s="28">
        <f t="shared" si="8"/>
        <v>8.3381291332048288E-2</v>
      </c>
      <c r="D35" s="33">
        <f t="shared" si="19"/>
        <v>9.1600626872304594E-2</v>
      </c>
      <c r="E35" s="28">
        <f t="shared" si="9"/>
        <v>8.2193355402563114E-3</v>
      </c>
      <c r="F35" s="34">
        <f t="shared" si="35"/>
        <v>9.00362769223448E-3</v>
      </c>
      <c r="G35" s="30">
        <f t="shared" si="10"/>
        <v>7.8429215197816857E-4</v>
      </c>
      <c r="H35" s="30">
        <f t="shared" si="20"/>
        <v>3.9302237170149676E-4</v>
      </c>
      <c r="I35" s="31">
        <f t="shared" si="11"/>
        <v>3.912697802766718E-4</v>
      </c>
      <c r="J35" s="30">
        <f t="shared" si="21"/>
        <v>0.90761508097571719</v>
      </c>
      <c r="K35" s="30">
        <f t="shared" si="22"/>
        <v>0</v>
      </c>
      <c r="L35" s="29">
        <v>7.0219017757782359E-2</v>
      </c>
      <c r="M35" s="29">
        <v>3.2009619995913813E-2</v>
      </c>
      <c r="N35" s="37">
        <f t="shared" si="23"/>
        <v>7.1750135109286448E-2</v>
      </c>
      <c r="O35" s="37">
        <f t="shared" si="24"/>
        <v>3.2511499133129181E-2</v>
      </c>
      <c r="P35" s="32">
        <f t="shared" si="36"/>
        <v>0.4</v>
      </c>
      <c r="Q35" s="32">
        <f t="shared" si="12"/>
        <v>7.1962771101424378E-2</v>
      </c>
      <c r="R35" s="43">
        <v>12</v>
      </c>
      <c r="S35" s="44">
        <f t="shared" si="13"/>
        <v>9.1600626872304594E-2</v>
      </c>
      <c r="T35" s="44">
        <f t="shared" si="14"/>
        <v>0.11028080686474369</v>
      </c>
      <c r="U35" s="44">
        <f t="shared" si="15"/>
        <v>0.13233696823769242</v>
      </c>
      <c r="V35" s="44">
        <f t="shared" si="16"/>
        <v>2.7570201716185922E-2</v>
      </c>
      <c r="W35" s="44">
        <f t="shared" si="17"/>
        <v>2.7570201716185922E-2</v>
      </c>
      <c r="X35" s="44">
        <f t="shared" si="37"/>
        <v>0.12063121479873351</v>
      </c>
      <c r="Y35" s="44">
        <f t="shared" ref="Y35:Y98" si="39">MIN(Y34*$I$17*(1-POWER(R35,$I$19)*$I$18/100000),1-V35-W35-$I$13)</f>
        <v>3.0862456067994669E-2</v>
      </c>
      <c r="Z35" s="32">
        <f t="shared" si="25"/>
        <v>9.1012940677186217E-3</v>
      </c>
      <c r="AA35" s="32">
        <f t="shared" si="26"/>
        <v>8.2325837162725388E-2</v>
      </c>
      <c r="AB35" s="32">
        <f t="shared" si="27"/>
        <v>0</v>
      </c>
      <c r="AC35" s="32">
        <f t="shared" si="28"/>
        <v>3.9302237170149676E-4</v>
      </c>
      <c r="AD35" s="32"/>
      <c r="AE35" s="35">
        <f t="shared" si="29"/>
        <v>8.2900783722854893E-2</v>
      </c>
      <c r="AF35" s="35">
        <f t="shared" si="30"/>
        <v>7.7109106908028208E-3</v>
      </c>
      <c r="AG35" s="35">
        <f t="shared" si="31"/>
        <v>6.1457731258687364E-4</v>
      </c>
      <c r="AH35" s="35">
        <f t="shared" si="32"/>
        <v>5.9705401493171516E-2</v>
      </c>
      <c r="AI35" s="35">
        <f t="shared" si="33"/>
        <v>6.6543498371508331E-2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75</v>
      </c>
      <c r="B36" s="32">
        <f t="shared" si="18"/>
        <v>1.0064614563642047</v>
      </c>
      <c r="C36" s="28">
        <f t="shared" si="8"/>
        <v>7.7210331551673964E-2</v>
      </c>
      <c r="D36" s="33">
        <f t="shared" si="19"/>
        <v>8.5193268411206974E-2</v>
      </c>
      <c r="E36" s="28">
        <f t="shared" si="9"/>
        <v>7.982936859533012E-3</v>
      </c>
      <c r="F36" s="34">
        <f t="shared" si="35"/>
        <v>8.713426695525316E-3</v>
      </c>
      <c r="G36" s="30">
        <f t="shared" si="10"/>
        <v>7.3048983599230399E-4</v>
      </c>
      <c r="H36" s="30">
        <f t="shared" si="20"/>
        <v>3.6119677378018868E-4</v>
      </c>
      <c r="I36" s="31">
        <f t="shared" si="11"/>
        <v>3.6929306221211532E-4</v>
      </c>
      <c r="J36" s="30">
        <f t="shared" si="21"/>
        <v>0.91407624175280067</v>
      </c>
      <c r="K36" s="30">
        <f t="shared" si="22"/>
        <v>0</v>
      </c>
      <c r="L36" s="29">
        <v>7.0219017757782359E-2</v>
      </c>
      <c r="M36" s="29">
        <v>3.2009619995913813E-2</v>
      </c>
      <c r="N36" s="37">
        <f t="shared" si="23"/>
        <v>7.2515693785038485E-2</v>
      </c>
      <c r="O36" s="37">
        <f t="shared" si="24"/>
        <v>3.2762438701736868E-2</v>
      </c>
      <c r="P36" s="32">
        <f t="shared" si="36"/>
        <v>0.60000000000000009</v>
      </c>
      <c r="Q36" s="32">
        <f t="shared" si="12"/>
        <v>7.2725969448487859E-2</v>
      </c>
      <c r="R36" s="43">
        <v>13</v>
      </c>
      <c r="S36" s="44">
        <f t="shared" si="13"/>
        <v>8.5193268411206974E-2</v>
      </c>
      <c r="T36" s="44">
        <f t="shared" si="14"/>
        <v>0.1103084353266747</v>
      </c>
      <c r="U36" s="44">
        <f t="shared" si="15"/>
        <v>0.13237012239200963</v>
      </c>
      <c r="V36" s="44">
        <f t="shared" si="16"/>
        <v>2.7577108831668674E-2</v>
      </c>
      <c r="W36" s="44">
        <f t="shared" si="17"/>
        <v>2.7577108831668674E-2</v>
      </c>
      <c r="X36" s="44">
        <f t="shared" si="37"/>
        <v>0.11637142757318958</v>
      </c>
      <c r="Y36" s="44">
        <f t="shared" si="39"/>
        <v>3.1932301852061487E-2</v>
      </c>
      <c r="Z36" s="32">
        <f t="shared" si="25"/>
        <v>8.808083962483601E-3</v>
      </c>
      <c r="AA36" s="32">
        <f t="shared" si="26"/>
        <v>7.621882312061444E-2</v>
      </c>
      <c r="AB36" s="32">
        <f t="shared" si="27"/>
        <v>0</v>
      </c>
      <c r="AC36" s="32">
        <f t="shared" si="28"/>
        <v>3.6119677378018868E-4</v>
      </c>
      <c r="AD36" s="32"/>
      <c r="AE36" s="35">
        <f t="shared" si="29"/>
        <v>7.6714643231935276E-2</v>
      </c>
      <c r="AF36" s="35">
        <f t="shared" si="30"/>
        <v>7.4833915740140904E-3</v>
      </c>
      <c r="AG36" s="35">
        <f t="shared" si="31"/>
        <v>5.8625026514103203E-4</v>
      </c>
      <c r="AH36" s="35">
        <f t="shared" si="32"/>
        <v>6.3011431366012977E-2</v>
      </c>
      <c r="AI36" s="35">
        <f t="shared" si="33"/>
        <v>6.9679455153821068E-2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76</v>
      </c>
      <c r="B37" s="32">
        <f t="shared" si="18"/>
        <v>1.007131544233524</v>
      </c>
      <c r="C37" s="28">
        <f t="shared" si="8"/>
        <v>7.1423206274420406E-2</v>
      </c>
      <c r="D37" s="33">
        <f t="shared" si="19"/>
        <v>7.9173462164884301E-2</v>
      </c>
      <c r="E37" s="28">
        <f t="shared" si="9"/>
        <v>7.7502558904638964E-3</v>
      </c>
      <c r="F37" s="34">
        <f t="shared" si="35"/>
        <v>8.4304635282985343E-3</v>
      </c>
      <c r="G37" s="30">
        <f t="shared" si="10"/>
        <v>6.8020763783463792E-4</v>
      </c>
      <c r="H37" s="30">
        <f t="shared" si="20"/>
        <v>3.3194830315742038E-4</v>
      </c>
      <c r="I37" s="31">
        <f t="shared" si="11"/>
        <v>3.4825933467721754E-4</v>
      </c>
      <c r="J37" s="30">
        <f t="shared" si="21"/>
        <v>0.92014633019728109</v>
      </c>
      <c r="K37" s="30">
        <f t="shared" si="22"/>
        <v>0</v>
      </c>
      <c r="L37" s="29">
        <v>7.0219017757782359E-2</v>
      </c>
      <c r="M37" s="29">
        <v>3.2009619995913813E-2</v>
      </c>
      <c r="N37" s="37">
        <f t="shared" si="23"/>
        <v>7.3281252460790536E-2</v>
      </c>
      <c r="O37" s="37">
        <f t="shared" si="24"/>
        <v>3.3013378270344548E-2</v>
      </c>
      <c r="P37" s="32">
        <f t="shared" si="36"/>
        <v>0.8</v>
      </c>
      <c r="Q37" s="32">
        <f t="shared" si="12"/>
        <v>7.3489353248364725E-2</v>
      </c>
      <c r="R37" s="43">
        <v>14</v>
      </c>
      <c r="S37" s="44">
        <f t="shared" si="13"/>
        <v>7.9173462164884301E-2</v>
      </c>
      <c r="T37" s="44">
        <f t="shared" si="14"/>
        <v>0.11027611183208942</v>
      </c>
      <c r="U37" s="44">
        <f t="shared" si="15"/>
        <v>0.13233133419850729</v>
      </c>
      <c r="V37" s="44">
        <f t="shared" si="16"/>
        <v>2.7569027958022355E-2</v>
      </c>
      <c r="W37" s="44">
        <f t="shared" si="17"/>
        <v>2.7569027958022355E-2</v>
      </c>
      <c r="X37" s="44">
        <f t="shared" si="37"/>
        <v>0.1119976230366668</v>
      </c>
      <c r="Y37" s="44">
        <f t="shared" si="39"/>
        <v>3.3028682728190366E-2</v>
      </c>
      <c r="Z37" s="32">
        <f t="shared" si="25"/>
        <v>8.5199331119511102E-3</v>
      </c>
      <c r="AA37" s="32">
        <f t="shared" si="26"/>
        <v>7.0494220515849915E-2</v>
      </c>
      <c r="AB37" s="32">
        <f t="shared" si="27"/>
        <v>0</v>
      </c>
      <c r="AC37" s="32">
        <f t="shared" si="28"/>
        <v>3.3194830315742038E-4</v>
      </c>
      <c r="AD37" s="32"/>
      <c r="AE37" s="35">
        <f t="shared" si="29"/>
        <v>7.0917455304983945E-2</v>
      </c>
      <c r="AF37" s="35">
        <f t="shared" si="30"/>
        <v>7.2604060956417684E-3</v>
      </c>
      <c r="AG37" s="35">
        <f t="shared" si="31"/>
        <v>5.5922886565935197E-4</v>
      </c>
      <c r="AH37" s="35">
        <f t="shared" si="32"/>
        <v>6.6117576889962282E-2</v>
      </c>
      <c r="AI37" s="35">
        <f t="shared" si="33"/>
        <v>7.2620504434677102E-2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77</v>
      </c>
      <c r="B38" s="32">
        <f t="shared" si="18"/>
        <v>1.0078037857032474</v>
      </c>
      <c r="C38" s="28">
        <f t="shared" si="8"/>
        <v>6.6001296236669463E-2</v>
      </c>
      <c r="D38" s="33">
        <f t="shared" si="19"/>
        <v>7.3522711453701553E-2</v>
      </c>
      <c r="E38" s="28">
        <f t="shared" si="9"/>
        <v>7.5214152170320929E-3</v>
      </c>
      <c r="F38" s="34">
        <f t="shared" si="35"/>
        <v>8.1546428363831365E-3</v>
      </c>
      <c r="G38" s="30">
        <f>F38-E38</f>
        <v>6.3322761935104364E-4</v>
      </c>
      <c r="H38" s="30">
        <f t="shared" si="20"/>
        <v>3.0506827294129741E-4</v>
      </c>
      <c r="I38" s="31">
        <f t="shared" si="11"/>
        <v>3.2815934640974622E-4</v>
      </c>
      <c r="J38" s="30">
        <f t="shared" si="21"/>
        <v>0.92584406092694738</v>
      </c>
      <c r="K38" s="30">
        <f t="shared" si="22"/>
        <v>0</v>
      </c>
      <c r="L38" s="29">
        <v>7.4046811136542573E-2</v>
      </c>
      <c r="M38" s="29">
        <v>3.3264317838952236E-2</v>
      </c>
      <c r="N38" s="37">
        <f t="shared" si="23"/>
        <v>7.4046811136542573E-2</v>
      </c>
      <c r="O38" s="37">
        <f t="shared" si="24"/>
        <v>3.3264317838952236E-2</v>
      </c>
      <c r="P38" s="32">
        <f t="shared" si="36"/>
        <v>0</v>
      </c>
      <c r="Q38" s="32">
        <f t="shared" si="12"/>
        <v>7.4252908400688239E-2</v>
      </c>
      <c r="R38" s="43">
        <v>15</v>
      </c>
      <c r="S38" s="44">
        <f t="shared" si="13"/>
        <v>7.3522711453701553E-2</v>
      </c>
      <c r="T38" s="44">
        <f t="shared" si="14"/>
        <v>0.11018207448959935</v>
      </c>
      <c r="U38" s="44">
        <f t="shared" si="15"/>
        <v>0.13221848938751921</v>
      </c>
      <c r="V38" s="44">
        <f t="shared" si="16"/>
        <v>2.7545518622399838E-2</v>
      </c>
      <c r="W38" s="44">
        <f t="shared" si="17"/>
        <v>2.7545518622399838E-2</v>
      </c>
      <c r="X38" s="44">
        <f t="shared" si="37"/>
        <v>0.10790917501276914</v>
      </c>
      <c r="Y38" s="44">
        <f t="shared" si="39"/>
        <v>3.4151794002112525E-2</v>
      </c>
      <c r="Z38" s="32">
        <f t="shared" si="25"/>
        <v>8.2370697710995987E-3</v>
      </c>
      <c r="AA38" s="32">
        <f t="shared" si="26"/>
        <v>6.5133285999011581E-2</v>
      </c>
      <c r="AB38" s="32">
        <f t="shared" si="27"/>
        <v>0</v>
      </c>
      <c r="AC38" s="32">
        <f t="shared" si="28"/>
        <v>3.0506827294129741E-4</v>
      </c>
      <c r="AD38" s="32"/>
      <c r="AE38" s="35">
        <f t="shared" si="29"/>
        <v>6.5490224558556936E-2</v>
      </c>
      <c r="AF38" s="35">
        <f t="shared" si="30"/>
        <v>7.0417335773675024E-3</v>
      </c>
      <c r="AG38" s="35">
        <f t="shared" si="31"/>
        <v>5.3345293432219027E-4</v>
      </c>
      <c r="AH38" s="35">
        <f t="shared" si="32"/>
        <v>6.9033481423436432E-2</v>
      </c>
      <c r="AI38" s="35">
        <f t="shared" si="33"/>
        <v>7.5376279097241386E-2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78</v>
      </c>
      <c r="B39" s="32">
        <f t="shared" si="18"/>
        <v>1.0084785371974161</v>
      </c>
      <c r="C39" s="28">
        <f t="shared" si="8"/>
        <v>6.0929428758675602E-2</v>
      </c>
      <c r="D39" s="33">
        <f t="shared" si="19"/>
        <v>6.8225951725028336E-2</v>
      </c>
      <c r="E39" s="28">
        <f t="shared" si="9"/>
        <v>7.2965229663527311E-3</v>
      </c>
      <c r="F39" s="34">
        <f t="shared" si="35"/>
        <v>7.8858674641755083E-3</v>
      </c>
      <c r="G39" s="30">
        <f t="shared" si="10"/>
        <v>5.8934449782277725E-4</v>
      </c>
      <c r="H39" s="30">
        <f t="shared" si="20"/>
        <v>2.8036489498562306E-4</v>
      </c>
      <c r="I39" s="31">
        <f t="shared" si="11"/>
        <v>3.0897960283715419E-4</v>
      </c>
      <c r="J39" s="30">
        <f t="shared" si="21"/>
        <v>0.9311847037771489</v>
      </c>
      <c r="K39" s="30">
        <f t="shared" si="22"/>
        <v>0</v>
      </c>
      <c r="L39" s="29">
        <v>7.4046811136542573E-2</v>
      </c>
      <c r="M39" s="29">
        <v>3.3264317838952236E-2</v>
      </c>
      <c r="N39" s="37">
        <f t="shared" si="23"/>
        <v>7.4769341562426123E-2</v>
      </c>
      <c r="O39" s="37">
        <f t="shared" si="24"/>
        <v>3.3515209382508848E-2</v>
      </c>
      <c r="P39" s="32">
        <f t="shared" si="36"/>
        <v>0.2</v>
      </c>
      <c r="Q39" s="32">
        <f t="shared" si="12"/>
        <v>7.4973602123549643E-2</v>
      </c>
      <c r="R39" s="43">
        <v>16</v>
      </c>
      <c r="S39" s="44">
        <f t="shared" si="13"/>
        <v>6.8225951725028336E-2</v>
      </c>
      <c r="T39" s="44">
        <f t="shared" si="14"/>
        <v>0.10996277107218042</v>
      </c>
      <c r="U39" s="44">
        <f t="shared" si="15"/>
        <v>0.13195532528661649</v>
      </c>
      <c r="V39" s="44">
        <f t="shared" si="16"/>
        <v>2.7490692768045104E-2</v>
      </c>
      <c r="W39" s="44">
        <f t="shared" si="17"/>
        <v>2.7490692768045104E-2</v>
      </c>
      <c r="X39" s="44">
        <f t="shared" si="37"/>
        <v>0.10343982299001001</v>
      </c>
      <c r="Y39" s="44">
        <f t="shared" si="39"/>
        <v>3.5301811253056939E-2</v>
      </c>
      <c r="Z39" s="32">
        <f t="shared" si="25"/>
        <v>7.9596984290767007E-3</v>
      </c>
      <c r="AA39" s="32">
        <f t="shared" si="26"/>
        <v>6.0117799047677181E-2</v>
      </c>
      <c r="AB39" s="32">
        <f t="shared" si="27"/>
        <v>0</v>
      </c>
      <c r="AC39" s="32">
        <f t="shared" si="28"/>
        <v>2.8036489498562306E-4</v>
      </c>
      <c r="AD39" s="32"/>
      <c r="AE39" s="35">
        <f t="shared" si="29"/>
        <v>6.0417179455300868E-2</v>
      </c>
      <c r="AF39" s="35">
        <f t="shared" si="30"/>
        <v>6.824521959680435E-3</v>
      </c>
      <c r="AG39" s="35">
        <f t="shared" si="31"/>
        <v>5.0886506511324992E-4</v>
      </c>
      <c r="AH39" s="35">
        <f t="shared" si="32"/>
        <v>7.176849099986822E-2</v>
      </c>
      <c r="AI39" s="35">
        <f t="shared" si="33"/>
        <v>7.7956114110961677E-2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79</v>
      </c>
      <c r="B40" s="32">
        <f t="shared" si="18"/>
        <v>1.0091568300339704</v>
      </c>
      <c r="C40" s="28">
        <f t="shared" si="8"/>
        <v>5.6189383431214775E-2</v>
      </c>
      <c r="D40" s="33">
        <f t="shared" si="19"/>
        <v>6.3265056348037682E-2</v>
      </c>
      <c r="E40" s="28">
        <f t="shared" si="9"/>
        <v>7.0756729168229057E-3</v>
      </c>
      <c r="F40" s="34">
        <f t="shared" si="35"/>
        <v>7.6240378270728418E-3</v>
      </c>
      <c r="G40" s="30">
        <f t="shared" si="10"/>
        <v>5.4836491024993616E-4</v>
      </c>
      <c r="H40" s="30">
        <f t="shared" si="20"/>
        <v>2.5766191148767826E-4</v>
      </c>
      <c r="I40" s="31">
        <f t="shared" si="11"/>
        <v>2.907029987622579E-4</v>
      </c>
      <c r="J40" s="30">
        <f t="shared" si="21"/>
        <v>0.93618657874171241</v>
      </c>
      <c r="K40" s="30">
        <f t="shared" si="22"/>
        <v>0</v>
      </c>
      <c r="L40" s="29">
        <v>7.4046811136542573E-2</v>
      </c>
      <c r="M40" s="29">
        <v>3.3264317838952236E-2</v>
      </c>
      <c r="N40" s="37">
        <f t="shared" si="23"/>
        <v>7.5491871988309672E-2</v>
      </c>
      <c r="O40" s="37">
        <f t="shared" si="24"/>
        <v>3.3766100926065454E-2</v>
      </c>
      <c r="P40" s="32">
        <f t="shared" si="36"/>
        <v>0.4</v>
      </c>
      <c r="Q40" s="32">
        <f t="shared" si="12"/>
        <v>7.569445853686714E-2</v>
      </c>
      <c r="R40" s="43">
        <v>17</v>
      </c>
      <c r="S40" s="44">
        <f t="shared" si="13"/>
        <v>6.3265056348037682E-2</v>
      </c>
      <c r="T40" s="44">
        <f t="shared" si="14"/>
        <v>0.10968130150110059</v>
      </c>
      <c r="U40" s="44">
        <f t="shared" si="15"/>
        <v>0.1316175618013207</v>
      </c>
      <c r="V40" s="44">
        <f t="shared" si="16"/>
        <v>2.7420325375275147E-2</v>
      </c>
      <c r="W40" s="44">
        <f t="shared" si="17"/>
        <v>2.7420325375275147E-2</v>
      </c>
      <c r="X40" s="44">
        <f t="shared" si="37"/>
        <v>9.8896067109836089E-2</v>
      </c>
      <c r="Y40" s="44">
        <f t="shared" si="39"/>
        <v>3.6478889417872501E-2</v>
      </c>
      <c r="Z40" s="32">
        <f t="shared" si="25"/>
        <v>7.689096534672011E-3</v>
      </c>
      <c r="AA40" s="32">
        <f t="shared" si="26"/>
        <v>5.5434632387132705E-2</v>
      </c>
      <c r="AB40" s="32">
        <f t="shared" si="27"/>
        <v>0</v>
      </c>
      <c r="AC40" s="32">
        <f t="shared" si="28"/>
        <v>2.5766191148767826E-4</v>
      </c>
      <c r="AD40" s="32"/>
      <c r="AE40" s="35">
        <f t="shared" si="29"/>
        <v>5.5679535389284655E-2</v>
      </c>
      <c r="AF40" s="35">
        <f t="shared" si="30"/>
        <v>6.6128249951604989E-3</v>
      </c>
      <c r="AG40" s="35">
        <f t="shared" si="31"/>
        <v>4.8541049796966255E-4</v>
      </c>
      <c r="AH40" s="35">
        <f t="shared" si="32"/>
        <v>7.4329933133301038E-2</v>
      </c>
      <c r="AI40" s="35">
        <f t="shared" si="33"/>
        <v>8.0367467575208615E-2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80</v>
      </c>
      <c r="B41" s="32">
        <f t="shared" si="18"/>
        <v>1.009834315213469</v>
      </c>
      <c r="C41" s="28">
        <f t="shared" si="8"/>
        <v>5.1763563690004531E-2</v>
      </c>
      <c r="D41" s="33">
        <f t="shared" si="19"/>
        <v>5.8622509377229667E-2</v>
      </c>
      <c r="E41" s="28">
        <f t="shared" si="9"/>
        <v>6.858945687225137E-3</v>
      </c>
      <c r="F41" s="34">
        <f t="shared" si="35"/>
        <v>7.369052494462517E-3</v>
      </c>
      <c r="G41" s="30">
        <f t="shared" si="10"/>
        <v>5.1010680723737999E-4</v>
      </c>
      <c r="H41" s="30">
        <f t="shared" si="20"/>
        <v>2.3679733739450002E-4</v>
      </c>
      <c r="I41" s="31">
        <f>G41-H41</f>
        <v>2.7330946984288E-4</v>
      </c>
      <c r="J41" s="30">
        <f t="shared" si="21"/>
        <v>0.94086738381553303</v>
      </c>
      <c r="K41" s="30">
        <f t="shared" si="22"/>
        <v>0</v>
      </c>
      <c r="L41" s="29">
        <v>7.4046811136542573E-2</v>
      </c>
      <c r="M41" s="29">
        <v>3.3264317838952236E-2</v>
      </c>
      <c r="N41" s="37">
        <f t="shared" si="23"/>
        <v>7.6214402414193222E-2</v>
      </c>
      <c r="O41" s="37">
        <f t="shared" si="24"/>
        <v>3.4016992469622066E-2</v>
      </c>
      <c r="P41" s="32">
        <f t="shared" si="36"/>
        <v>0.60000000000000009</v>
      </c>
      <c r="Q41" s="32">
        <f t="shared" si="12"/>
        <v>7.6415473897307032E-2</v>
      </c>
      <c r="R41" s="43">
        <v>18</v>
      </c>
      <c r="S41" s="44">
        <f t="shared" si="13"/>
        <v>5.8622509377229667E-2</v>
      </c>
      <c r="T41" s="44">
        <f t="shared" si="14"/>
        <v>0.10933626913505019</v>
      </c>
      <c r="U41" s="44">
        <f t="shared" si="15"/>
        <v>0.13120352296206023</v>
      </c>
      <c r="V41" s="44">
        <f t="shared" si="16"/>
        <v>2.7334067283762548E-2</v>
      </c>
      <c r="W41" s="44">
        <f t="shared" si="17"/>
        <v>2.7334067283762548E-2</v>
      </c>
      <c r="X41" s="44">
        <f t="shared" si="37"/>
        <v>9.4287189634837051E-2</v>
      </c>
      <c r="Y41" s="44">
        <f t="shared" si="39"/>
        <v>3.7683161877504485E-2</v>
      </c>
      <c r="Z41" s="32">
        <f t="shared" si="25"/>
        <v>7.424310828935925E-3</v>
      </c>
      <c r="AA41" s="32">
        <f t="shared" si="26"/>
        <v>5.1063807466375163E-2</v>
      </c>
      <c r="AB41" s="32">
        <f t="shared" si="27"/>
        <v>0</v>
      </c>
      <c r="AC41" s="32">
        <f t="shared" si="28"/>
        <v>2.3679733739450002E-4</v>
      </c>
      <c r="AD41" s="32"/>
      <c r="AE41" s="35">
        <f t="shared" si="29"/>
        <v>5.1259461983189016E-2</v>
      </c>
      <c r="AF41" s="35">
        <f t="shared" si="30"/>
        <v>6.4061027936141452E-3</v>
      </c>
      <c r="AG41" s="35">
        <f t="shared" si="31"/>
        <v>4.6303699682491835E-4</v>
      </c>
      <c r="AH41" s="35">
        <f t="shared" si="32"/>
        <v>7.6727048012901228E-2</v>
      </c>
      <c r="AI41" s="35">
        <f t="shared" si="33"/>
        <v>8.2619521804395163E-2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81</v>
      </c>
      <c r="B42" s="32">
        <f t="shared" si="18"/>
        <v>1.01050741722355</v>
      </c>
      <c r="C42" s="28">
        <f t="shared" si="8"/>
        <v>4.7635000383268566E-2</v>
      </c>
      <c r="D42" s="33">
        <f t="shared" si="19"/>
        <v>5.4281409891738103E-2</v>
      </c>
      <c r="E42" s="28">
        <f t="shared" si="9"/>
        <v>6.6464095084695371E-3</v>
      </c>
      <c r="F42" s="34">
        <f t="shared" si="35"/>
        <v>7.1208083510832547E-3</v>
      </c>
      <c r="G42" s="30">
        <f t="shared" si="10"/>
        <v>4.7439884261371752E-4</v>
      </c>
      <c r="H42" s="30">
        <f t="shared" si="20"/>
        <v>2.1762230464476766E-4</v>
      </c>
      <c r="I42" s="31">
        <f t="shared" ref="I42:I105" si="40">G42-H42</f>
        <v>2.5677653796894989E-4</v>
      </c>
      <c r="J42" s="30">
        <f t="shared" si="21"/>
        <v>0.94524419126564818</v>
      </c>
      <c r="K42" s="30">
        <f t="shared" si="22"/>
        <v>0</v>
      </c>
      <c r="L42" s="29">
        <v>7.4046811136542573E-2</v>
      </c>
      <c r="M42" s="29">
        <v>3.3264317838952236E-2</v>
      </c>
      <c r="N42" s="37">
        <f t="shared" si="23"/>
        <v>7.6936932840076758E-2</v>
      </c>
      <c r="O42" s="37">
        <f t="shared" si="24"/>
        <v>3.4267884013178679E-2</v>
      </c>
      <c r="P42" s="32">
        <f t="shared" si="36"/>
        <v>0.8</v>
      </c>
      <c r="Q42" s="32">
        <f t="shared" si="12"/>
        <v>7.7136644834202781E-2</v>
      </c>
      <c r="R42" s="43">
        <v>19</v>
      </c>
      <c r="S42" s="44">
        <f t="shared" si="13"/>
        <v>5.4281409891738103E-2</v>
      </c>
      <c r="T42" s="44">
        <f t="shared" si="14"/>
        <v>0.10892636018536644</v>
      </c>
      <c r="U42" s="44">
        <f t="shared" si="15"/>
        <v>0.13071163222243973</v>
      </c>
      <c r="V42" s="44">
        <f t="shared" si="16"/>
        <v>2.7231590046341611E-2</v>
      </c>
      <c r="W42" s="44">
        <f t="shared" si="17"/>
        <v>2.7231590046341611E-2</v>
      </c>
      <c r="X42" s="44">
        <f t="shared" si="37"/>
        <v>8.9622715513069218E-2</v>
      </c>
      <c r="Y42" s="44">
        <f t="shared" si="39"/>
        <v>3.8914739547718159E-2</v>
      </c>
      <c r="Z42" s="32">
        <f t="shared" si="25"/>
        <v>7.1654673151496529E-3</v>
      </c>
      <c r="AA42" s="32">
        <f t="shared" si="26"/>
        <v>4.6988289670562122E-2</v>
      </c>
      <c r="AB42" s="32">
        <f t="shared" si="27"/>
        <v>0</v>
      </c>
      <c r="AC42" s="32">
        <f t="shared" si="28"/>
        <v>2.1762230464476766E-4</v>
      </c>
      <c r="AD42" s="32"/>
      <c r="AE42" s="35">
        <f t="shared" si="29"/>
        <v>4.7139684055115143E-2</v>
      </c>
      <c r="AF42" s="35">
        <f t="shared" si="30"/>
        <v>6.2040411855553337E-3</v>
      </c>
      <c r="AG42" s="35">
        <f t="shared" si="31"/>
        <v>4.416947332730314E-4</v>
      </c>
      <c r="AH42" s="35">
        <f t="shared" si="32"/>
        <v>7.8968680850658446E-2</v>
      </c>
      <c r="AI42" s="35">
        <f t="shared" si="33"/>
        <v>8.4721070766322501E-2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82</v>
      </c>
      <c r="B43" s="32">
        <f t="shared" si="18"/>
        <v>1.011172993098197</v>
      </c>
      <c r="C43" s="28">
        <f t="shared" si="8"/>
        <v>4.3787352916974005E-2</v>
      </c>
      <c r="D43" s="33">
        <f t="shared" si="19"/>
        <v>5.0225473879452136E-2</v>
      </c>
      <c r="E43" s="28">
        <f t="shared" si="9"/>
        <v>6.4381209624781313E-3</v>
      </c>
      <c r="F43" s="34">
        <f t="shared" si="35"/>
        <v>6.8792007550871137E-3</v>
      </c>
      <c r="G43" s="30">
        <f t="shared" si="10"/>
        <v>4.4107979260898239E-4</v>
      </c>
      <c r="H43" s="48">
        <f>I6</f>
        <v>2.0000000000000001E-4</v>
      </c>
      <c r="I43" s="31">
        <f t="shared" si="40"/>
        <v>2.4107979260898238E-4</v>
      </c>
      <c r="J43" s="30">
        <f t="shared" si="21"/>
        <v>0.94933344632793892</v>
      </c>
      <c r="K43" s="30">
        <f t="shared" si="22"/>
        <v>0</v>
      </c>
      <c r="L43" s="29">
        <v>7.7659463265960307E-2</v>
      </c>
      <c r="M43" s="29">
        <v>3.4518775556735284E-2</v>
      </c>
      <c r="N43" s="37">
        <f t="shared" si="23"/>
        <v>7.7659463265960307E-2</v>
      </c>
      <c r="O43" s="37">
        <f t="shared" si="24"/>
        <v>3.4518775556735284E-2</v>
      </c>
      <c r="P43" s="32">
        <f t="shared" si="36"/>
        <v>0</v>
      </c>
      <c r="Q43" s="32">
        <f t="shared" si="12"/>
        <v>7.785795911048958E-2</v>
      </c>
      <c r="R43" s="43">
        <v>20</v>
      </c>
      <c r="S43" s="44">
        <f t="shared" si="13"/>
        <v>5.0225473879452136E-2</v>
      </c>
      <c r="T43" s="44">
        <f t="shared" si="14"/>
        <v>0.10845034387398277</v>
      </c>
      <c r="U43" s="44">
        <f t="shared" si="15"/>
        <v>0.13014041264877932</v>
      </c>
      <c r="V43" s="44">
        <f t="shared" si="16"/>
        <v>2.7112585968495691E-2</v>
      </c>
      <c r="W43" s="44">
        <f t="shared" si="17"/>
        <v>2.7112585968495691E-2</v>
      </c>
      <c r="X43" s="44">
        <f t="shared" si="37"/>
        <v>8.5247358749615726E-2</v>
      </c>
      <c r="Y43" s="44">
        <f t="shared" si="39"/>
        <v>4.0173709976017956E-2</v>
      </c>
      <c r="Z43" s="32">
        <f t="shared" si="25"/>
        <v>6.9126710369506288E-3</v>
      </c>
      <c r="AA43" s="32">
        <f t="shared" si="26"/>
        <v>4.3191683648413082E-2</v>
      </c>
      <c r="AB43" s="32">
        <f t="shared" si="27"/>
        <v>0</v>
      </c>
      <c r="AC43" s="32">
        <f t="shared" si="28"/>
        <v>2.0000000000000025E-4</v>
      </c>
      <c r="AE43" s="19">
        <f t="shared" si="29"/>
        <v>4.3303522953882664E-2</v>
      </c>
      <c r="AF43" s="19">
        <f t="shared" si="30"/>
        <v>6.0064597677382484E-3</v>
      </c>
      <c r="AG43" s="19">
        <f t="shared" si="31"/>
        <v>4.2133617559484684E-4</v>
      </c>
      <c r="AH43" s="19">
        <f t="shared" si="32"/>
        <v>8.1063309751500584E-2</v>
      </c>
      <c r="AI43" s="19">
        <f t="shared" si="33"/>
        <v>8.6680542942208103E-2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83</v>
      </c>
      <c r="B44" s="32">
        <f t="shared" si="18"/>
        <v>1.011831148244728</v>
      </c>
      <c r="C44" s="28">
        <f t="shared" si="8"/>
        <v>4.0207065200442059E-2</v>
      </c>
      <c r="D44" s="33">
        <f t="shared" si="19"/>
        <v>4.6441192436919139E-2</v>
      </c>
      <c r="E44" s="28">
        <f t="shared" si="9"/>
        <v>6.23412723647708E-3</v>
      </c>
      <c r="F44" s="34">
        <f t="shared" si="35"/>
        <v>6.6441253416017008E-3</v>
      </c>
      <c r="G44" s="30">
        <f t="shared" si="10"/>
        <v>4.0999810512462077E-4</v>
      </c>
      <c r="H44" s="30">
        <f t="shared" ref="H44:H107" si="41">H43*EXP(-$N$6*$N$7)</f>
        <v>2.0000000000000001E-4</v>
      </c>
      <c r="I44" s="31">
        <f t="shared" si="40"/>
        <v>2.0999810512462076E-4</v>
      </c>
      <c r="J44" s="30">
        <f t="shared" si="21"/>
        <v>0.95314880945795621</v>
      </c>
      <c r="K44" s="30">
        <f t="shared" si="22"/>
        <v>0</v>
      </c>
      <c r="L44" s="29">
        <v>7.7659463265960307E-2</v>
      </c>
      <c r="M44" s="29">
        <v>3.4518775556735284E-2</v>
      </c>
      <c r="N44" s="37">
        <f t="shared" si="23"/>
        <v>7.8335512351153727E-2</v>
      </c>
      <c r="O44" s="37">
        <f t="shared" si="24"/>
        <v>3.4769418922685688E-2</v>
      </c>
      <c r="P44" s="32">
        <f t="shared" si="36"/>
        <v>0.2</v>
      </c>
      <c r="Q44" s="32">
        <f t="shared" si="12"/>
        <v>7.8550327895578198E-2</v>
      </c>
      <c r="R44" s="43">
        <v>21</v>
      </c>
      <c r="S44" s="44">
        <f t="shared" si="13"/>
        <v>4.6441192436919139E-2</v>
      </c>
      <c r="T44" s="44">
        <f t="shared" si="14"/>
        <v>0.10786873327737813</v>
      </c>
      <c r="U44" s="44">
        <f t="shared" si="15"/>
        <v>0.12944247993285374</v>
      </c>
      <c r="V44" s="44">
        <f t="shared" si="16"/>
        <v>2.6967183319344532E-2</v>
      </c>
      <c r="W44" s="44">
        <f t="shared" si="17"/>
        <v>2.6967183319344532E-2</v>
      </c>
      <c r="X44" s="44">
        <f t="shared" si="37"/>
        <v>8.063156357292077E-2</v>
      </c>
      <c r="Y44" s="44">
        <f t="shared" si="39"/>
        <v>4.1460136446763232E-2</v>
      </c>
      <c r="Z44" s="32">
        <f t="shared" si="25"/>
        <v>6.6660069784742447E-3</v>
      </c>
      <c r="AA44" s="32">
        <f t="shared" si="26"/>
        <v>3.9658232393080264E-2</v>
      </c>
      <c r="AB44" s="32">
        <f t="shared" si="27"/>
        <v>0</v>
      </c>
      <c r="AC44" s="32">
        <f t="shared" si="28"/>
        <v>1.8380468888652506E-4</v>
      </c>
      <c r="AE44" s="19">
        <f t="shared" si="29"/>
        <v>3.9736931671051225E-2</v>
      </c>
      <c r="AF44" s="19">
        <f t="shared" si="30"/>
        <v>5.8112444856052523E-3</v>
      </c>
      <c r="AG44" s="19">
        <f t="shared" si="31"/>
        <v>4.0191598289933861E-4</v>
      </c>
      <c r="AH44" s="19">
        <f t="shared" si="32"/>
        <v>8.3019063393058201E-2</v>
      </c>
      <c r="AI44" s="19">
        <f t="shared" si="33"/>
        <v>8.8506016058310433E-2</v>
      </c>
      <c r="AO44" s="3"/>
      <c r="AP44" s="3"/>
    </row>
    <row r="45" spans="1:72" x14ac:dyDescent="0.25">
      <c r="A45" s="45">
        <f t="shared" si="34"/>
        <v>84</v>
      </c>
      <c r="B45" s="32">
        <f t="shared" si="18"/>
        <v>1.0124914906313855</v>
      </c>
      <c r="C45" s="28">
        <f t="shared" si="8"/>
        <v>3.6878556255110127E-2</v>
      </c>
      <c r="D45" s="33">
        <f t="shared" si="19"/>
        <v>4.2913019811535447E-2</v>
      </c>
      <c r="E45" s="28">
        <f t="shared" si="9"/>
        <v>6.0344635564253176E-3</v>
      </c>
      <c r="F45" s="34">
        <f t="shared" si="35"/>
        <v>6.4154747057483634E-3</v>
      </c>
      <c r="G45" s="30">
        <f t="shared" si="10"/>
        <v>3.8101114932304579E-4</v>
      </c>
      <c r="H45" s="30">
        <f t="shared" si="41"/>
        <v>2.0000000000000001E-4</v>
      </c>
      <c r="I45" s="31">
        <f t="shared" si="40"/>
        <v>1.8101114932304578E-4</v>
      </c>
      <c r="J45" s="30">
        <f t="shared" si="21"/>
        <v>0.95670596903914151</v>
      </c>
      <c r="K45" s="30">
        <f t="shared" si="22"/>
        <v>0</v>
      </c>
      <c r="L45" s="29">
        <v>7.7659463265960307E-2</v>
      </c>
      <c r="M45" s="29">
        <v>3.4518775556735284E-2</v>
      </c>
      <c r="N45" s="37">
        <f t="shared" si="23"/>
        <v>7.9011561436347161E-2</v>
      </c>
      <c r="O45" s="37">
        <f t="shared" si="24"/>
        <v>3.5020062288636085E-2</v>
      </c>
      <c r="P45" s="32">
        <f t="shared" si="36"/>
        <v>0.4</v>
      </c>
      <c r="Q45" s="32">
        <f t="shared" si="12"/>
        <v>7.9244195653723662E-2</v>
      </c>
      <c r="R45" s="43">
        <v>22</v>
      </c>
      <c r="S45" s="44">
        <f t="shared" si="13"/>
        <v>4.2913019811535447E-2</v>
      </c>
      <c r="T45" s="44">
        <f t="shared" si="14"/>
        <v>0.10722362400448283</v>
      </c>
      <c r="U45" s="44">
        <f t="shared" si="15"/>
        <v>0.12866834880537939</v>
      </c>
      <c r="V45" s="44">
        <f t="shared" si="16"/>
        <v>2.6805906001120709E-2</v>
      </c>
      <c r="W45" s="44">
        <f t="shared" si="17"/>
        <v>2.6805906001120709E-2</v>
      </c>
      <c r="X45" s="44">
        <f t="shared" si="37"/>
        <v>7.5995184496988902E-2</v>
      </c>
      <c r="Y45" s="44">
        <f t="shared" si="39"/>
        <v>4.2774057096530864E-2</v>
      </c>
      <c r="Z45" s="32">
        <f t="shared" si="25"/>
        <v>6.4265510983307532E-3</v>
      </c>
      <c r="AA45" s="32">
        <f t="shared" si="26"/>
        <v>3.6375888828520449E-2</v>
      </c>
      <c r="AB45" s="32">
        <f t="shared" si="27"/>
        <v>0</v>
      </c>
      <c r="AC45" s="32">
        <f t="shared" si="28"/>
        <v>1.6892081828336113E-4</v>
      </c>
      <c r="AE45" s="19">
        <f t="shared" si="29"/>
        <v>3.6423571552302934E-2</v>
      </c>
      <c r="AF45" s="19">
        <f t="shared" si="30"/>
        <v>5.6208699621254779E-3</v>
      </c>
      <c r="AG45" s="19">
        <f t="shared" si="31"/>
        <v>3.833909041441376E-4</v>
      </c>
      <c r="AH45" s="19">
        <f t="shared" si="32"/>
        <v>8.4842878411692565E-2</v>
      </c>
      <c r="AI45" s="19">
        <f t="shared" si="33"/>
        <v>9.0204460760659327E-2</v>
      </c>
    </row>
    <row r="46" spans="1:72" x14ac:dyDescent="0.25">
      <c r="A46" s="45">
        <f t="shared" si="34"/>
        <v>85</v>
      </c>
      <c r="B46" s="32">
        <f t="shared" si="18"/>
        <v>1.0131510765394336</v>
      </c>
      <c r="C46" s="28">
        <f t="shared" si="8"/>
        <v>3.3786931364063216E-2</v>
      </c>
      <c r="D46" s="33">
        <f t="shared" si="19"/>
        <v>3.9626086900164205E-2</v>
      </c>
      <c r="E46" s="28">
        <f>MAX($I$15,((EXP($Y$9+$Y$8*A46)-1)/EXP($Y$9+$Y$8*A46))*F46)</f>
        <v>5.8391555361009904E-3</v>
      </c>
      <c r="F46" s="34">
        <f t="shared" si="35"/>
        <v>6.1931403786719373E-3</v>
      </c>
      <c r="G46" s="30">
        <f t="shared" si="10"/>
        <v>3.5398484257094694E-4</v>
      </c>
      <c r="H46" s="30">
        <f t="shared" si="41"/>
        <v>2.0000000000000001E-4</v>
      </c>
      <c r="I46" s="31">
        <f t="shared" si="40"/>
        <v>1.5398484257094693E-4</v>
      </c>
      <c r="J46" s="30">
        <f t="shared" si="21"/>
        <v>0.9600199282572649</v>
      </c>
      <c r="K46" s="30">
        <f t="shared" si="22"/>
        <v>0</v>
      </c>
      <c r="L46" s="29">
        <v>7.7659463265960307E-2</v>
      </c>
      <c r="M46" s="29">
        <v>3.4518775556735284E-2</v>
      </c>
      <c r="N46" s="37">
        <f t="shared" si="23"/>
        <v>7.9687610521540581E-2</v>
      </c>
      <c r="O46" s="37">
        <f t="shared" si="24"/>
        <v>3.5270705654586489E-2</v>
      </c>
      <c r="P46" s="32">
        <f t="shared" si="36"/>
        <v>0.60000000000000009</v>
      </c>
      <c r="Q46" s="32">
        <f t="shared" si="12"/>
        <v>7.9939711823115447E-2</v>
      </c>
      <c r="R46" s="43">
        <v>23</v>
      </c>
      <c r="S46" s="44">
        <f t="shared" si="13"/>
        <v>3.9626086900164205E-2</v>
      </c>
      <c r="T46" s="44">
        <f t="shared" si="14"/>
        <v>0.10651444976120836</v>
      </c>
      <c r="U46" s="44">
        <f t="shared" si="15"/>
        <v>0.12781733971345002</v>
      </c>
      <c r="V46" s="44">
        <f t="shared" si="16"/>
        <v>2.6628612440302089E-2</v>
      </c>
      <c r="W46" s="44">
        <f t="shared" si="17"/>
        <v>2.6628612440302089E-2</v>
      </c>
      <c r="X46" s="44">
        <f t="shared" si="37"/>
        <v>7.1346915616183545E-2</v>
      </c>
      <c r="Y46" s="44">
        <f t="shared" si="39"/>
        <v>4.4115484041819968E-2</v>
      </c>
      <c r="Z46" s="32">
        <f t="shared" si="25"/>
        <v>6.1932892644594043E-3</v>
      </c>
      <c r="AA46" s="32">
        <f t="shared" si="26"/>
        <v>3.3328341192752318E-2</v>
      </c>
      <c r="AB46" s="32">
        <f t="shared" si="27"/>
        <v>0</v>
      </c>
      <c r="AC46" s="32">
        <f t="shared" si="28"/>
        <v>1.5524219225515195E-4</v>
      </c>
      <c r="AE46" s="19">
        <f t="shared" si="29"/>
        <v>3.3348364470447436E-2</v>
      </c>
      <c r="AF46" s="19">
        <f t="shared" si="30"/>
        <v>5.4350964915289846E-3</v>
      </c>
      <c r="AG46" s="19">
        <f t="shared" si="31"/>
        <v>3.6571968181039756E-4</v>
      </c>
      <c r="AH46" s="19">
        <f t="shared" si="32"/>
        <v>8.6542473303825126E-2</v>
      </c>
      <c r="AI46" s="19">
        <f t="shared" si="33"/>
        <v>9.1783517643312482E-2</v>
      </c>
    </row>
    <row r="47" spans="1:72" x14ac:dyDescent="0.25">
      <c r="A47" s="45">
        <f t="shared" si="34"/>
        <v>86</v>
      </c>
      <c r="B47" s="32">
        <f t="shared" si="18"/>
        <v>1.0138073405105776</v>
      </c>
      <c r="C47" s="28">
        <f t="shared" si="8"/>
        <v>3.0917968701671277E-2</v>
      </c>
      <c r="D47" s="33">
        <f t="shared" si="19"/>
        <v>3.6566188496948919E-2</v>
      </c>
      <c r="E47" s="28">
        <f t="shared" si="9"/>
        <v>5.6482197952776418E-3</v>
      </c>
      <c r="F47" s="34">
        <f t="shared" si="35"/>
        <v>5.9770129709993004E-3</v>
      </c>
      <c r="G47" s="30">
        <f t="shared" si="10"/>
        <v>3.2879317572165855E-4</v>
      </c>
      <c r="H47" s="30">
        <f t="shared" si="41"/>
        <v>2.0000000000000001E-4</v>
      </c>
      <c r="I47" s="31">
        <f t="shared" si="40"/>
        <v>1.2879317572165854E-4</v>
      </c>
      <c r="J47" s="30">
        <f t="shared" si="21"/>
        <v>0.96310501832732942</v>
      </c>
      <c r="K47" s="30">
        <f t="shared" si="22"/>
        <v>0</v>
      </c>
      <c r="L47" s="29">
        <v>7.7659463265960307E-2</v>
      </c>
      <c r="M47" s="29">
        <v>3.4518775556735284E-2</v>
      </c>
      <c r="N47" s="37">
        <f t="shared" si="23"/>
        <v>8.0363659606734E-2</v>
      </c>
      <c r="O47" s="37">
        <f t="shared" si="24"/>
        <v>3.5521349020536885E-2</v>
      </c>
      <c r="P47" s="32">
        <f t="shared" si="36"/>
        <v>0.8</v>
      </c>
      <c r="Q47" s="32">
        <f t="shared" si="12"/>
        <v>8.0637041776581223E-2</v>
      </c>
      <c r="R47" s="43">
        <v>24</v>
      </c>
      <c r="S47" s="44">
        <f t="shared" si="13"/>
        <v>3.6566188496948919E-2</v>
      </c>
      <c r="T47" s="44">
        <f t="shared" si="14"/>
        <v>0.10574079575368743</v>
      </c>
      <c r="U47" s="44">
        <f t="shared" si="15"/>
        <v>0.12688895490442492</v>
      </c>
      <c r="V47" s="44">
        <f t="shared" si="16"/>
        <v>2.6435198938421858E-2</v>
      </c>
      <c r="W47" s="44">
        <f t="shared" si="17"/>
        <v>2.6435198938421858E-2</v>
      </c>
      <c r="X47" s="44">
        <f t="shared" si="37"/>
        <v>6.6695370625638295E-2</v>
      </c>
      <c r="Y47" s="44">
        <f t="shared" si="39"/>
        <v>4.5484402521235721E-2</v>
      </c>
      <c r="Z47" s="32">
        <f t="shared" si="25"/>
        <v>5.9662443520337501E-3</v>
      </c>
      <c r="AA47" s="32">
        <f t="shared" si="26"/>
        <v>3.0501362964367309E-2</v>
      </c>
      <c r="AB47" s="32">
        <f t="shared" si="27"/>
        <v>0</v>
      </c>
      <c r="AC47" s="32">
        <f t="shared" si="28"/>
        <v>1.4267121424760141E-4</v>
      </c>
      <c r="AE47" s="19">
        <f t="shared" si="29"/>
        <v>3.0496887787476713E-2</v>
      </c>
      <c r="AF47" s="19">
        <f t="shared" si="30"/>
        <v>5.253772663462236E-3</v>
      </c>
      <c r="AG47" s="19">
        <f t="shared" si="31"/>
        <v>3.4886296001747125E-4</v>
      </c>
      <c r="AH47" s="19">
        <f t="shared" si="32"/>
        <v>8.8125193551459757E-2</v>
      </c>
      <c r="AI47" s="19">
        <f t="shared" si="33"/>
        <v>9.3250454628508256E-2</v>
      </c>
    </row>
    <row r="48" spans="1:72" x14ac:dyDescent="0.25">
      <c r="A48" s="45">
        <f t="shared" si="34"/>
        <v>87</v>
      </c>
      <c r="B48" s="32">
        <f t="shared" si="18"/>
        <v>1.0144579165929724</v>
      </c>
      <c r="C48" s="28">
        <f t="shared" si="8"/>
        <v>2.8258104807324387E-2</v>
      </c>
      <c r="D48" s="33">
        <f t="shared" si="19"/>
        <v>3.3719769357542721E-2</v>
      </c>
      <c r="E48" s="28">
        <f t="shared" si="9"/>
        <v>5.4616645502183351E-3</v>
      </c>
      <c r="F48" s="34">
        <f t="shared" si="35"/>
        <v>5.7669823124774141E-3</v>
      </c>
      <c r="G48" s="30">
        <f t="shared" si="10"/>
        <v>3.0531776225907904E-4</v>
      </c>
      <c r="H48" s="30">
        <f t="shared" si="41"/>
        <v>2.0000000000000001E-4</v>
      </c>
      <c r="I48" s="31">
        <f t="shared" si="40"/>
        <v>1.0531776225907903E-4</v>
      </c>
      <c r="J48" s="30">
        <f t="shared" si="21"/>
        <v>0.96597491288019821</v>
      </c>
      <c r="K48" s="30">
        <f t="shared" si="22"/>
        <v>0</v>
      </c>
      <c r="L48" s="29">
        <v>8.103970869192742E-2</v>
      </c>
      <c r="M48" s="29">
        <v>3.5771992386487289E-2</v>
      </c>
      <c r="N48" s="37">
        <f t="shared" si="23"/>
        <v>8.103970869192742E-2</v>
      </c>
      <c r="O48" s="37">
        <f t="shared" si="24"/>
        <v>3.5771992386487289E-2</v>
      </c>
      <c r="P48" s="32">
        <f t="shared" si="36"/>
        <v>0</v>
      </c>
      <c r="Q48" s="32">
        <f t="shared" si="12"/>
        <v>8.1336355499810858E-2</v>
      </c>
      <c r="R48" s="43">
        <v>25</v>
      </c>
      <c r="S48" s="44">
        <f t="shared" si="13"/>
        <v>3.3719769357542721E-2</v>
      </c>
      <c r="T48" s="44">
        <f t="shared" si="14"/>
        <v>0.10490239458699684</v>
      </c>
      <c r="U48" s="44">
        <f t="shared" si="15"/>
        <v>0.1258828735043962</v>
      </c>
      <c r="V48" s="44">
        <f t="shared" si="16"/>
        <v>2.6225598646749209E-2</v>
      </c>
      <c r="W48" s="44">
        <f t="shared" si="17"/>
        <v>2.6225598646749209E-2</v>
      </c>
      <c r="X48" s="44">
        <f t="shared" si="37"/>
        <v>6.2300242378348643E-2</v>
      </c>
      <c r="Y48" s="44">
        <f t="shared" si="39"/>
        <v>4.6880770054326032E-2</v>
      </c>
      <c r="Z48" s="32">
        <f t="shared" si="25"/>
        <v>5.74542291652054E-3</v>
      </c>
      <c r="AA48" s="32">
        <f t="shared" si="26"/>
        <v>2.7881394694703278E-2</v>
      </c>
      <c r="AB48" s="32">
        <f t="shared" si="27"/>
        <v>0</v>
      </c>
      <c r="AC48" s="32">
        <f t="shared" si="28"/>
        <v>1.3111819073921552E-4</v>
      </c>
      <c r="AE48" s="19">
        <f t="shared" si="29"/>
        <v>2.7855374131465615E-2</v>
      </c>
      <c r="AF48" s="19">
        <f t="shared" si="30"/>
        <v>5.0767996665730735E-3</v>
      </c>
      <c r="AG48" s="19">
        <f t="shared" si="31"/>
        <v>3.3278319687275748E-4</v>
      </c>
      <c r="AH48" s="19">
        <f t="shared" si="32"/>
        <v>8.9598030569696591E-2</v>
      </c>
      <c r="AI48" s="19">
        <f t="shared" si="33"/>
        <v>9.4612184026316395E-2</v>
      </c>
    </row>
    <row r="49" spans="1:35" x14ac:dyDescent="0.25">
      <c r="A49" s="45">
        <f t="shared" si="34"/>
        <v>88</v>
      </c>
      <c r="B49" s="32">
        <f t="shared" si="18"/>
        <v>1.0151035607383285</v>
      </c>
      <c r="C49" s="28">
        <f t="shared" si="8"/>
        <v>2.5795791321958621E-2</v>
      </c>
      <c r="D49" s="33">
        <f t="shared" si="19"/>
        <v>3.1075283700120426E-2</v>
      </c>
      <c r="E49" s="28">
        <f t="shared" si="9"/>
        <v>5.2794923781618042E-3</v>
      </c>
      <c r="F49" s="34">
        <f t="shared" si="35"/>
        <v>5.5629399065786553E-3</v>
      </c>
      <c r="G49" s="30">
        <f t="shared" si="10"/>
        <v>2.8344752841685111E-4</v>
      </c>
      <c r="H49" s="30">
        <f t="shared" si="41"/>
        <v>2.0000000000000001E-4</v>
      </c>
      <c r="I49" s="31">
        <f t="shared" si="40"/>
        <v>8.3447528416851104E-5</v>
      </c>
      <c r="J49" s="30">
        <f t="shared" si="21"/>
        <v>0.96864126877146273</v>
      </c>
      <c r="K49" s="30">
        <f t="shared" si="22"/>
        <v>0</v>
      </c>
      <c r="L49" s="29">
        <v>8.103970869192742E-2</v>
      </c>
      <c r="M49" s="29">
        <v>3.5771992386487289E-2</v>
      </c>
      <c r="N49" s="37">
        <f t="shared" si="23"/>
        <v>8.1671526295419822E-2</v>
      </c>
      <c r="O49" s="37">
        <f t="shared" si="24"/>
        <v>3.6022218911303375E-2</v>
      </c>
      <c r="P49" s="32">
        <f t="shared" si="36"/>
        <v>0.2</v>
      </c>
      <c r="Q49" s="32">
        <f t="shared" si="12"/>
        <v>8.1993620987146215E-2</v>
      </c>
      <c r="R49" s="43">
        <v>26</v>
      </c>
      <c r="S49" s="44">
        <f t="shared" si="13"/>
        <v>3.1075283700120426E-2</v>
      </c>
      <c r="T49" s="44">
        <f t="shared" si="14"/>
        <v>0.1039447646839444</v>
      </c>
      <c r="U49" s="44">
        <f t="shared" si="15"/>
        <v>0.12473371762073326</v>
      </c>
      <c r="V49" s="44">
        <f t="shared" si="16"/>
        <v>2.5986191170986099E-2</v>
      </c>
      <c r="W49" s="44">
        <f t="shared" si="17"/>
        <v>2.5986191170986099E-2</v>
      </c>
      <c r="X49" s="44">
        <f t="shared" si="37"/>
        <v>5.7767348816390313E-2</v>
      </c>
      <c r="Y49" s="44">
        <f t="shared" si="39"/>
        <v>4.8304515619277455E-2</v>
      </c>
      <c r="Z49" s="32">
        <f t="shared" si="25"/>
        <v>5.5308162967289253E-3</v>
      </c>
      <c r="AA49" s="32">
        <f t="shared" si="26"/>
        <v>2.5455528296690785E-2</v>
      </c>
      <c r="AB49" s="32">
        <f t="shared" si="27"/>
        <v>0</v>
      </c>
      <c r="AC49" s="32">
        <f t="shared" si="28"/>
        <v>1.2050069128092766E-4</v>
      </c>
      <c r="AE49" s="19">
        <f t="shared" si="29"/>
        <v>2.5411979939461777E-2</v>
      </c>
      <c r="AF49" s="19">
        <f t="shared" si="30"/>
        <v>4.9028341782380771E-3</v>
      </c>
      <c r="AG49" s="19">
        <f t="shared" si="31"/>
        <v>3.1744458086151167E-4</v>
      </c>
      <c r="AH49" s="19">
        <f t="shared" si="32"/>
        <v>9.0967636562057821E-2</v>
      </c>
      <c r="AI49" s="19">
        <f t="shared" si="33"/>
        <v>9.5875276330305237E-2</v>
      </c>
    </row>
    <row r="50" spans="1:35" x14ac:dyDescent="0.25">
      <c r="A50" s="45">
        <f t="shared" si="34"/>
        <v>89</v>
      </c>
      <c r="B50" s="32">
        <f t="shared" si="18"/>
        <v>1.0157435442268221</v>
      </c>
      <c r="C50" s="28">
        <f t="shared" si="8"/>
        <v>2.3518408298918582E-2</v>
      </c>
      <c r="D50" s="33">
        <f t="shared" si="19"/>
        <v>2.8620104430480759E-2</v>
      </c>
      <c r="E50" s="28">
        <f t="shared" si="9"/>
        <v>5.1016961315621771E-3</v>
      </c>
      <c r="F50" s="34">
        <f t="shared" si="35"/>
        <v>5.3647741767484146E-3</v>
      </c>
      <c r="G50" s="30">
        <f t="shared" si="10"/>
        <v>2.6307804518623749E-4</v>
      </c>
      <c r="H50" s="30">
        <f t="shared" si="41"/>
        <v>2.0000000000000001E-4</v>
      </c>
      <c r="I50" s="31">
        <f t="shared" si="40"/>
        <v>6.3078045186237478E-5</v>
      </c>
      <c r="J50" s="30">
        <f t="shared" si="21"/>
        <v>0.97111681752433299</v>
      </c>
      <c r="K50" s="30">
        <f t="shared" si="22"/>
        <v>0</v>
      </c>
      <c r="L50" s="29">
        <v>8.103970869192742E-2</v>
      </c>
      <c r="M50" s="29">
        <v>3.5771992386487289E-2</v>
      </c>
      <c r="N50" s="37">
        <f t="shared" si="23"/>
        <v>8.2303343898912196E-2</v>
      </c>
      <c r="O50" s="37">
        <f t="shared" si="24"/>
        <v>3.627244543611946E-2</v>
      </c>
      <c r="P50" s="32">
        <f t="shared" si="36"/>
        <v>0.4</v>
      </c>
      <c r="Q50" s="32">
        <f t="shared" si="12"/>
        <v>8.2653290557033215E-2</v>
      </c>
      <c r="R50" s="43">
        <v>27</v>
      </c>
      <c r="S50" s="44">
        <f t="shared" si="13"/>
        <v>2.8620104430480759E-2</v>
      </c>
      <c r="T50" s="44">
        <f t="shared" si="14"/>
        <v>0.10292618159978374</v>
      </c>
      <c r="U50" s="44">
        <f t="shared" si="15"/>
        <v>0.12351141791974049</v>
      </c>
      <c r="V50" s="44">
        <f t="shared" si="16"/>
        <v>2.5731545399945936E-2</v>
      </c>
      <c r="W50" s="44">
        <f t="shared" si="17"/>
        <v>2.5731545399945936E-2</v>
      </c>
      <c r="X50" s="44">
        <f t="shared" si="37"/>
        <v>5.3262310816791808E-2</v>
      </c>
      <c r="Y50" s="44">
        <f t="shared" si="39"/>
        <v>4.9755538851704466E-2</v>
      </c>
      <c r="Z50" s="32">
        <f t="shared" si="25"/>
        <v>5.3231010289225876E-3</v>
      </c>
      <c r="AA50" s="32">
        <f t="shared" si="26"/>
        <v>2.3213426021135835E-2</v>
      </c>
      <c r="AB50" s="32">
        <f t="shared" si="27"/>
        <v>0</v>
      </c>
      <c r="AC50" s="32">
        <f t="shared" si="28"/>
        <v>1.1074296035751043E-4</v>
      </c>
      <c r="AE50" s="19">
        <f t="shared" si="29"/>
        <v>2.3153884100558724E-2</v>
      </c>
      <c r="AF50" s="19">
        <f t="shared" si="30"/>
        <v>4.733667830561011E-3</v>
      </c>
      <c r="AG50" s="19">
        <f t="shared" si="31"/>
        <v>3.0281295109041065E-4</v>
      </c>
      <c r="AH50" s="19">
        <f t="shared" si="32"/>
        <v>9.2239545864727573E-2</v>
      </c>
      <c r="AI50" s="19">
        <f t="shared" si="33"/>
        <v>9.7045260843986722E-2</v>
      </c>
    </row>
    <row r="51" spans="1:35" x14ac:dyDescent="0.25">
      <c r="A51" s="45">
        <f t="shared" si="34"/>
        <v>90</v>
      </c>
      <c r="B51" s="32">
        <f t="shared" si="18"/>
        <v>1.0163742926557899</v>
      </c>
      <c r="C51" s="28">
        <f t="shared" si="8"/>
        <v>2.1413991997766346E-2</v>
      </c>
      <c r="D51" s="33">
        <f t="shared" si="19"/>
        <v>2.6342253882947159E-2</v>
      </c>
      <c r="E51" s="28">
        <f t="shared" si="9"/>
        <v>4.9282618851808147E-3</v>
      </c>
      <c r="F51" s="34">
        <f t="shared" si="35"/>
        <v>5.1723731752660422E-3</v>
      </c>
      <c r="G51" s="30">
        <f t="shared" si="10"/>
        <v>2.4411129008522752E-4</v>
      </c>
      <c r="H51" s="30">
        <f t="shared" si="41"/>
        <v>2.0000000000000001E-4</v>
      </c>
      <c r="I51" s="31">
        <f t="shared" si="40"/>
        <v>4.4111290085227512E-5</v>
      </c>
      <c r="J51" s="30">
        <f t="shared" si="21"/>
        <v>0.97341363482696763</v>
      </c>
      <c r="K51" s="30">
        <f t="shared" si="22"/>
        <v>0</v>
      </c>
      <c r="L51" s="29">
        <v>8.103970869192742E-2</v>
      </c>
      <c r="M51" s="29">
        <v>3.5771992386487289E-2</v>
      </c>
      <c r="N51" s="37">
        <f t="shared" si="23"/>
        <v>8.2935161502404597E-2</v>
      </c>
      <c r="O51" s="37">
        <f t="shared" si="24"/>
        <v>3.6522671960935546E-2</v>
      </c>
      <c r="P51" s="32">
        <f t="shared" si="36"/>
        <v>0.60000000000000009</v>
      </c>
      <c r="Q51" s="32">
        <f t="shared" si="12"/>
        <v>8.3315608821757051E-2</v>
      </c>
      <c r="R51" s="43">
        <v>28</v>
      </c>
      <c r="S51" s="44">
        <f t="shared" si="13"/>
        <v>2.6342253882947159E-2</v>
      </c>
      <c r="T51" s="44">
        <f t="shared" si="14"/>
        <v>0.10184711064985431</v>
      </c>
      <c r="U51" s="44">
        <f t="shared" si="15"/>
        <v>0.12221653277982517</v>
      </c>
      <c r="V51" s="44">
        <f t="shared" si="16"/>
        <v>2.5461777662463578E-2</v>
      </c>
      <c r="W51" s="44">
        <f t="shared" si="17"/>
        <v>2.5461777662463578E-2</v>
      </c>
      <c r="X51" s="44">
        <f t="shared" si="37"/>
        <v>4.8791716403405565E-2</v>
      </c>
      <c r="Y51" s="44">
        <f t="shared" si="39"/>
        <v>5.1233709266789072E-2</v>
      </c>
      <c r="Z51" s="32">
        <f t="shared" si="25"/>
        <v>5.1215131342150534E-3</v>
      </c>
      <c r="AA51" s="32">
        <f t="shared" si="26"/>
        <v>2.1142263872714256E-2</v>
      </c>
      <c r="AB51" s="32">
        <f t="shared" si="27"/>
        <v>0</v>
      </c>
      <c r="AC51" s="32">
        <f t="shared" si="28"/>
        <v>1.0177537687442478E-4</v>
      </c>
      <c r="AE51" s="19">
        <f t="shared" si="29"/>
        <v>2.1069001993164842E-2</v>
      </c>
      <c r="AF51" s="19">
        <f t="shared" si="30"/>
        <v>4.5690563475258E-3</v>
      </c>
      <c r="AG51" s="19">
        <f t="shared" si="31"/>
        <v>2.8885572120724461E-4</v>
      </c>
      <c r="AH51" s="19">
        <f t="shared" si="32"/>
        <v>9.3419993110359839E-2</v>
      </c>
      <c r="AI51" s="19">
        <f t="shared" si="33"/>
        <v>9.8128264418666705E-2</v>
      </c>
    </row>
    <row r="52" spans="1:35" x14ac:dyDescent="0.25">
      <c r="A52" s="45">
        <f t="shared" si="34"/>
        <v>91</v>
      </c>
      <c r="B52" s="32">
        <f t="shared" si="18"/>
        <v>1.0169925621387854</v>
      </c>
      <c r="C52" s="28">
        <f t="shared" si="8"/>
        <v>1.9471212140948036E-2</v>
      </c>
      <c r="D52" s="33">
        <f t="shared" si="19"/>
        <v>2.4230381566108631E-2</v>
      </c>
      <c r="E52" s="28">
        <f t="shared" si="9"/>
        <v>4.7591694251605957E-3</v>
      </c>
      <c r="F52" s="34">
        <f t="shared" si="35"/>
        <v>4.9856247064865005E-3</v>
      </c>
      <c r="G52" s="30">
        <f t="shared" si="10"/>
        <v>2.2645528132590482E-4</v>
      </c>
      <c r="H52" s="30">
        <f t="shared" si="41"/>
        <v>2.0000000000000001E-4</v>
      </c>
      <c r="I52" s="31">
        <f t="shared" si="40"/>
        <v>2.6455281325904809E-5</v>
      </c>
      <c r="J52" s="30">
        <f t="shared" si="21"/>
        <v>0.9755431631525654</v>
      </c>
      <c r="K52" s="30">
        <f t="shared" si="22"/>
        <v>0</v>
      </c>
      <c r="L52" s="29">
        <v>8.103970869192742E-2</v>
      </c>
      <c r="M52" s="29">
        <v>3.5771992386487289E-2</v>
      </c>
      <c r="N52" s="37">
        <f t="shared" si="23"/>
        <v>8.3566979105896985E-2</v>
      </c>
      <c r="O52" s="37">
        <f t="shared" si="24"/>
        <v>3.6772898485751625E-2</v>
      </c>
      <c r="P52" s="32">
        <f t="shared" si="36"/>
        <v>0.8</v>
      </c>
      <c r="Q52" s="32">
        <f t="shared" si="12"/>
        <v>8.3980846870369011E-2</v>
      </c>
      <c r="R52" s="43">
        <v>29</v>
      </c>
      <c r="S52" s="44">
        <f t="shared" si="13"/>
        <v>2.4230381566108631E-2</v>
      </c>
      <c r="T52" s="44">
        <f t="shared" si="14"/>
        <v>0.10070821736042766</v>
      </c>
      <c r="U52" s="44">
        <f t="shared" si="15"/>
        <v>0.12084986083251319</v>
      </c>
      <c r="V52" s="44">
        <f t="shared" si="16"/>
        <v>2.5177054340106916E-2</v>
      </c>
      <c r="W52" s="44">
        <f t="shared" si="17"/>
        <v>2.5177054340106916E-2</v>
      </c>
      <c r="X52" s="44">
        <f t="shared" si="37"/>
        <v>4.4361827609823476E-2</v>
      </c>
      <c r="Y52" s="44">
        <f t="shared" si="39"/>
        <v>5.2738865507045034E-2</v>
      </c>
      <c r="Z52" s="32">
        <f t="shared" si="25"/>
        <v>4.9259975619812563E-3</v>
      </c>
      <c r="AA52" s="32">
        <f t="shared" si="26"/>
        <v>1.9230753784684581E-2</v>
      </c>
      <c r="AB52" s="32">
        <f t="shared" si="27"/>
        <v>0</v>
      </c>
      <c r="AC52" s="32">
        <f t="shared" si="28"/>
        <v>9.3533957413562303E-5</v>
      </c>
      <c r="AE52" s="19">
        <f t="shared" si="29"/>
        <v>1.9145874675817805E-2</v>
      </c>
      <c r="AF52" s="19">
        <f t="shared" si="30"/>
        <v>4.4088296783507206E-3</v>
      </c>
      <c r="AG52" s="19">
        <f t="shared" si="31"/>
        <v>2.7554180682729624E-4</v>
      </c>
      <c r="AH52" s="19">
        <f t="shared" si="32"/>
        <v>9.4514861579550052E-2</v>
      </c>
      <c r="AI52" s="19">
        <f t="shared" si="33"/>
        <v>9.913006385037855E-2</v>
      </c>
    </row>
    <row r="53" spans="1:35" x14ac:dyDescent="0.25">
      <c r="A53" s="45">
        <f t="shared" si="34"/>
        <v>92</v>
      </c>
      <c r="B53" s="32">
        <f t="shared" si="18"/>
        <v>1.0175952395955012</v>
      </c>
      <c r="C53" s="28">
        <f t="shared" si="8"/>
        <v>1.7679349057310504E-2</v>
      </c>
      <c r="D53" s="33">
        <f t="shared" si="19"/>
        <v>2.2273741772261525E-2</v>
      </c>
      <c r="E53" s="28">
        <f t="shared" si="9"/>
        <v>4.5943927149510204E-3</v>
      </c>
      <c r="F53" s="34">
        <f t="shared" si="35"/>
        <v>4.8044164459819551E-3</v>
      </c>
      <c r="G53" s="30">
        <f t="shared" si="10"/>
        <v>2.1002373103093473E-4</v>
      </c>
      <c r="H53" s="30">
        <f t="shared" si="41"/>
        <v>2.0000000000000001E-4</v>
      </c>
      <c r="I53" s="31">
        <f t="shared" si="40"/>
        <v>1.0023731030934716E-5</v>
      </c>
      <c r="J53" s="30">
        <f t="shared" si="21"/>
        <v>0.97751623449670755</v>
      </c>
      <c r="K53" s="30">
        <f t="shared" si="22"/>
        <v>0</v>
      </c>
      <c r="L53" s="29">
        <v>8.4198796709389373E-2</v>
      </c>
      <c r="M53" s="29">
        <v>3.702312501056771E-2</v>
      </c>
      <c r="N53" s="37">
        <f t="shared" si="23"/>
        <v>8.4198796709389373E-2</v>
      </c>
      <c r="O53" s="37">
        <f t="shared" si="24"/>
        <v>3.702312501056771E-2</v>
      </c>
      <c r="P53" s="32">
        <f t="shared" si="36"/>
        <v>0</v>
      </c>
      <c r="Q53" s="32">
        <f t="shared" si="12"/>
        <v>8.4649288070149903E-2</v>
      </c>
      <c r="R53" s="43">
        <v>30</v>
      </c>
      <c r="S53" s="44">
        <f t="shared" si="13"/>
        <v>2.2273741772261525E-2</v>
      </c>
      <c r="T53" s="44">
        <f t="shared" si="14"/>
        <v>9.9510355162879732E-2</v>
      </c>
      <c r="U53" s="44">
        <f t="shared" si="15"/>
        <v>0.11941242619545567</v>
      </c>
      <c r="V53" s="44">
        <f t="shared" si="16"/>
        <v>2.4877588790719933E-2</v>
      </c>
      <c r="W53" s="44">
        <f t="shared" si="17"/>
        <v>2.4877588790719933E-2</v>
      </c>
      <c r="X53" s="44">
        <f t="shared" si="37"/>
        <v>4.0148229753215352E-2</v>
      </c>
      <c r="Y53" s="44">
        <f t="shared" si="39"/>
        <v>5.4270814617993282E-2</v>
      </c>
      <c r="Z53" s="32">
        <f t="shared" si="25"/>
        <v>4.7364883822027786E-3</v>
      </c>
      <c r="AA53" s="32">
        <f t="shared" si="26"/>
        <v>1.7468223603705587E-2</v>
      </c>
      <c r="AB53" s="32">
        <f t="shared" si="27"/>
        <v>0</v>
      </c>
      <c r="AC53" s="32">
        <f t="shared" si="28"/>
        <v>8.5959899713626417E-5</v>
      </c>
      <c r="AE53" s="19">
        <f t="shared" si="29"/>
        <v>1.7373655427415449E-2</v>
      </c>
      <c r="AF53" s="19">
        <f t="shared" si="30"/>
        <v>4.2528638924563293E-3</v>
      </c>
      <c r="AG53" s="19">
        <f t="shared" si="31"/>
        <v>2.628415563047773E-4</v>
      </c>
      <c r="AH53" s="19">
        <f t="shared" si="32"/>
        <v>9.5529704759714937E-2</v>
      </c>
      <c r="AI53" s="19">
        <f t="shared" si="33"/>
        <v>0.10005610595503293</v>
      </c>
    </row>
    <row r="54" spans="1:35" x14ac:dyDescent="0.25">
      <c r="A54" s="45">
        <f t="shared" si="34"/>
        <v>93</v>
      </c>
      <c r="B54" s="32">
        <f t="shared" si="18"/>
        <v>1.0181820374245143</v>
      </c>
      <c r="C54" s="28">
        <f t="shared" si="8"/>
        <v>1.6029050597878965E-2</v>
      </c>
      <c r="D54" s="33">
        <f t="shared" si="19"/>
        <v>2.0462953380837746E-2</v>
      </c>
      <c r="E54" s="28">
        <f t="shared" si="9"/>
        <v>4.4339027829587794E-3</v>
      </c>
      <c r="F54" s="34">
        <f t="shared" si="35"/>
        <v>4.6286386069274502E-3</v>
      </c>
      <c r="G54" s="30">
        <f t="shared" si="10"/>
        <v>1.9473582396867077E-4</v>
      </c>
      <c r="H54" s="30">
        <f t="shared" si="41"/>
        <v>2.0000000000000001E-4</v>
      </c>
      <c r="I54" s="31">
        <f t="shared" si="40"/>
        <v>-5.2641760313292387E-6</v>
      </c>
      <c r="J54" s="30">
        <f t="shared" si="21"/>
        <v>0.97934231079519363</v>
      </c>
      <c r="K54" s="30">
        <f t="shared" si="22"/>
        <v>0</v>
      </c>
      <c r="L54" s="29">
        <v>8.4198796709389373E-2</v>
      </c>
      <c r="M54" s="29">
        <v>3.702312501056771E-2</v>
      </c>
      <c r="N54" s="37">
        <f t="shared" si="23"/>
        <v>8.4792386546998458E-2</v>
      </c>
      <c r="O54" s="37">
        <f t="shared" si="24"/>
        <v>3.7272800320734753E-2</v>
      </c>
      <c r="P54" s="32">
        <f t="shared" si="36"/>
        <v>0.2</v>
      </c>
      <c r="Q54" s="32">
        <f t="shared" si="12"/>
        <v>8.528303352146091E-2</v>
      </c>
      <c r="R54" s="43">
        <v>31</v>
      </c>
      <c r="S54" s="44">
        <f t="shared" si="13"/>
        <v>2.0462953380837746E-2</v>
      </c>
      <c r="T54" s="44">
        <f t="shared" si="14"/>
        <v>9.8212155787348182E-2</v>
      </c>
      <c r="U54" s="44">
        <f t="shared" si="15"/>
        <v>0.11785458694481782</v>
      </c>
      <c r="V54" s="44">
        <f t="shared" si="16"/>
        <v>2.4553038946837046E-2</v>
      </c>
      <c r="W54" s="44">
        <f t="shared" si="17"/>
        <v>2.4553038946837046E-2</v>
      </c>
      <c r="X54" s="44">
        <f t="shared" si="37"/>
        <v>3.5897404338982759E-2</v>
      </c>
      <c r="Y54" s="44">
        <f t="shared" si="39"/>
        <v>5.582933135404132E-2</v>
      </c>
      <c r="Z54" s="32">
        <f t="shared" si="25"/>
        <v>4.5529099087123284E-3</v>
      </c>
      <c r="AA54" s="32">
        <f t="shared" si="26"/>
        <v>1.5844593863582612E-2</v>
      </c>
      <c r="AB54" s="32">
        <f t="shared" si="27"/>
        <v>0</v>
      </c>
      <c r="AC54" s="32">
        <f t="shared" si="28"/>
        <v>7.8999163117899891E-5</v>
      </c>
      <c r="AE54" s="19">
        <f t="shared" si="29"/>
        <v>1.5742814161625124E-2</v>
      </c>
      <c r="AF54" s="19">
        <f t="shared" si="30"/>
        <v>4.1003419267515119E-3</v>
      </c>
      <c r="AG54" s="19">
        <f t="shared" si="31"/>
        <v>2.5072668469514265E-4</v>
      </c>
      <c r="AH54" s="19">
        <f t="shared" si="32"/>
        <v>9.6469764210907097E-2</v>
      </c>
      <c r="AI54" s="19">
        <f t="shared" si="33"/>
        <v>0.10091152460694555</v>
      </c>
    </row>
    <row r="55" spans="1:35" x14ac:dyDescent="0.25">
      <c r="A55" s="45">
        <f t="shared" si="34"/>
        <v>94</v>
      </c>
      <c r="B55" s="32">
        <f t="shared" si="18"/>
        <v>1.018750257335387</v>
      </c>
      <c r="C55" s="28">
        <f t="shared" si="8"/>
        <v>1.4510557847936758E-2</v>
      </c>
      <c r="D55" s="33">
        <f t="shared" si="19"/>
        <v>1.878822084618469E-2</v>
      </c>
      <c r="E55" s="28">
        <f t="shared" si="9"/>
        <v>4.277662998247932E-3</v>
      </c>
      <c r="F55" s="34">
        <f t="shared" si="35"/>
        <v>4.4581786663353603E-3</v>
      </c>
      <c r="G55" s="30">
        <f t="shared" si="10"/>
        <v>1.8051566808742828E-4</v>
      </c>
      <c r="H55" s="30">
        <f t="shared" si="41"/>
        <v>2.0000000000000001E-4</v>
      </c>
      <c r="I55" s="31">
        <f t="shared" si="40"/>
        <v>-1.9484331912571733E-5</v>
      </c>
      <c r="J55" s="30">
        <f t="shared" si="21"/>
        <v>0.98103126348572789</v>
      </c>
      <c r="K55" s="30">
        <f t="shared" si="22"/>
        <v>0</v>
      </c>
      <c r="L55" s="29">
        <v>8.4198796709389373E-2</v>
      </c>
      <c r="M55" s="29">
        <v>3.702312501056771E-2</v>
      </c>
      <c r="N55" s="37">
        <f t="shared" si="23"/>
        <v>8.5385976384607515E-2</v>
      </c>
      <c r="O55" s="37">
        <f t="shared" si="24"/>
        <v>3.7522475630901789E-2</v>
      </c>
      <c r="P55" s="32">
        <f t="shared" si="36"/>
        <v>0.4</v>
      </c>
      <c r="Q55" s="32">
        <f t="shared" si="12"/>
        <v>8.5920675636303151E-2</v>
      </c>
      <c r="R55" s="43">
        <v>32</v>
      </c>
      <c r="S55" s="44">
        <f t="shared" si="13"/>
        <v>1.878822084618469E-2</v>
      </c>
      <c r="T55" s="44">
        <f t="shared" si="14"/>
        <v>9.6860872962317782E-2</v>
      </c>
      <c r="U55" s="44">
        <f t="shared" si="15"/>
        <v>0.11623304755478134</v>
      </c>
      <c r="V55" s="44">
        <f t="shared" si="16"/>
        <v>2.4215218240579445E-2</v>
      </c>
      <c r="W55" s="44">
        <f t="shared" si="17"/>
        <v>2.4215218240579445E-2</v>
      </c>
      <c r="X55" s="44">
        <f t="shared" si="37"/>
        <v>3.1707214674161606E-2</v>
      </c>
      <c r="Y55" s="44">
        <f t="shared" si="39"/>
        <v>5.7414157516859986E-2</v>
      </c>
      <c r="Z55" s="32">
        <f t="shared" si="25"/>
        <v>4.3756367784882344E-3</v>
      </c>
      <c r="AA55" s="32">
        <f t="shared" si="26"/>
        <v>1.4351392246937145E-2</v>
      </c>
      <c r="AB55" s="32">
        <f t="shared" si="27"/>
        <v>0</v>
      </c>
      <c r="AC55" s="32">
        <f t="shared" si="28"/>
        <v>7.2602082995907083E-5</v>
      </c>
      <c r="AE55" s="19">
        <f t="shared" si="29"/>
        <v>1.4243488768179694E-2</v>
      </c>
      <c r="AF55" s="19">
        <f t="shared" si="30"/>
        <v>3.9522084114431439E-3</v>
      </c>
      <c r="AG55" s="19">
        <f t="shared" si="31"/>
        <v>2.3917021076120789E-4</v>
      </c>
      <c r="AH55" s="19">
        <f t="shared" si="32"/>
        <v>9.7339542244260113E-2</v>
      </c>
      <c r="AI55" s="19">
        <f t="shared" si="33"/>
        <v>0.10170076195628028</v>
      </c>
    </row>
    <row r="56" spans="1:35" x14ac:dyDescent="0.25">
      <c r="A56" s="45">
        <f t="shared" si="34"/>
        <v>95</v>
      </c>
      <c r="B56" s="32">
        <f t="shared" si="18"/>
        <v>1.0192957596597478</v>
      </c>
      <c r="C56" s="28">
        <f t="shared" si="8"/>
        <v>1.3114683156225236E-2</v>
      </c>
      <c r="D56" s="33">
        <f>EXP(-N56)*D55</f>
        <v>1.7240315344522691E-2</v>
      </c>
      <c r="E56" s="28">
        <f t="shared" si="9"/>
        <v>4.1256321882974546E-3</v>
      </c>
      <c r="F56" s="34">
        <f t="shared" si="35"/>
        <v>4.292924322227467E-3</v>
      </c>
      <c r="G56" s="30">
        <f t="shared" si="10"/>
        <v>1.6729213393001235E-4</v>
      </c>
      <c r="H56" s="30">
        <f t="shared" si="41"/>
        <v>2.0000000000000001E-4</v>
      </c>
      <c r="I56" s="31">
        <f t="shared" si="40"/>
        <v>-3.2707866069987655E-5</v>
      </c>
      <c r="J56" s="30">
        <f t="shared" si="21"/>
        <v>0.9825923925215474</v>
      </c>
      <c r="K56" s="30">
        <f t="shared" si="22"/>
        <v>0</v>
      </c>
      <c r="L56" s="29">
        <v>8.4198796709389373E-2</v>
      </c>
      <c r="M56" s="29">
        <v>3.702312501056771E-2</v>
      </c>
      <c r="N56" s="37">
        <f t="shared" si="23"/>
        <v>8.5979566222216613E-2</v>
      </c>
      <c r="O56" s="37">
        <f t="shared" si="24"/>
        <v>3.7772150941068824E-2</v>
      </c>
      <c r="P56" s="32">
        <f t="shared" si="36"/>
        <v>0.60000000000000009</v>
      </c>
      <c r="Q56" s="32">
        <f t="shared" si="12"/>
        <v>8.6562618934899596E-2</v>
      </c>
      <c r="R56" s="43">
        <v>33</v>
      </c>
      <c r="S56" s="44">
        <f t="shared" si="13"/>
        <v>1.7240315344522691E-2</v>
      </c>
      <c r="T56" s="44">
        <f t="shared" si="14"/>
        <v>9.5458129257351879E-2</v>
      </c>
      <c r="U56" s="44">
        <f t="shared" si="15"/>
        <v>0.11454975510882225</v>
      </c>
      <c r="V56" s="44">
        <f t="shared" si="16"/>
        <v>2.386453231433797E-2</v>
      </c>
      <c r="W56" s="44">
        <f t="shared" si="17"/>
        <v>2.386453231433797E-2</v>
      </c>
      <c r="X56" s="44">
        <f t="shared" si="37"/>
        <v>2.7581308873862488E-2</v>
      </c>
      <c r="Y56" s="44">
        <f t="shared" si="39"/>
        <v>5.9025001328545552E-2</v>
      </c>
      <c r="Z56" s="32">
        <f t="shared" si="25"/>
        <v>4.2040922235540672E-3</v>
      </c>
      <c r="AA56" s="32">
        <f t="shared" si="26"/>
        <v>1.2979050377236071E-2</v>
      </c>
      <c r="AB56" s="32">
        <f t="shared" si="27"/>
        <v>0</v>
      </c>
      <c r="AC56" s="32">
        <f t="shared" si="28"/>
        <v>6.6723016387881779E-5</v>
      </c>
      <c r="AE56" s="19">
        <f t="shared" si="29"/>
        <v>1.2866415887576204E-2</v>
      </c>
      <c r="AF56" s="19">
        <f t="shared" si="30"/>
        <v>3.808295142772563E-3</v>
      </c>
      <c r="AG56" s="19">
        <f t="shared" si="31"/>
        <v>2.2814639688277578E-4</v>
      </c>
      <c r="AH56" s="19">
        <f t="shared" si="32"/>
        <v>9.8143828661522506E-2</v>
      </c>
      <c r="AI56" s="19">
        <f t="shared" si="33"/>
        <v>0.10242848550217039</v>
      </c>
    </row>
    <row r="57" spans="1:35" x14ac:dyDescent="0.25">
      <c r="A57" s="45">
        <f t="shared" si="34"/>
        <v>96</v>
      </c>
      <c r="B57" s="32">
        <f t="shared" si="18"/>
        <v>1.0198143183455424</v>
      </c>
      <c r="C57" s="28">
        <f t="shared" si="8"/>
        <v>1.1832784374641834E-2</v>
      </c>
      <c r="D57" s="33">
        <f t="shared" si="19"/>
        <v>1.5810549394914237E-2</v>
      </c>
      <c r="E57" s="28">
        <f t="shared" si="9"/>
        <v>3.9777650202724021E-3</v>
      </c>
      <c r="F57" s="34">
        <f t="shared" si="35"/>
        <v>4.1327635955540282E-3</v>
      </c>
      <c r="G57" s="30">
        <f t="shared" si="10"/>
        <v>1.549985752816261E-4</v>
      </c>
      <c r="H57" s="30">
        <f t="shared" si="41"/>
        <v>2.0000000000000001E-4</v>
      </c>
      <c r="I57" s="31">
        <f t="shared" si="40"/>
        <v>-4.5001424718373913E-5</v>
      </c>
      <c r="J57" s="30">
        <f t="shared" si="21"/>
        <v>0.98403445202980422</v>
      </c>
      <c r="K57" s="30">
        <f t="shared" si="22"/>
        <v>0</v>
      </c>
      <c r="L57" s="29">
        <v>8.4198796709389373E-2</v>
      </c>
      <c r="M57" s="29">
        <v>3.702312501056771E-2</v>
      </c>
      <c r="N57" s="37">
        <f t="shared" si="23"/>
        <v>8.6573156059825671E-2</v>
      </c>
      <c r="O57" s="37">
        <f t="shared" si="24"/>
        <v>3.802182625123586E-2</v>
      </c>
      <c r="P57" s="32">
        <f t="shared" si="36"/>
        <v>0.8</v>
      </c>
      <c r="Q57" s="32">
        <f t="shared" si="12"/>
        <v>8.7209312395808009E-2</v>
      </c>
      <c r="R57" s="43">
        <v>34</v>
      </c>
      <c r="S57" s="44">
        <f t="shared" si="13"/>
        <v>1.5810549394914237E-2</v>
      </c>
      <c r="T57" s="44">
        <f t="shared" si="14"/>
        <v>9.4005758968642814E-2</v>
      </c>
      <c r="U57" s="44">
        <f t="shared" si="15"/>
        <v>0.11280691076237137</v>
      </c>
      <c r="V57" s="44">
        <f t="shared" si="16"/>
        <v>2.3501439742160703E-2</v>
      </c>
      <c r="W57" s="44">
        <f t="shared" si="17"/>
        <v>2.3501439742160703E-2</v>
      </c>
      <c r="X57" s="44">
        <f t="shared" si="37"/>
        <v>2.352287688660851E-2</v>
      </c>
      <c r="Y57" s="44">
        <f t="shared" si="39"/>
        <v>6.0661536841843153E-2</v>
      </c>
      <c r="Z57" s="32">
        <f t="shared" si="25"/>
        <v>4.0381728417945321E-3</v>
      </c>
      <c r="AA57" s="32">
        <f t="shared" si="26"/>
        <v>1.1718994038956453E-2</v>
      </c>
      <c r="AB57" s="32">
        <f t="shared" si="27"/>
        <v>0</v>
      </c>
      <c r="AC57" s="32">
        <f t="shared" si="28"/>
        <v>6.1320016343725543E-5</v>
      </c>
      <c r="AE57" s="19">
        <f t="shared" si="29"/>
        <v>1.1602881192959037E-2</v>
      </c>
      <c r="AF57" s="19">
        <f t="shared" si="30"/>
        <v>3.6684715411233731E-3</v>
      </c>
      <c r="AG57" s="19">
        <f t="shared" si="31"/>
        <v>2.1763069173594339E-4</v>
      </c>
      <c r="AH57" s="19">
        <f t="shared" si="32"/>
        <v>9.8887118935227988E-2</v>
      </c>
      <c r="AI57" s="19">
        <f t="shared" si="33"/>
        <v>0.10309906922987809</v>
      </c>
    </row>
    <row r="58" spans="1:35" x14ac:dyDescent="0.25">
      <c r="A58" s="45">
        <f t="shared" si="34"/>
        <v>97</v>
      </c>
      <c r="B58" s="32">
        <f t="shared" si="18"/>
        <v>1.0203014219343955</v>
      </c>
      <c r="C58" s="28">
        <f t="shared" si="8"/>
        <v>1.0656739661687334E-2</v>
      </c>
      <c r="D58" s="33">
        <f t="shared" si="19"/>
        <v>1.4490752024780559E-2</v>
      </c>
      <c r="E58" s="28">
        <f t="shared" si="9"/>
        <v>3.8340123630932251E-3</v>
      </c>
      <c r="F58" s="34">
        <f t="shared" si="35"/>
        <v>3.9775849279520331E-3</v>
      </c>
      <c r="G58" s="30">
        <f t="shared" si="10"/>
        <v>1.4357256485880796E-4</v>
      </c>
      <c r="H58" s="30">
        <f t="shared" si="41"/>
        <v>2.0000000000000001E-4</v>
      </c>
      <c r="I58" s="31">
        <f t="shared" si="40"/>
        <v>-5.6427435141192048E-5</v>
      </c>
      <c r="J58" s="30">
        <f t="shared" si="21"/>
        <v>0.98536567541036058</v>
      </c>
      <c r="K58" s="30">
        <f t="shared" si="22"/>
        <v>0</v>
      </c>
      <c r="L58" s="29">
        <v>8.7166745897434755E-2</v>
      </c>
      <c r="M58" s="29">
        <v>3.8271501561402896E-2</v>
      </c>
      <c r="N58" s="37">
        <f t="shared" si="23"/>
        <v>8.7166745897434755E-2</v>
      </c>
      <c r="O58" s="37">
        <f t="shared" si="24"/>
        <v>3.8271501561402896E-2</v>
      </c>
      <c r="P58" s="32">
        <f t="shared" si="36"/>
        <v>0</v>
      </c>
      <c r="Q58" s="32">
        <f t="shared" si="12"/>
        <v>8.7861233384219542E-2</v>
      </c>
      <c r="R58" s="43">
        <v>35</v>
      </c>
      <c r="S58" s="44">
        <f t="shared" si="13"/>
        <v>1.4490752024780559E-2</v>
      </c>
      <c r="T58" s="44">
        <f t="shared" si="14"/>
        <v>9.2505785016331193E-2</v>
      </c>
      <c r="U58" s="44">
        <f t="shared" si="15"/>
        <v>0.11100694201959743</v>
      </c>
      <c r="V58" s="44">
        <f t="shared" si="16"/>
        <v>2.3126446254082798E-2</v>
      </c>
      <c r="W58" s="44">
        <f t="shared" si="17"/>
        <v>2.3126446254082798E-2</v>
      </c>
      <c r="X58" s="44">
        <f t="shared" si="37"/>
        <v>1.9639692376047648E-2</v>
      </c>
      <c r="Y58" s="44">
        <f t="shared" si="39"/>
        <v>6.232340338968969E-2</v>
      </c>
      <c r="Z58" s="32">
        <f t="shared" si="25"/>
        <v>3.8777694524659129E-3</v>
      </c>
      <c r="AA58" s="32">
        <f t="shared" si="26"/>
        <v>1.0563171184831608E-2</v>
      </c>
      <c r="AB58" s="32">
        <f t="shared" si="27"/>
        <v>0</v>
      </c>
      <c r="AC58" s="32">
        <f t="shared" si="28"/>
        <v>5.6354532632875457E-5</v>
      </c>
      <c r="AE58" s="19">
        <f t="shared" si="29"/>
        <v>1.0444697451742405E-2</v>
      </c>
      <c r="AF58" s="19">
        <f t="shared" si="30"/>
        <v>3.5326310788259922E-3</v>
      </c>
      <c r="AG58" s="19">
        <f t="shared" si="31"/>
        <v>2.0759967561442984E-4</v>
      </c>
      <c r="AH58" s="19">
        <f t="shared" si="32"/>
        <v>9.9573632290193573E-2</v>
      </c>
      <c r="AI58" s="19">
        <f t="shared" si="33"/>
        <v>0.10371661109454804</v>
      </c>
    </row>
    <row r="59" spans="1:35" x14ac:dyDescent="0.25">
      <c r="A59" s="45">
        <f t="shared" si="34"/>
        <v>98</v>
      </c>
      <c r="B59" s="32">
        <f t="shared" si="18"/>
        <v>1.0207546322021508</v>
      </c>
      <c r="C59" s="28">
        <f t="shared" si="8"/>
        <v>9.5793257996496205E-3</v>
      </c>
      <c r="D59" s="33">
        <f t="shared" si="19"/>
        <v>1.3273649834053158E-2</v>
      </c>
      <c r="E59" s="28">
        <f t="shared" si="9"/>
        <v>3.6943240344035383E-3</v>
      </c>
      <c r="F59" s="34">
        <f t="shared" si="35"/>
        <v>3.8272797652177701E-3</v>
      </c>
      <c r="G59" s="30">
        <f t="shared" si="10"/>
        <v>1.3295573081423175E-4</v>
      </c>
      <c r="H59" s="30">
        <f t="shared" si="41"/>
        <v>2.0000000000000001E-4</v>
      </c>
      <c r="I59" s="31">
        <f t="shared" si="40"/>
        <v>-6.7044269185768257E-5</v>
      </c>
      <c r="J59" s="30">
        <f t="shared" si="21"/>
        <v>0.98659339443513261</v>
      </c>
      <c r="K59" s="30">
        <f t="shared" si="22"/>
        <v>0</v>
      </c>
      <c r="L59" s="29">
        <v>8.7166745897434755E-2</v>
      </c>
      <c r="M59" s="29">
        <v>3.8271501561402896E-2</v>
      </c>
      <c r="N59" s="37">
        <f t="shared" si="23"/>
        <v>8.7729800017137247E-2</v>
      </c>
      <c r="O59" s="37">
        <f t="shared" si="24"/>
        <v>3.8520526314108162E-2</v>
      </c>
      <c r="P59" s="32">
        <f t="shared" si="36"/>
        <v>0.2</v>
      </c>
      <c r="Q59" s="32">
        <f t="shared" si="12"/>
        <v>8.8488394228529749E-2</v>
      </c>
      <c r="R59" s="43">
        <v>36</v>
      </c>
      <c r="S59" s="44">
        <f t="shared" si="13"/>
        <v>1.3273649834053158E-2</v>
      </c>
      <c r="T59" s="44">
        <f t="shared" si="14"/>
        <v>9.0930399940349488E-2</v>
      </c>
      <c r="U59" s="44">
        <f t="shared" si="15"/>
        <v>0.10911647992841939</v>
      </c>
      <c r="V59" s="44">
        <f t="shared" si="16"/>
        <v>2.2732599985087372E-2</v>
      </c>
      <c r="W59" s="44">
        <f t="shared" si="17"/>
        <v>2.2732599985087372E-2</v>
      </c>
      <c r="X59" s="44">
        <f t="shared" si="37"/>
        <v>1.5782056144810704E-2</v>
      </c>
      <c r="Y59" s="44">
        <f t="shared" si="39"/>
        <v>6.401020507630964E-2</v>
      </c>
      <c r="Z59" s="32">
        <f t="shared" si="25"/>
        <v>3.722768086659669E-3</v>
      </c>
      <c r="AA59" s="32">
        <f t="shared" si="26"/>
        <v>9.504026976272506E-3</v>
      </c>
      <c r="AB59" s="32">
        <f t="shared" si="27"/>
        <v>0</v>
      </c>
      <c r="AC59" s="32">
        <f t="shared" si="28"/>
        <v>5.1791136689655924E-5</v>
      </c>
      <c r="AE59" s="19">
        <f t="shared" si="29"/>
        <v>9.3845528567266159E-3</v>
      </c>
      <c r="AF59" s="19">
        <f t="shared" si="30"/>
        <v>3.4003114882055568E-3</v>
      </c>
      <c r="AG59" s="19">
        <f t="shared" si="31"/>
        <v>1.9803100827114905E-4</v>
      </c>
      <c r="AH59" s="19">
        <f t="shared" si="32"/>
        <v>0.10020732759779531</v>
      </c>
      <c r="AI59" s="19">
        <f t="shared" si="33"/>
        <v>0.1042849486399258</v>
      </c>
    </row>
    <row r="60" spans="1:35" x14ac:dyDescent="0.25">
      <c r="A60" s="45">
        <f t="shared" si="34"/>
        <v>99</v>
      </c>
      <c r="B60" s="32">
        <f t="shared" si="18"/>
        <v>1.0211681373029635</v>
      </c>
      <c r="C60" s="28">
        <f t="shared" si="8"/>
        <v>8.5932858903877678E-3</v>
      </c>
      <c r="D60" s="33">
        <f t="shared" si="19"/>
        <v>1.2151929945248722E-2</v>
      </c>
      <c r="E60" s="28">
        <f t="shared" si="9"/>
        <v>3.5586440548609545E-3</v>
      </c>
      <c r="F60" s="34">
        <f t="shared" si="35"/>
        <v>3.6817373829969432E-3</v>
      </c>
      <c r="G60" s="30">
        <f t="shared" si="10"/>
        <v>1.2309332813598877E-4</v>
      </c>
      <c r="H60" s="30">
        <f t="shared" si="41"/>
        <v>2.0000000000000001E-4</v>
      </c>
      <c r="I60" s="31">
        <f t="shared" si="40"/>
        <v>-7.6906671864011242E-5</v>
      </c>
      <c r="J60" s="30">
        <f t="shared" si="21"/>
        <v>0.9877249767266153</v>
      </c>
      <c r="K60" s="30">
        <f t="shared" si="22"/>
        <v>0</v>
      </c>
      <c r="L60" s="29">
        <v>8.7166745897434755E-2</v>
      </c>
      <c r="M60" s="29">
        <v>3.8271501561402896E-2</v>
      </c>
      <c r="N60" s="37">
        <f t="shared" si="23"/>
        <v>8.8292854136839738E-2</v>
      </c>
      <c r="O60" s="37">
        <f t="shared" si="24"/>
        <v>3.8769551066813429E-2</v>
      </c>
      <c r="P60" s="32">
        <f t="shared" si="36"/>
        <v>0.4</v>
      </c>
      <c r="Q60" s="32">
        <f t="shared" si="12"/>
        <v>8.9121939322376831E-2</v>
      </c>
      <c r="R60" s="43">
        <v>37</v>
      </c>
      <c r="S60" s="44">
        <f t="shared" si="13"/>
        <v>1.2151929945248722E-2</v>
      </c>
      <c r="T60" s="44">
        <f t="shared" si="14"/>
        <v>8.9315020807811549E-2</v>
      </c>
      <c r="U60" s="44">
        <f t="shared" si="15"/>
        <v>0.10717802496937386</v>
      </c>
      <c r="V60" s="44">
        <f t="shared" si="16"/>
        <v>2.2328755201952887E-2</v>
      </c>
      <c r="W60" s="44">
        <f t="shared" si="17"/>
        <v>2.2328755201952887E-2</v>
      </c>
      <c r="X60" s="44">
        <f t="shared" si="37"/>
        <v>1.1999975434193537E-2</v>
      </c>
      <c r="Y60" s="44">
        <f t="shared" si="39"/>
        <v>6.5721510312065939E-2</v>
      </c>
      <c r="Z60" s="32">
        <f t="shared" si="25"/>
        <v>3.573322397340031E-3</v>
      </c>
      <c r="AA60" s="32">
        <f t="shared" si="26"/>
        <v>8.5349818610596876E-3</v>
      </c>
      <c r="AB60" s="32">
        <f t="shared" si="27"/>
        <v>0</v>
      </c>
      <c r="AC60" s="32">
        <f t="shared" si="28"/>
        <v>4.7597268831608442E-5</v>
      </c>
      <c r="AE60" s="19">
        <f t="shared" si="29"/>
        <v>8.4151527808963393E-3</v>
      </c>
      <c r="AF60" s="19">
        <f t="shared" si="30"/>
        <v>3.271946917083917E-3</v>
      </c>
      <c r="AG60" s="19">
        <f t="shared" si="31"/>
        <v>1.8890337916386445E-4</v>
      </c>
      <c r="AH60" s="19">
        <f t="shared" si="32"/>
        <v>0.10079169290417934</v>
      </c>
      <c r="AI60" s="19">
        <f t="shared" si="33"/>
        <v>0.10480747560960096</v>
      </c>
    </row>
    <row r="61" spans="1:35" x14ac:dyDescent="0.25">
      <c r="A61" s="45">
        <f t="shared" si="34"/>
        <v>100</v>
      </c>
      <c r="B61" s="32">
        <f t="shared" si="18"/>
        <v>1.0215351973238771</v>
      </c>
      <c r="C61" s="28">
        <f t="shared" si="8"/>
        <v>7.6918276837107061E-3</v>
      </c>
      <c r="D61" s="33">
        <f t="shared" si="19"/>
        <v>1.1118741324199584E-2</v>
      </c>
      <c r="E61" s="28">
        <f t="shared" si="9"/>
        <v>3.4269136404888778E-3</v>
      </c>
      <c r="F61" s="34">
        <f t="shared" si="35"/>
        <v>3.5408477642280786E-3</v>
      </c>
      <c r="G61" s="30">
        <f t="shared" si="10"/>
        <v>1.1393412373920074E-4</v>
      </c>
      <c r="H61" s="30">
        <f t="shared" si="41"/>
        <v>2.0000000000000001E-4</v>
      </c>
      <c r="I61" s="31">
        <f t="shared" si="40"/>
        <v>-8.6065876260799269E-5</v>
      </c>
      <c r="J61" s="30">
        <f t="shared" si="21"/>
        <v>0.98876732455206118</v>
      </c>
      <c r="K61" s="30">
        <f t="shared" si="22"/>
        <v>0</v>
      </c>
      <c r="L61" s="29">
        <v>8.7166745897434755E-2</v>
      </c>
      <c r="M61" s="29">
        <v>3.8271501561402896E-2</v>
      </c>
      <c r="N61" s="37">
        <f t="shared" si="23"/>
        <v>8.8855908256542215E-2</v>
      </c>
      <c r="O61" s="37">
        <f t="shared" si="24"/>
        <v>3.9018575819518703E-2</v>
      </c>
      <c r="P61" s="32">
        <f t="shared" si="36"/>
        <v>0.60000000000000009</v>
      </c>
      <c r="Q61" s="32">
        <f t="shared" si="12"/>
        <v>8.9762545002425365E-2</v>
      </c>
      <c r="R61" s="43">
        <v>38</v>
      </c>
      <c r="S61" s="44">
        <f t="shared" si="13"/>
        <v>1.1118741324199584E-2</v>
      </c>
      <c r="T61" s="44">
        <f t="shared" si="14"/>
        <v>8.7662333019081579E-2</v>
      </c>
      <c r="U61" s="44">
        <f t="shared" si="15"/>
        <v>0.10519479962289789</v>
      </c>
      <c r="V61" s="44">
        <f t="shared" si="16"/>
        <v>2.1915583254770395E-2</v>
      </c>
      <c r="W61" s="44">
        <f t="shared" si="17"/>
        <v>2.1915583254770395E-2</v>
      </c>
      <c r="X61" s="44">
        <f t="shared" si="37"/>
        <v>1.2614267659546709E-2</v>
      </c>
      <c r="Y61" s="44">
        <f t="shared" si="39"/>
        <v>6.7456851394230175E-2</v>
      </c>
      <c r="Z61" s="32">
        <f t="shared" si="25"/>
        <v>3.4290207232588691E-3</v>
      </c>
      <c r="AA61" s="32">
        <f t="shared" si="26"/>
        <v>7.6491240424733358E-3</v>
      </c>
      <c r="AB61" s="32">
        <f t="shared" si="27"/>
        <v>0</v>
      </c>
      <c r="AC61" s="32">
        <f t="shared" si="28"/>
        <v>4.3743005947210373E-5</v>
      </c>
      <c r="AE61" s="19">
        <f t="shared" si="29"/>
        <v>7.5296746542469033E-3</v>
      </c>
      <c r="AF61" s="19">
        <f t="shared" si="30"/>
        <v>3.147417374680675E-3</v>
      </c>
      <c r="AG61" s="19">
        <f t="shared" si="31"/>
        <v>1.8019645999411689E-4</v>
      </c>
      <c r="AH61" s="19">
        <f t="shared" si="32"/>
        <v>0.1013302735989887</v>
      </c>
      <c r="AI61" s="19">
        <f t="shared" si="33"/>
        <v>0.10528760950301404</v>
      </c>
    </row>
    <row r="62" spans="1:35" x14ac:dyDescent="0.25">
      <c r="A62" s="45">
        <f t="shared" si="34"/>
        <v>101</v>
      </c>
      <c r="B62" s="32">
        <f t="shared" si="18"/>
        <v>1.0219832066844348</v>
      </c>
      <c r="C62" s="28">
        <f t="shared" si="8"/>
        <v>6.8834040660394127E-3</v>
      </c>
      <c r="D62" s="33">
        <f t="shared" si="19"/>
        <v>1.0167670520273725E-2</v>
      </c>
      <c r="E62" s="28">
        <f t="shared" si="9"/>
        <v>3.2842664542343122E-3</v>
      </c>
      <c r="F62" s="34">
        <f t="shared" si="35"/>
        <v>3.3892235067579084E-3</v>
      </c>
      <c r="G62" s="30">
        <f t="shared" si="10"/>
        <v>1.0495705252359629E-4</v>
      </c>
      <c r="H62" s="30">
        <f t="shared" si="41"/>
        <v>2.0000000000000001E-4</v>
      </c>
      <c r="I62" s="31">
        <f t="shared" si="40"/>
        <v>-9.504294747640372E-5</v>
      </c>
      <c r="J62" s="30">
        <f t="shared" si="21"/>
        <v>0.98972737242720277</v>
      </c>
      <c r="K62" s="30">
        <f t="shared" si="22"/>
        <v>0</v>
      </c>
      <c r="L62" s="29">
        <v>8.7166745897434755E-2</v>
      </c>
      <c r="M62" s="29">
        <v>3.8271501561402896E-2</v>
      </c>
      <c r="N62" s="37">
        <f t="shared" si="23"/>
        <v>8.9418962376244721E-2</v>
      </c>
      <c r="O62" s="37">
        <f t="shared" si="24"/>
        <v>3.9267600572223969E-2</v>
      </c>
      <c r="P62" s="32">
        <f t="shared" si="36"/>
        <v>0.8</v>
      </c>
      <c r="Q62" s="32">
        <f t="shared" si="12"/>
        <v>9.0410963148441922E-2</v>
      </c>
      <c r="R62" s="43">
        <v>39</v>
      </c>
      <c r="S62" s="44">
        <f t="shared" si="13"/>
        <v>1.0167670520273725E-2</v>
      </c>
      <c r="T62" s="44">
        <f t="shared" si="14"/>
        <v>8.617805203179843E-2</v>
      </c>
      <c r="U62" s="44">
        <f t="shared" si="15"/>
        <v>0.10341366243815811</v>
      </c>
      <c r="V62" s="44">
        <f t="shared" si="16"/>
        <v>2.1544513007949607E-2</v>
      </c>
      <c r="W62" s="44">
        <f t="shared" si="17"/>
        <v>2.1544513007949607E-2</v>
      </c>
      <c r="X62" s="44">
        <f t="shared" si="37"/>
        <v>5.259750478649243E-2</v>
      </c>
      <c r="Y62" s="44">
        <f t="shared" si="39"/>
        <v>6.9215724135791579E-2</v>
      </c>
      <c r="Z62" s="32">
        <f t="shared" si="25"/>
        <v>3.289737129297371E-3</v>
      </c>
      <c r="AA62" s="32">
        <f t="shared" si="26"/>
        <v>6.8401760601321344E-3</v>
      </c>
      <c r="AB62" s="32">
        <f t="shared" si="27"/>
        <v>0</v>
      </c>
      <c r="AC62" s="32">
        <f t="shared" si="28"/>
        <v>4.0200847995442042E-5</v>
      </c>
      <c r="AE62" s="19">
        <f t="shared" si="29"/>
        <v>6.7353397012959448E-3</v>
      </c>
      <c r="AF62" s="19">
        <f t="shared" si="30"/>
        <v>3.0130216145505991E-3</v>
      </c>
      <c r="AG62" s="19">
        <f t="shared" si="31"/>
        <v>1.7189085943372439E-4</v>
      </c>
      <c r="AH62" s="19">
        <f t="shared" si="32"/>
        <v>0.10182638275081435</v>
      </c>
      <c r="AI62" s="19">
        <f t="shared" si="33"/>
        <v>0.10572853666482981</v>
      </c>
    </row>
    <row r="63" spans="1:35" x14ac:dyDescent="0.25">
      <c r="A63" s="45">
        <f t="shared" si="34"/>
        <v>102</v>
      </c>
      <c r="B63" s="32">
        <f t="shared" si="18"/>
        <v>1.0238253620137474</v>
      </c>
      <c r="C63" s="28">
        <f t="shared" si="8"/>
        <v>6.287465946155377E-3</v>
      </c>
      <c r="D63" s="33">
        <f t="shared" si="19"/>
        <v>9.292718284175364E-3</v>
      </c>
      <c r="E63" s="28">
        <f t="shared" si="9"/>
        <v>3.0052523380199869E-3</v>
      </c>
      <c r="F63" s="34">
        <f t="shared" si="35"/>
        <v>3.097572761391788E-3</v>
      </c>
      <c r="G63" s="30">
        <f t="shared" si="10"/>
        <v>9.2320423371801061E-5</v>
      </c>
      <c r="H63" s="30">
        <f t="shared" si="41"/>
        <v>2.0000000000000001E-4</v>
      </c>
      <c r="I63" s="31">
        <f t="shared" si="40"/>
        <v>-1.0767957662819895E-4</v>
      </c>
      <c r="J63" s="30">
        <f t="shared" si="21"/>
        <v>0.99061496129245286</v>
      </c>
      <c r="K63" s="30">
        <f t="shared" si="22"/>
        <v>0</v>
      </c>
      <c r="L63" s="29">
        <v>8.9982016495947198E-2</v>
      </c>
      <c r="M63" s="29">
        <v>3.9516625324929236E-2</v>
      </c>
      <c r="N63" s="37">
        <f t="shared" si="23"/>
        <v>8.9982016495947198E-2</v>
      </c>
      <c r="O63" s="37">
        <f t="shared" si="24"/>
        <v>3.9516625324929236E-2</v>
      </c>
      <c r="P63" s="32">
        <f t="shared" si="36"/>
        <v>0</v>
      </c>
      <c r="Q63" s="32">
        <f t="shared" si="12"/>
        <v>9.1067418710790438E-2</v>
      </c>
      <c r="R63" s="43">
        <v>40</v>
      </c>
      <c r="S63" s="44">
        <f t="shared" si="13"/>
        <v>9.292718284175364E-3</v>
      </c>
      <c r="T63" s="44">
        <f t="shared" si="14"/>
        <v>8.6749243776390816E-2</v>
      </c>
      <c r="U63" s="44">
        <f t="shared" si="15"/>
        <v>0.10409909253166898</v>
      </c>
      <c r="V63" s="44">
        <f t="shared" si="16"/>
        <v>2.1687310944097704E-2</v>
      </c>
      <c r="W63" s="44">
        <f t="shared" si="17"/>
        <v>2.1687310944097704E-2</v>
      </c>
      <c r="X63" s="44">
        <f t="shared" si="37"/>
        <v>5.6744827553415672E-2</v>
      </c>
      <c r="Y63" s="44">
        <f t="shared" si="39"/>
        <v>7.0997587544372673E-2</v>
      </c>
      <c r="Z63" s="32">
        <f t="shared" si="25"/>
        <v>3.1428982936648007E-3</v>
      </c>
      <c r="AA63" s="32">
        <f t="shared" si="26"/>
        <v>6.1147217256086713E-3</v>
      </c>
      <c r="AB63" s="32">
        <f t="shared" si="27"/>
        <v>0</v>
      </c>
      <c r="AC63" s="32">
        <f t="shared" si="28"/>
        <v>3.6945521793883498E-5</v>
      </c>
      <c r="AE63" s="19">
        <f t="shared" si="29"/>
        <v>6.141150805044183E-3</v>
      </c>
      <c r="AF63" s="19">
        <f t="shared" si="30"/>
        <v>2.7536701290453163E-3</v>
      </c>
      <c r="AG63" s="19">
        <f t="shared" si="31"/>
        <v>1.6396807993802453E-4</v>
      </c>
      <c r="AH63" s="19">
        <f t="shared" si="32"/>
        <v>0.10228307996478789</v>
      </c>
      <c r="AI63" s="19">
        <f t="shared" si="33"/>
        <v>0.10613330261210902</v>
      </c>
    </row>
    <row r="64" spans="1:35" x14ac:dyDescent="0.25">
      <c r="A64" s="45">
        <f t="shared" si="34"/>
        <v>103</v>
      </c>
      <c r="B64" s="32">
        <f t="shared" si="18"/>
        <v>1.0258353122741952</v>
      </c>
      <c r="C64" s="28">
        <f t="shared" si="8"/>
        <v>5.7432437332359445E-3</v>
      </c>
      <c r="D64" s="33">
        <f t="shared" si="19"/>
        <v>8.4930577694134739E-3</v>
      </c>
      <c r="E64" s="28">
        <f t="shared" si="9"/>
        <v>2.7498140361775295E-3</v>
      </c>
      <c r="F64" s="34">
        <f t="shared" si="35"/>
        <v>2.8310192564711578E-3</v>
      </c>
      <c r="G64" s="30">
        <f t="shared" si="10"/>
        <v>8.1205220293628384E-5</v>
      </c>
      <c r="H64" s="30">
        <f t="shared" si="41"/>
        <v>2.0000000000000001E-4</v>
      </c>
      <c r="I64" s="31">
        <f t="shared" si="40"/>
        <v>-1.1879477970637163E-4</v>
      </c>
      <c r="J64" s="30">
        <f t="shared" si="21"/>
        <v>0.9914257370102928</v>
      </c>
      <c r="K64" s="30">
        <f t="shared" si="22"/>
        <v>0</v>
      </c>
      <c r="L64" s="29">
        <v>8.9982016495947198E-2</v>
      </c>
      <c r="M64" s="29">
        <v>3.9516625324929236E-2</v>
      </c>
      <c r="N64" s="37">
        <f t="shared" si="23"/>
        <v>8.9982016495947212E-2</v>
      </c>
      <c r="O64" s="37">
        <f t="shared" si="24"/>
        <v>3.9516625324929236E-2</v>
      </c>
      <c r="P64" s="32">
        <f t="shared" si="36"/>
        <v>0.2</v>
      </c>
      <c r="Q64" s="32">
        <f t="shared" si="12"/>
        <v>9.1169614329542861E-2</v>
      </c>
      <c r="R64" s="43">
        <v>41</v>
      </c>
      <c r="S64" s="44">
        <f t="shared" si="13"/>
        <v>8.4930577694134739E-3</v>
      </c>
      <c r="T64" s="44">
        <f t="shared" si="14"/>
        <v>8.6794119066943065E-2</v>
      </c>
      <c r="U64" s="44">
        <f t="shared" si="15"/>
        <v>0.10415294288033168</v>
      </c>
      <c r="V64" s="44">
        <f t="shared" si="16"/>
        <v>2.1698529766735766E-2</v>
      </c>
      <c r="W64" s="44">
        <f t="shared" si="17"/>
        <v>2.1698529766735766E-2</v>
      </c>
      <c r="X64" s="44">
        <f t="shared" si="37"/>
        <v>6.0365269796562024E-2</v>
      </c>
      <c r="Y64" s="44">
        <f t="shared" si="39"/>
        <v>7.2801863553260807E-2</v>
      </c>
      <c r="Z64" s="32">
        <f t="shared" si="25"/>
        <v>2.8829615933821605E-3</v>
      </c>
      <c r="AA64" s="32">
        <f t="shared" si="26"/>
        <v>5.5727112075605011E-3</v>
      </c>
      <c r="AB64" s="32">
        <f t="shared" si="27"/>
        <v>0</v>
      </c>
      <c r="AC64" s="32">
        <f t="shared" si="28"/>
        <v>3.3953800695375398E-5</v>
      </c>
      <c r="AE64" s="19">
        <f t="shared" si="29"/>
        <v>5.5986020996914507E-3</v>
      </c>
      <c r="AF64" s="19">
        <f t="shared" si="30"/>
        <v>2.5118729807897195E-3</v>
      </c>
      <c r="AG64" s="19">
        <f t="shared" si="31"/>
        <v>1.5641047654967716E-4</v>
      </c>
      <c r="AH64" s="19">
        <f t="shared" si="32"/>
        <v>0.10270291957341665</v>
      </c>
      <c r="AI64" s="19">
        <f t="shared" si="33"/>
        <v>0.10650536646047691</v>
      </c>
    </row>
    <row r="65" spans="1:74" x14ac:dyDescent="0.25">
      <c r="A65" s="45">
        <f t="shared" si="34"/>
        <v>104</v>
      </c>
      <c r="B65" s="32">
        <f t="shared" si="18"/>
        <v>1.0280511206959833</v>
      </c>
      <c r="C65" s="28">
        <f t="shared" si="8"/>
        <v>5.2462348959924797E-3</v>
      </c>
      <c r="D65" s="33">
        <f t="shared" si="19"/>
        <v>7.7622099442558948E-3</v>
      </c>
      <c r="E65" s="28">
        <f t="shared" si="9"/>
        <v>2.5159750482634151E-3</v>
      </c>
      <c r="F65" s="34">
        <f t="shared" si="35"/>
        <v>2.5874033147519648E-3</v>
      </c>
      <c r="G65" s="30">
        <f t="shared" si="10"/>
        <v>7.142826648854966E-5</v>
      </c>
      <c r="H65" s="30">
        <f t="shared" si="41"/>
        <v>2.0000000000000001E-4</v>
      </c>
      <c r="I65" s="31">
        <f t="shared" si="40"/>
        <v>-1.2857173351145035E-4</v>
      </c>
      <c r="J65" s="30">
        <f t="shared" si="21"/>
        <v>0.99216636178925566</v>
      </c>
      <c r="K65" s="30">
        <f t="shared" si="22"/>
        <v>0</v>
      </c>
      <c r="L65" s="29">
        <v>8.9982016495947198E-2</v>
      </c>
      <c r="M65" s="29">
        <v>3.9516625324929236E-2</v>
      </c>
      <c r="N65" s="37">
        <f t="shared" si="23"/>
        <v>8.9982016495947198E-2</v>
      </c>
      <c r="O65" s="37">
        <f t="shared" si="24"/>
        <v>3.9516625324929236E-2</v>
      </c>
      <c r="P65" s="32">
        <f t="shared" si="36"/>
        <v>0.4</v>
      </c>
      <c r="Q65" s="32">
        <f t="shared" si="12"/>
        <v>9.1281432136595023E-2</v>
      </c>
      <c r="R65" s="43">
        <v>42</v>
      </c>
      <c r="S65" s="44">
        <f t="shared" si="13"/>
        <v>7.7622099442558948E-3</v>
      </c>
      <c r="T65" s="44">
        <f t="shared" si="14"/>
        <v>8.6850065875108795E-2</v>
      </c>
      <c r="U65" s="44">
        <f t="shared" si="15"/>
        <v>0.10422007905013055</v>
      </c>
      <c r="V65" s="44">
        <f t="shared" si="16"/>
        <v>2.1712516468777199E-2</v>
      </c>
      <c r="W65" s="44">
        <f t="shared" si="17"/>
        <v>2.1712516468777199E-2</v>
      </c>
      <c r="X65" s="44">
        <f t="shared" si="37"/>
        <v>6.4020002173578713E-2</v>
      </c>
      <c r="Y65" s="44">
        <f t="shared" si="39"/>
        <v>7.4627936806499276E-2</v>
      </c>
      <c r="Z65" s="32">
        <f t="shared" si="25"/>
        <v>2.6477257220029835E-3</v>
      </c>
      <c r="AA65" s="32">
        <f t="shared" si="26"/>
        <v>5.0802416298082499E-3</v>
      </c>
      <c r="AB65" s="32">
        <f t="shared" si="27"/>
        <v>0</v>
      </c>
      <c r="AC65" s="32">
        <f t="shared" si="28"/>
        <v>3.1204338866642728E-5</v>
      </c>
      <c r="AE65" s="19">
        <f t="shared" si="29"/>
        <v>5.1030875706266588E-3</v>
      </c>
      <c r="AF65" s="19">
        <f t="shared" si="30"/>
        <v>2.2919991345118408E-3</v>
      </c>
      <c r="AG65" s="19">
        <f t="shared" si="31"/>
        <v>1.4920121760127902E-4</v>
      </c>
      <c r="AH65" s="19">
        <f t="shared" si="32"/>
        <v>0.10308601997081974</v>
      </c>
      <c r="AI65" s="19">
        <f t="shared" si="33"/>
        <v>0.10684486369736487</v>
      </c>
    </row>
    <row r="66" spans="1:74" x14ac:dyDescent="0.25">
      <c r="A66" s="45">
        <f t="shared" si="34"/>
        <v>105</v>
      </c>
      <c r="B66" s="32">
        <f t="shared" si="18"/>
        <v>1.0304676244690523</v>
      </c>
      <c r="C66" s="28">
        <f t="shared" si="8"/>
        <v>4.7923306480031208E-3</v>
      </c>
      <c r="D66" s="33">
        <f t="shared" si="19"/>
        <v>7.094253313063955E-3</v>
      </c>
      <c r="E66" s="28">
        <f t="shared" si="9"/>
        <v>2.3019226650608346E-3</v>
      </c>
      <c r="F66" s="34">
        <f t="shared" si="35"/>
        <v>2.3647511043546517E-3</v>
      </c>
      <c r="G66" s="30">
        <f t="shared" si="10"/>
        <v>6.282843929381705E-5</v>
      </c>
      <c r="H66" s="30">
        <f t="shared" si="41"/>
        <v>2.0000000000000001E-4</v>
      </c>
      <c r="I66" s="31">
        <f t="shared" si="40"/>
        <v>-1.3717156070618296E-4</v>
      </c>
      <c r="J66" s="30">
        <f t="shared" si="21"/>
        <v>0.99284291824764226</v>
      </c>
      <c r="K66" s="30">
        <f t="shared" si="22"/>
        <v>0</v>
      </c>
      <c r="L66" s="29">
        <v>8.9982016495947198E-2</v>
      </c>
      <c r="M66" s="29">
        <v>3.9516625324929236E-2</v>
      </c>
      <c r="N66" s="37">
        <f t="shared" si="23"/>
        <v>8.9982016495947198E-2</v>
      </c>
      <c r="O66" s="37">
        <f t="shared" si="24"/>
        <v>3.9516625324929236E-2</v>
      </c>
      <c r="P66" s="32">
        <f t="shared" si="36"/>
        <v>0.60000000000000009</v>
      </c>
      <c r="Q66" s="32">
        <f t="shared" si="12"/>
        <v>9.1367862878483364E-2</v>
      </c>
      <c r="R66" s="43">
        <v>43</v>
      </c>
      <c r="S66" s="44">
        <f t="shared" si="13"/>
        <v>7.094253313063955E-3</v>
      </c>
      <c r="T66" s="44">
        <f t="shared" si="14"/>
        <v>8.6883703567202181E-2</v>
      </c>
      <c r="U66" s="44">
        <f t="shared" si="15"/>
        <v>0.10426044428064261</v>
      </c>
      <c r="V66" s="44">
        <f t="shared" si="16"/>
        <v>2.1720925891800545E-2</v>
      </c>
      <c r="W66" s="44">
        <f t="shared" si="17"/>
        <v>2.1720925891800545E-2</v>
      </c>
      <c r="X66" s="44">
        <f t="shared" si="37"/>
        <v>0.12054355063831242</v>
      </c>
      <c r="Y66" s="44">
        <f t="shared" si="39"/>
        <v>7.647515449990952E-2</v>
      </c>
      <c r="Z66" s="32">
        <f t="shared" si="25"/>
        <v>2.431624767768383E-3</v>
      </c>
      <c r="AA66" s="32">
        <f t="shared" si="26"/>
        <v>4.6312579199446272E-3</v>
      </c>
      <c r="AB66" s="32">
        <f t="shared" si="27"/>
        <v>0</v>
      </c>
      <c r="AC66" s="32">
        <f t="shared" si="28"/>
        <v>2.867751898646481E-5</v>
      </c>
      <c r="AE66" s="19">
        <f t="shared" si="29"/>
        <v>4.6506367926623278E-3</v>
      </c>
      <c r="AF66" s="19">
        <f t="shared" si="30"/>
        <v>2.0917925302107927E-3</v>
      </c>
      <c r="AG66" s="19">
        <f t="shared" si="31"/>
        <v>1.4232424722927014E-4</v>
      </c>
      <c r="AH66" s="19">
        <f t="shared" si="32"/>
        <v>0.10343569317472025</v>
      </c>
      <c r="AI66" s="19">
        <f t="shared" si="33"/>
        <v>0.10715472484610176</v>
      </c>
    </row>
    <row r="67" spans="1:74" x14ac:dyDescent="0.25">
      <c r="A67" s="45">
        <f t="shared" si="34"/>
        <v>106</v>
      </c>
      <c r="B67" s="32">
        <f t="shared" si="18"/>
        <v>1.0347933834557794</v>
      </c>
      <c r="C67" s="28">
        <f t="shared" si="8"/>
        <v>4.4994872683140567E-3</v>
      </c>
      <c r="D67" s="33">
        <f t="shared" si="19"/>
        <v>6.6518077543651442E-3</v>
      </c>
      <c r="E67" s="28">
        <f t="shared" si="9"/>
        <v>2.1523204860510871E-3</v>
      </c>
      <c r="F67" s="34">
        <f t="shared" si="35"/>
        <v>2.2088001511242814E-3</v>
      </c>
      <c r="G67" s="30">
        <f t="shared" si="10"/>
        <v>5.6479665073194338E-5</v>
      </c>
      <c r="H67" s="30">
        <f t="shared" si="41"/>
        <v>2.0000000000000001E-4</v>
      </c>
      <c r="I67" s="31">
        <f t="shared" si="40"/>
        <v>-1.4352033492680567E-4</v>
      </c>
      <c r="J67" s="30">
        <f t="shared" si="21"/>
        <v>0.99329171258056159</v>
      </c>
      <c r="K67" s="30">
        <f t="shared" si="22"/>
        <v>0</v>
      </c>
      <c r="L67" s="29">
        <v>8.9982016495947198E-2</v>
      </c>
      <c r="M67" s="29">
        <v>3.9516625324929236E-2</v>
      </c>
      <c r="N67" s="37">
        <f t="shared" si="23"/>
        <v>6.4396403299189442E-2</v>
      </c>
      <c r="O67" s="37">
        <f t="shared" si="24"/>
        <v>6.8223325064985851E-2</v>
      </c>
      <c r="P67" s="32">
        <f t="shared" si="36"/>
        <v>0.8</v>
      </c>
      <c r="Q67" s="32">
        <f t="shared" si="12"/>
        <v>6.5912733502950849E-2</v>
      </c>
      <c r="R67" s="43">
        <v>44</v>
      </c>
      <c r="S67" s="44">
        <f t="shared" si="13"/>
        <v>6.6518077543651442E-3</v>
      </c>
      <c r="T67" s="44">
        <f t="shared" si="14"/>
        <v>6.2769982635208152E-2</v>
      </c>
      <c r="U67" s="44">
        <f t="shared" si="15"/>
        <v>7.5323979162249782E-2</v>
      </c>
      <c r="V67" s="44">
        <f t="shared" si="16"/>
        <v>1.5692495658802038E-2</v>
      </c>
      <c r="W67" s="44">
        <f t="shared" si="17"/>
        <v>1.5692495658802038E-2</v>
      </c>
      <c r="X67" s="44">
        <f t="shared" si="37"/>
        <v>4.3060983649597206E-2</v>
      </c>
      <c r="Y67" s="44">
        <f t="shared" si="39"/>
        <v>7.8342826279836256E-2</v>
      </c>
      <c r="Z67" s="32">
        <f t="shared" si="25"/>
        <v>2.2332795958715981E-3</v>
      </c>
      <c r="AA67" s="32">
        <f t="shared" si="26"/>
        <v>4.2220053369728169E-3</v>
      </c>
      <c r="AB67" s="32">
        <f t="shared" si="27"/>
        <v>0</v>
      </c>
      <c r="AC67" s="32">
        <f t="shared" si="28"/>
        <v>2.6355312276722866E-5</v>
      </c>
      <c r="AE67" s="19">
        <f t="shared" si="29"/>
        <v>4.3481987228094184E-3</v>
      </c>
      <c r="AF67" s="19">
        <f t="shared" si="30"/>
        <v>1.7989244227694995E-3</v>
      </c>
      <c r="AG67" s="19">
        <f t="shared" si="31"/>
        <v>1.3576424961564632E-4</v>
      </c>
      <c r="AH67" s="19">
        <f t="shared" si="32"/>
        <v>0.10375480053038605</v>
      </c>
      <c r="AI67" s="19">
        <f t="shared" si="33"/>
        <v>0.10743748366534378</v>
      </c>
    </row>
    <row r="68" spans="1:74" x14ac:dyDescent="0.25">
      <c r="A68" s="45">
        <f t="shared" si="34"/>
        <v>107</v>
      </c>
      <c r="B68" s="32">
        <f t="shared" si="18"/>
        <v>1.0382904663868164</v>
      </c>
      <c r="C68" s="28">
        <f t="shared" si="8"/>
        <v>4.1028060207119726E-3</v>
      </c>
      <c r="D68" s="33">
        <f t="shared" si="19"/>
        <v>6.0794038731444211E-3</v>
      </c>
      <c r="E68" s="28">
        <f t="shared" si="9"/>
        <v>1.9765978524324485E-3</v>
      </c>
      <c r="F68" s="34">
        <f t="shared" si="35"/>
        <v>2.0264679577148069E-3</v>
      </c>
      <c r="G68" s="30">
        <f t="shared" si="10"/>
        <v>4.9870105282358388E-5</v>
      </c>
      <c r="H68" s="30">
        <f t="shared" si="41"/>
        <v>2.0000000000000001E-4</v>
      </c>
      <c r="I68" s="31">
        <f t="shared" si="40"/>
        <v>-1.5012989471764162E-4</v>
      </c>
      <c r="J68" s="30">
        <f t="shared" si="21"/>
        <v>0.99387072602157334</v>
      </c>
      <c r="K68" s="30">
        <f t="shared" si="22"/>
        <v>0</v>
      </c>
      <c r="L68" s="29">
        <v>8.9982016495947198E-2</v>
      </c>
      <c r="M68" s="29">
        <v>3.9516625324929236E-2</v>
      </c>
      <c r="N68" s="37">
        <f t="shared" si="23"/>
        <v>8.9982016495947198E-2</v>
      </c>
      <c r="O68" s="37">
        <f t="shared" si="24"/>
        <v>3.9516625324929236E-2</v>
      </c>
      <c r="P68" s="32">
        <f t="shared" si="36"/>
        <v>0</v>
      </c>
      <c r="Q68" s="32">
        <f t="shared" si="12"/>
        <v>9.1632385149260032E-2</v>
      </c>
      <c r="R68" s="43">
        <v>45</v>
      </c>
      <c r="S68" s="44">
        <f t="shared" si="13"/>
        <v>6.0794038731444211E-3</v>
      </c>
      <c r="T68" s="44">
        <f t="shared" si="14"/>
        <v>8.7043342166719648E-2</v>
      </c>
      <c r="U68" s="44">
        <f t="shared" si="15"/>
        <v>0.10445201060006358</v>
      </c>
      <c r="V68" s="44">
        <f t="shared" si="16"/>
        <v>2.1760835541679912E-2</v>
      </c>
      <c r="W68" s="44">
        <f t="shared" si="17"/>
        <v>2.1760835541679912E-2</v>
      </c>
      <c r="X68" s="44">
        <f t="shared" si="37"/>
        <v>8.5213471618265049E-2</v>
      </c>
      <c r="Y68" s="44">
        <f t="shared" si="39"/>
        <v>8.0230224201321476E-2</v>
      </c>
      <c r="Z68" s="32">
        <f t="shared" si="25"/>
        <v>2.2124623227990918E-3</v>
      </c>
      <c r="AA68" s="32">
        <f t="shared" si="26"/>
        <v>4.0101249834534336E-3</v>
      </c>
      <c r="AB68" s="32">
        <f t="shared" si="27"/>
        <v>0</v>
      </c>
      <c r="AC68" s="32">
        <f t="shared" si="28"/>
        <v>2.4221149867651276E-5</v>
      </c>
      <c r="AE68" s="19">
        <f t="shared" si="29"/>
        <v>3.9515011969525945E-3</v>
      </c>
      <c r="AF68" s="19">
        <f t="shared" si="30"/>
        <v>1.8169908036870944E-3</v>
      </c>
      <c r="AG68" s="19">
        <f t="shared" si="31"/>
        <v>1.2950661487783963E-4</v>
      </c>
      <c r="AH68" s="19">
        <f t="shared" si="32"/>
        <v>0.10395853676570251</v>
      </c>
      <c r="AI68" s="19">
        <f t="shared" si="33"/>
        <v>0.10761863620970437</v>
      </c>
    </row>
    <row r="69" spans="1:74" x14ac:dyDescent="0.25">
      <c r="A69" s="45">
        <f t="shared" si="34"/>
        <v>108</v>
      </c>
      <c r="B69" s="32">
        <f t="shared" si="18"/>
        <v>1.0408040723060592</v>
      </c>
      <c r="C69" s="28">
        <f t="shared" si="8"/>
        <v>3.7678653980613868E-3</v>
      </c>
      <c r="D69" s="33">
        <f t="shared" si="19"/>
        <v>5.5856512393207738E-3</v>
      </c>
      <c r="E69" s="28">
        <f t="shared" si="9"/>
        <v>1.817785841259387E-3</v>
      </c>
      <c r="F69" s="34">
        <f t="shared" si="35"/>
        <v>1.8618837464402579E-3</v>
      </c>
      <c r="G69" s="30">
        <f t="shared" si="10"/>
        <v>4.40979051808709E-5</v>
      </c>
      <c r="H69" s="30">
        <f t="shared" si="41"/>
        <v>2.0000000000000001E-4</v>
      </c>
      <c r="I69" s="31">
        <f t="shared" si="40"/>
        <v>-1.5590209481912911E-4</v>
      </c>
      <c r="J69" s="30">
        <f t="shared" si="21"/>
        <v>0.99437025085549846</v>
      </c>
      <c r="K69" s="30">
        <f t="shared" si="22"/>
        <v>0</v>
      </c>
      <c r="L69" s="29">
        <v>8.9982016495947198E-2</v>
      </c>
      <c r="M69" s="29">
        <v>3.9516625324929236E-2</v>
      </c>
      <c r="N69" s="37">
        <f t="shared" si="23"/>
        <v>8.4705613196757762E-2</v>
      </c>
      <c r="O69" s="37">
        <f t="shared" si="24"/>
        <v>4.7993300259943389E-2</v>
      </c>
      <c r="P69" s="32">
        <f t="shared" si="36"/>
        <v>0.2</v>
      </c>
      <c r="Q69" s="32">
        <f t="shared" si="12"/>
        <v>8.6492416035285694E-2</v>
      </c>
      <c r="R69" s="43">
        <v>46</v>
      </c>
      <c r="S69" s="44">
        <f t="shared" si="13"/>
        <v>5.5856512393207738E-3</v>
      </c>
      <c r="T69" s="44">
        <f t="shared" si="14"/>
        <v>8.2119907590573318E-2</v>
      </c>
      <c r="U69" s="44">
        <f t="shared" si="15"/>
        <v>9.8543889108687985E-2</v>
      </c>
      <c r="V69" s="44">
        <f t="shared" si="16"/>
        <v>2.052997689764333E-2</v>
      </c>
      <c r="W69" s="44">
        <f t="shared" si="17"/>
        <v>2.052997689764333E-2</v>
      </c>
      <c r="X69" s="44">
        <f t="shared" si="37"/>
        <v>9.3850060005174568E-2</v>
      </c>
      <c r="Y69" s="44">
        <f t="shared" si="39"/>
        <v>8.2136582747319997E-2</v>
      </c>
      <c r="Z69" s="32">
        <f t="shared" si="25"/>
        <v>1.9321193466138502E-3</v>
      </c>
      <c r="AA69" s="32">
        <f t="shared" si="26"/>
        <v>3.5994326330624107E-3</v>
      </c>
      <c r="AB69" s="32">
        <f t="shared" si="27"/>
        <v>0</v>
      </c>
      <c r="AC69" s="32">
        <f t="shared" si="28"/>
        <v>2.2259804579487675E-5</v>
      </c>
      <c r="AE69" s="19">
        <f t="shared" si="29"/>
        <v>3.6201485931094692E-3</v>
      </c>
      <c r="AF69" s="19">
        <f t="shared" si="30"/>
        <v>1.6343913855719247E-3</v>
      </c>
      <c r="AG69" s="19">
        <f t="shared" si="31"/>
        <v>1.2353740653079975E-4</v>
      </c>
      <c r="AH69" s="19">
        <f t="shared" si="32"/>
        <v>0.10423431307607908</v>
      </c>
      <c r="AI69" s="19">
        <f t="shared" si="33"/>
        <v>0.10786278112963311</v>
      </c>
    </row>
    <row r="70" spans="1:74" x14ac:dyDescent="0.25">
      <c r="A70" s="45">
        <f t="shared" si="34"/>
        <v>109</v>
      </c>
      <c r="B70" s="32">
        <f t="shared" si="18"/>
        <v>1.0445601192963485</v>
      </c>
      <c r="C70" s="28">
        <f t="shared" si="8"/>
        <v>3.478633374539191E-3</v>
      </c>
      <c r="D70" s="33">
        <f t="shared" si="19"/>
        <v>5.1591499156715022E-3</v>
      </c>
      <c r="E70" s="28">
        <f t="shared" si="9"/>
        <v>1.6805165411323112E-3</v>
      </c>
      <c r="F70" s="34">
        <f t="shared" si="35"/>
        <v>1.7197166385571675E-3</v>
      </c>
      <c r="G70" s="30">
        <f t="shared" si="10"/>
        <v>3.9200097424856245E-5</v>
      </c>
      <c r="H70" s="30">
        <f t="shared" si="41"/>
        <v>2.0000000000000001E-4</v>
      </c>
      <c r="I70" s="31">
        <f t="shared" si="40"/>
        <v>-1.6079990257514376E-4</v>
      </c>
      <c r="J70" s="30">
        <f t="shared" si="21"/>
        <v>0.99480164998690368</v>
      </c>
      <c r="K70" s="30">
        <f t="shared" si="22"/>
        <v>0</v>
      </c>
      <c r="L70" s="29">
        <v>8.9982016495947198E-2</v>
      </c>
      <c r="M70" s="29">
        <v>3.9516625324929236E-2</v>
      </c>
      <c r="N70" s="37">
        <f t="shared" si="23"/>
        <v>7.9429209897568326E-2</v>
      </c>
      <c r="O70" s="37">
        <f t="shared" si="24"/>
        <v>5.6469975194957542E-2</v>
      </c>
      <c r="P70" s="32">
        <f t="shared" si="36"/>
        <v>0.4</v>
      </c>
      <c r="Q70" s="32">
        <f t="shared" si="12"/>
        <v>8.1353545382869472E-2</v>
      </c>
      <c r="R70" s="43">
        <v>47</v>
      </c>
      <c r="S70" s="44">
        <f t="shared" si="13"/>
        <v>5.1591499156715022E-3</v>
      </c>
      <c r="T70" s="44">
        <f t="shared" si="14"/>
        <v>7.7203855307529448E-2</v>
      </c>
      <c r="U70" s="44">
        <f t="shared" si="15"/>
        <v>9.2644626369035338E-2</v>
      </c>
      <c r="V70" s="44">
        <f t="shared" si="16"/>
        <v>1.9300963826882362E-2</v>
      </c>
      <c r="W70" s="44">
        <f t="shared" si="17"/>
        <v>1.9300963826882362E-2</v>
      </c>
      <c r="X70" s="44">
        <f t="shared" si="37"/>
        <v>0.10256167795052634</v>
      </c>
      <c r="Y70" s="44">
        <f t="shared" si="39"/>
        <v>8.4061098910469964E-2</v>
      </c>
      <c r="Z70" s="32">
        <f t="shared" si="25"/>
        <v>1.8037190879547048E-3</v>
      </c>
      <c r="AA70" s="32">
        <f t="shared" si="26"/>
        <v>3.3080340642604408E-3</v>
      </c>
      <c r="AB70" s="32">
        <f t="shared" si="27"/>
        <v>0</v>
      </c>
      <c r="AC70" s="32">
        <f t="shared" si="28"/>
        <v>2.0457282277037866E-5</v>
      </c>
      <c r="AE70" s="19">
        <f t="shared" si="29"/>
        <v>3.3302375902332145E-3</v>
      </c>
      <c r="AF70" s="19">
        <f t="shared" si="30"/>
        <v>1.4860779775550316E-3</v>
      </c>
      <c r="AG70" s="19">
        <f t="shared" si="31"/>
        <v>1.1784333044881044E-4</v>
      </c>
      <c r="AH70" s="19">
        <f t="shared" si="32"/>
        <v>0.10446969392652165</v>
      </c>
      <c r="AI70" s="19">
        <f t="shared" si="33"/>
        <v>0.10807131876616569</v>
      </c>
      <c r="BV70" s="23"/>
    </row>
    <row r="71" spans="1:74" x14ac:dyDescent="0.25">
      <c r="A71" s="45">
        <f t="shared" si="34"/>
        <v>110</v>
      </c>
      <c r="B71" s="32">
        <f t="shared" si="18"/>
        <v>1.0493787463395712</v>
      </c>
      <c r="C71" s="28">
        <f t="shared" si="8"/>
        <v>3.2286469061919478E-3</v>
      </c>
      <c r="D71" s="33">
        <f t="shared" si="19"/>
        <v>4.7904244265756617E-3</v>
      </c>
      <c r="E71" s="28">
        <f t="shared" si="9"/>
        <v>1.5617775203837136E-3</v>
      </c>
      <c r="F71" s="34">
        <f t="shared" si="35"/>
        <v>1.5968081421918873E-3</v>
      </c>
      <c r="G71" s="30">
        <f t="shared" si="10"/>
        <v>3.5030621808173658E-5</v>
      </c>
      <c r="H71" s="30">
        <f t="shared" si="41"/>
        <v>2.0000000000000001E-4</v>
      </c>
      <c r="I71" s="31">
        <f t="shared" si="40"/>
        <v>-1.6496937819182635E-4</v>
      </c>
      <c r="J71" s="30">
        <f t="shared" si="21"/>
        <v>0.99517454495161617</v>
      </c>
      <c r="K71" s="30">
        <f t="shared" si="22"/>
        <v>0</v>
      </c>
      <c r="L71" s="29">
        <v>8.9982016495947198E-2</v>
      </c>
      <c r="M71" s="29">
        <v>3.9516625324929236E-2</v>
      </c>
      <c r="N71" s="37">
        <f t="shared" si="23"/>
        <v>7.4152806598378876E-2</v>
      </c>
      <c r="O71" s="37">
        <f t="shared" si="24"/>
        <v>6.4946650129971695E-2</v>
      </c>
      <c r="P71" s="32">
        <f t="shared" si="36"/>
        <v>0.60000000000000009</v>
      </c>
      <c r="Q71" s="32">
        <f t="shared" si="12"/>
        <v>7.6201210091101423E-2</v>
      </c>
      <c r="R71" s="43">
        <v>48</v>
      </c>
      <c r="S71" s="44">
        <f t="shared" si="13"/>
        <v>4.7904244265756617E-3</v>
      </c>
      <c r="T71" s="44">
        <f t="shared" si="14"/>
        <v>7.2281034562739988E-2</v>
      </c>
      <c r="U71" s="44">
        <f t="shared" si="15"/>
        <v>8.6737241475287982E-2</v>
      </c>
      <c r="V71" s="44">
        <f t="shared" si="16"/>
        <v>1.8070258640684997E-2</v>
      </c>
      <c r="W71" s="44">
        <f t="shared" si="17"/>
        <v>1.8070258640684997E-2</v>
      </c>
      <c r="X71" s="44">
        <f t="shared" si="37"/>
        <v>0.14059603640597709</v>
      </c>
      <c r="Y71" s="44">
        <f t="shared" si="39"/>
        <v>8.6002932338824931E-2</v>
      </c>
      <c r="Z71" s="32">
        <f t="shared" si="25"/>
        <v>1.6923628526738029E-3</v>
      </c>
      <c r="AA71" s="32">
        <f t="shared" si="26"/>
        <v>3.0562903099098033E-3</v>
      </c>
      <c r="AB71" s="32">
        <f t="shared" si="27"/>
        <v>0</v>
      </c>
      <c r="AC71" s="32">
        <f t="shared" si="28"/>
        <v>1.8800722021973815E-5</v>
      </c>
      <c r="AE71" s="19">
        <f t="shared" si="29"/>
        <v>3.0767222201269753E-3</v>
      </c>
      <c r="AF71" s="19">
        <f t="shared" si="30"/>
        <v>1.3640632941834333E-3</v>
      </c>
      <c r="AG71" s="19">
        <f t="shared" si="31"/>
        <v>1.1241170525791539E-4</v>
      </c>
      <c r="AH71" s="19">
        <f t="shared" si="32"/>
        <v>0.1046716478607715</v>
      </c>
      <c r="AI71" s="19">
        <f t="shared" si="33"/>
        <v>0.10825032651058455</v>
      </c>
    </row>
    <row r="72" spans="1:74" x14ac:dyDescent="0.25">
      <c r="A72" s="45">
        <f t="shared" si="34"/>
        <v>111</v>
      </c>
      <c r="B72" s="32">
        <f t="shared" si="18"/>
        <v>1.0563265436676907</v>
      </c>
      <c r="C72" s="28">
        <f t="shared" si="8"/>
        <v>3.0582251979769451E-3</v>
      </c>
      <c r="D72" s="33">
        <f t="shared" si="19"/>
        <v>4.5002772873916292E-3</v>
      </c>
      <c r="E72" s="28">
        <f t="shared" si="9"/>
        <v>1.4420520894146843E-3</v>
      </c>
      <c r="F72" s="34">
        <f t="shared" si="35"/>
        <v>1.4731555395558343E-3</v>
      </c>
      <c r="G72" s="30">
        <f t="shared" si="10"/>
        <v>3.1103450141150039E-5</v>
      </c>
      <c r="H72" s="30">
        <f t="shared" si="41"/>
        <v>2.0000000000000001E-4</v>
      </c>
      <c r="I72" s="31">
        <f t="shared" si="40"/>
        <v>-1.6889654985884997E-4</v>
      </c>
      <c r="J72" s="30">
        <f t="shared" si="21"/>
        <v>0.9954686192624671</v>
      </c>
      <c r="K72" s="30">
        <f t="shared" si="22"/>
        <v>0</v>
      </c>
      <c r="L72" s="29">
        <v>5.8000000000000003E-2</v>
      </c>
      <c r="M72" s="29">
        <v>7.5399999999999995E-2</v>
      </c>
      <c r="N72" s="37">
        <f t="shared" si="23"/>
        <v>6.2480000000000008E-2</v>
      </c>
      <c r="O72" s="37">
        <f t="shared" si="24"/>
        <v>8.0600000000000005E-2</v>
      </c>
      <c r="P72" s="32">
        <f t="shared" si="36"/>
        <v>0.8</v>
      </c>
      <c r="Q72" s="32">
        <f t="shared" si="12"/>
        <v>6.4662914052910456E-2</v>
      </c>
      <c r="R72" s="43">
        <v>49</v>
      </c>
      <c r="S72" s="44">
        <f t="shared" si="13"/>
        <v>4.5002772873916292E-3</v>
      </c>
      <c r="T72" s="44">
        <f t="shared" si="14"/>
        <v>6.1893687299359804E-2</v>
      </c>
      <c r="U72" s="44">
        <f t="shared" si="15"/>
        <v>7.4272424759231764E-2</v>
      </c>
      <c r="V72" s="44">
        <f t="shared" si="16"/>
        <v>1.5473421824839951E-2</v>
      </c>
      <c r="W72" s="44">
        <f t="shared" si="17"/>
        <v>1.5473421824839951E-2</v>
      </c>
      <c r="X72" s="44">
        <f t="shared" si="37"/>
        <v>0.1347421893720587</v>
      </c>
      <c r="Y72" s="44">
        <f t="shared" si="39"/>
        <v>8.7961205546842114E-2</v>
      </c>
      <c r="Z72" s="32">
        <f t="shared" si="25"/>
        <v>1.5959612032712984E-3</v>
      </c>
      <c r="AA72" s="32">
        <f t="shared" si="26"/>
        <v>2.8386454688630399E-3</v>
      </c>
      <c r="AB72" s="32">
        <f t="shared" si="27"/>
        <v>0</v>
      </c>
      <c r="AC72" s="32">
        <f t="shared" si="28"/>
        <v>1.7278304310454666E-5</v>
      </c>
      <c r="AE72" s="19">
        <f t="shared" si="29"/>
        <v>2.8951513301544284E-3</v>
      </c>
      <c r="AF72" s="19">
        <f t="shared" si="30"/>
        <v>1.2227101293066044E-3</v>
      </c>
      <c r="AG72" s="19">
        <f t="shared" si="31"/>
        <v>1.0723043409301403E-4</v>
      </c>
      <c r="AH72" s="19">
        <f t="shared" si="32"/>
        <v>0.1048455601143899</v>
      </c>
      <c r="AI72" s="19">
        <f t="shared" si="33"/>
        <v>0.10840451958298043</v>
      </c>
    </row>
    <row r="73" spans="1:74" x14ac:dyDescent="0.25">
      <c r="A73" s="45">
        <f t="shared" si="34"/>
        <v>112</v>
      </c>
      <c r="B73" s="32">
        <f t="shared" si="18"/>
        <v>1.0644811364534024</v>
      </c>
      <c r="C73" s="28">
        <f t="shared" si="8"/>
        <v>2.8932394947970923E-3</v>
      </c>
      <c r="D73" s="33">
        <f t="shared" si="19"/>
        <v>4.222971445633516E-3</v>
      </c>
      <c r="E73" s="28">
        <f t="shared" si="9"/>
        <v>1.3297319508364237E-3</v>
      </c>
      <c r="F73" s="34">
        <f t="shared" si="35"/>
        <v>1.3573126138660295E-3</v>
      </c>
      <c r="G73" s="30">
        <f t="shared" si="10"/>
        <v>2.758066302960575E-5</v>
      </c>
      <c r="H73" s="30">
        <f t="shared" si="41"/>
        <v>2.0000000000000001E-4</v>
      </c>
      <c r="I73" s="31">
        <f t="shared" si="40"/>
        <v>-1.7241933697039426E-4</v>
      </c>
      <c r="J73" s="30">
        <f t="shared" si="21"/>
        <v>0.99574944789133679</v>
      </c>
      <c r="K73" s="30">
        <f t="shared" si="22"/>
        <v>0</v>
      </c>
      <c r="L73" s="29">
        <v>6.3600000000000004E-2</v>
      </c>
      <c r="M73" s="29">
        <v>8.1900000000000001E-2</v>
      </c>
      <c r="N73" s="37">
        <f t="shared" si="23"/>
        <v>6.3600000000000004E-2</v>
      </c>
      <c r="O73" s="37">
        <f t="shared" si="24"/>
        <v>8.1900000000000001E-2</v>
      </c>
      <c r="P73" s="32">
        <f t="shared" si="36"/>
        <v>0</v>
      </c>
      <c r="Q73" s="32">
        <f t="shared" si="12"/>
        <v>6.592872453006271E-2</v>
      </c>
      <c r="R73" s="43">
        <v>50</v>
      </c>
      <c r="S73" s="44">
        <f t="shared" si="13"/>
        <v>4.222971445633516E-3</v>
      </c>
      <c r="T73" s="44">
        <f t="shared" si="14"/>
        <v>6.3680971685632443E-2</v>
      </c>
      <c r="U73" s="44">
        <f t="shared" si="15"/>
        <v>7.6417166022758928E-2</v>
      </c>
      <c r="V73" s="44">
        <f t="shared" si="16"/>
        <v>1.5920242921408111E-2</v>
      </c>
      <c r="W73" s="44">
        <f t="shared" si="17"/>
        <v>1.5920242921408111E-2</v>
      </c>
      <c r="X73" s="44">
        <f t="shared" si="37"/>
        <v>0.14193127246425238</v>
      </c>
      <c r="Y73" s="44">
        <f t="shared" si="39"/>
        <v>8.9935004192802009E-2</v>
      </c>
      <c r="Z73" s="32">
        <f t="shared" si="25"/>
        <v>1.5195603885756665E-3</v>
      </c>
      <c r="AA73" s="32">
        <f t="shared" si="26"/>
        <v>2.698934239080806E-3</v>
      </c>
      <c r="AB73" s="32">
        <f t="shared" si="27"/>
        <v>0</v>
      </c>
      <c r="AC73" s="32">
        <f t="shared" si="28"/>
        <v>1.5879166741349106E-5</v>
      </c>
      <c r="AE73" s="19">
        <f t="shared" si="29"/>
        <v>2.7179809915999801E-3</v>
      </c>
      <c r="AF73" s="19">
        <f t="shared" si="30"/>
        <v>1.1487354442585496E-3</v>
      </c>
      <c r="AG73" s="19">
        <f t="shared" si="31"/>
        <v>1.0228797765672697E-4</v>
      </c>
      <c r="AH73" s="19">
        <f t="shared" si="32"/>
        <v>0.10498117165824941</v>
      </c>
      <c r="AI73" s="19">
        <f t="shared" si="33"/>
        <v>0.10852499551915973</v>
      </c>
    </row>
    <row r="74" spans="1:74" x14ac:dyDescent="0.25">
      <c r="A74" s="45">
        <f t="shared" si="34"/>
        <v>113</v>
      </c>
      <c r="B74" s="32">
        <f t="shared" si="18"/>
        <v>1.0712048712808959</v>
      </c>
      <c r="C74" s="28">
        <f t="shared" si="8"/>
        <v>2.7340010187453046E-3</v>
      </c>
      <c r="D74" s="33">
        <f t="shared" si="19"/>
        <v>3.9585548203353799E-3</v>
      </c>
      <c r="E74" s="28">
        <f t="shared" si="9"/>
        <v>1.2245538015900753E-3</v>
      </c>
      <c r="F74" s="34">
        <f t="shared" si="35"/>
        <v>1.2489793847840051E-3</v>
      </c>
      <c r="G74" s="30">
        <f t="shared" si="10"/>
        <v>2.4425583193929791E-5</v>
      </c>
      <c r="H74" s="30">
        <f t="shared" si="41"/>
        <v>2.0000000000000001E-4</v>
      </c>
      <c r="I74" s="31">
        <f t="shared" si="40"/>
        <v>-1.7557441680607022E-4</v>
      </c>
      <c r="J74" s="30">
        <f t="shared" si="21"/>
        <v>0.99601701959647082</v>
      </c>
      <c r="K74" s="30">
        <f t="shared" si="22"/>
        <v>0</v>
      </c>
      <c r="L74" s="29">
        <v>6.3600000000000004E-2</v>
      </c>
      <c r="M74" s="29">
        <v>8.1900000000000001E-2</v>
      </c>
      <c r="N74" s="37">
        <f t="shared" si="23"/>
        <v>6.4660000000000009E-2</v>
      </c>
      <c r="O74" s="37">
        <f t="shared" si="24"/>
        <v>8.3180000000000004E-2</v>
      </c>
      <c r="P74" s="32">
        <f t="shared" si="36"/>
        <v>0.2</v>
      </c>
      <c r="Q74" s="32">
        <f t="shared" si="12"/>
        <v>6.7146909327825077E-2</v>
      </c>
      <c r="R74" s="43">
        <v>51</v>
      </c>
      <c r="S74" s="44">
        <f t="shared" si="13"/>
        <v>3.9585548203353799E-3</v>
      </c>
      <c r="T74" s="44">
        <f t="shared" si="14"/>
        <v>6.5452717633489296E-2</v>
      </c>
      <c r="U74" s="44">
        <f t="shared" si="15"/>
        <v>7.8543261160187158E-2</v>
      </c>
      <c r="V74" s="44">
        <f t="shared" si="16"/>
        <v>1.6363179408372324E-2</v>
      </c>
      <c r="W74" s="44">
        <f t="shared" si="17"/>
        <v>1.6363179408372324E-2</v>
      </c>
      <c r="X74" s="44">
        <f t="shared" si="37"/>
        <v>0.14942515344039228</v>
      </c>
      <c r="Y74" s="44">
        <f t="shared" si="39"/>
        <v>9.1923377423709859E-2</v>
      </c>
      <c r="Z74" s="32">
        <f t="shared" si="25"/>
        <v>1.4085042372830178E-3</v>
      </c>
      <c r="AA74" s="32">
        <f t="shared" si="26"/>
        <v>2.5452704709267183E-3</v>
      </c>
      <c r="AB74" s="32">
        <f t="shared" si="27"/>
        <v>0</v>
      </c>
      <c r="AC74" s="32">
        <f t="shared" si="28"/>
        <v>1.4593326513354624E-5</v>
      </c>
      <c r="AE74" s="19">
        <f t="shared" si="29"/>
        <v>2.5522671638676512E-3</v>
      </c>
      <c r="AF74" s="19">
        <f t="shared" si="30"/>
        <v>1.0716863893832484E-3</v>
      </c>
      <c r="AG74" s="19">
        <f t="shared" si="31"/>
        <v>9.7573328520029928E-5</v>
      </c>
      <c r="AH74" s="19">
        <f t="shared" si="32"/>
        <v>0.10511222568305159</v>
      </c>
      <c r="AI74" s="19">
        <f t="shared" si="33"/>
        <v>0.10864141902610189</v>
      </c>
    </row>
    <row r="75" spans="1:74" x14ac:dyDescent="0.25">
      <c r="A75" s="45">
        <f t="shared" si="34"/>
        <v>114</v>
      </c>
      <c r="B75" s="32">
        <f t="shared" si="18"/>
        <v>1.0768465000958158</v>
      </c>
      <c r="C75" s="28">
        <f t="shared" si="8"/>
        <v>2.5805442859751283E-3</v>
      </c>
      <c r="D75" s="33">
        <f t="shared" si="19"/>
        <v>3.7067630936809914E-3</v>
      </c>
      <c r="E75" s="28">
        <f t="shared" si="9"/>
        <v>1.1262188077058631E-3</v>
      </c>
      <c r="F75" s="34">
        <f t="shared" si="35"/>
        <v>1.1478225647508383E-3</v>
      </c>
      <c r="G75" s="30">
        <f t="shared" si="10"/>
        <v>2.1603757044975132E-5</v>
      </c>
      <c r="H75" s="30">
        <f t="shared" si="41"/>
        <v>2.0000000000000001E-4</v>
      </c>
      <c r="I75" s="31">
        <f t="shared" si="40"/>
        <v>-1.7839624295502488E-4</v>
      </c>
      <c r="J75" s="30">
        <f t="shared" si="21"/>
        <v>0.99627163314927414</v>
      </c>
      <c r="K75" s="30">
        <f t="shared" si="22"/>
        <v>0</v>
      </c>
      <c r="L75" s="29">
        <v>6.3600000000000004E-2</v>
      </c>
      <c r="M75" s="29">
        <v>8.1900000000000001E-2</v>
      </c>
      <c r="N75" s="37">
        <f t="shared" si="23"/>
        <v>6.5720000000000001E-2</v>
      </c>
      <c r="O75" s="37">
        <f t="shared" si="24"/>
        <v>8.4460000000000007E-2</v>
      </c>
      <c r="P75" s="32">
        <f t="shared" si="36"/>
        <v>0.4</v>
      </c>
      <c r="Q75" s="32">
        <f t="shared" si="12"/>
        <v>6.8378655930224741E-2</v>
      </c>
      <c r="R75" s="43">
        <v>52</v>
      </c>
      <c r="S75" s="44">
        <f t="shared" si="13"/>
        <v>3.7067630936809914E-3</v>
      </c>
      <c r="T75" s="44">
        <f t="shared" si="14"/>
        <v>6.7268207226099982E-2</v>
      </c>
      <c r="U75" s="44">
        <f t="shared" si="15"/>
        <v>8.0721848671319971E-2</v>
      </c>
      <c r="V75" s="44">
        <f t="shared" si="16"/>
        <v>1.6817051806524996E-2</v>
      </c>
      <c r="W75" s="44">
        <f t="shared" si="17"/>
        <v>1.6817051806524996E-2</v>
      </c>
      <c r="X75" s="44">
        <f t="shared" si="37"/>
        <v>0.15730149103900221</v>
      </c>
      <c r="Y75" s="44">
        <f t="shared" si="39"/>
        <v>9.3925338288598753E-2</v>
      </c>
      <c r="Z75" s="32">
        <f t="shared" si="25"/>
        <v>1.3044033361822931E-3</v>
      </c>
      <c r="AA75" s="32">
        <f t="shared" si="26"/>
        <v>2.3975651462765156E-3</v>
      </c>
      <c r="AB75" s="32">
        <f t="shared" si="27"/>
        <v>0</v>
      </c>
      <c r="AC75" s="32">
        <f t="shared" si="28"/>
        <v>1.3411609198033105E-5</v>
      </c>
      <c r="AE75" s="19">
        <f t="shared" si="29"/>
        <v>2.3963900943593315E-3</v>
      </c>
      <c r="AF75" s="19">
        <f t="shared" si="30"/>
        <v>9.9421585920414762E-4</v>
      </c>
      <c r="AG75" s="19">
        <f t="shared" si="31"/>
        <v>9.3075986607420882E-5</v>
      </c>
      <c r="AH75" s="19">
        <f t="shared" si="32"/>
        <v>0.1052381626325152</v>
      </c>
      <c r="AI75" s="19">
        <f t="shared" si="33"/>
        <v>0.10875332701823831</v>
      </c>
    </row>
    <row r="76" spans="1:74" x14ac:dyDescent="0.25">
      <c r="A76" s="45">
        <f t="shared" si="34"/>
        <v>115</v>
      </c>
      <c r="B76" s="32">
        <f t="shared" si="18"/>
        <v>1.0817014721050175</v>
      </c>
      <c r="C76" s="28">
        <f t="shared" si="8"/>
        <v>2.4328840281408982E-3</v>
      </c>
      <c r="D76" s="33">
        <f t="shared" si="19"/>
        <v>3.4673097819520131E-3</v>
      </c>
      <c r="E76" s="28">
        <f t="shared" si="9"/>
        <v>1.0344257538111147E-3</v>
      </c>
      <c r="F76" s="34">
        <f t="shared" si="35"/>
        <v>1.053509240676737E-3</v>
      </c>
      <c r="G76" s="30">
        <f t="shared" si="10"/>
        <v>1.9083486865622288E-5</v>
      </c>
      <c r="H76" s="30">
        <f t="shared" si="41"/>
        <v>2.0000000000000001E-4</v>
      </c>
      <c r="I76" s="31">
        <f t="shared" si="40"/>
        <v>-1.8091651313437772E-4</v>
      </c>
      <c r="J76" s="30">
        <f t="shared" si="21"/>
        <v>0.99651360673118239</v>
      </c>
      <c r="K76" s="30">
        <f t="shared" si="22"/>
        <v>0</v>
      </c>
      <c r="L76" s="29">
        <v>6.3600000000000004E-2</v>
      </c>
      <c r="M76" s="29">
        <v>8.1900000000000001E-2</v>
      </c>
      <c r="N76" s="37">
        <f t="shared" si="23"/>
        <v>6.6780000000000006E-2</v>
      </c>
      <c r="O76" s="37">
        <f t="shared" si="24"/>
        <v>8.5740000000000011E-2</v>
      </c>
      <c r="P76" s="32">
        <f t="shared" si="36"/>
        <v>0.60000000000000009</v>
      </c>
      <c r="Q76" s="32">
        <f t="shared" si="12"/>
        <v>6.9625277794025386E-2</v>
      </c>
      <c r="R76" s="43">
        <v>53</v>
      </c>
      <c r="S76" s="44">
        <f t="shared" si="13"/>
        <v>3.4673097819520131E-3</v>
      </c>
      <c r="T76" s="44">
        <f t="shared" si="14"/>
        <v>6.9129454535224136E-2</v>
      </c>
      <c r="U76" s="44">
        <f t="shared" si="15"/>
        <v>8.2955345442268957E-2</v>
      </c>
      <c r="V76" s="44">
        <f t="shared" si="16"/>
        <v>1.7282363633806034E-2</v>
      </c>
      <c r="W76" s="44">
        <f t="shared" si="17"/>
        <v>1.7282363633806034E-2</v>
      </c>
      <c r="X76" s="44">
        <f t="shared" si="37"/>
        <v>0.16557774423953914</v>
      </c>
      <c r="Y76" s="44">
        <f t="shared" si="39"/>
        <v>9.5939864221017454E-2</v>
      </c>
      <c r="Z76" s="32">
        <f t="shared" si="25"/>
        <v>1.2067898687444377E-3</v>
      </c>
      <c r="AA76" s="32">
        <f t="shared" si="26"/>
        <v>2.2557281304525986E-3</v>
      </c>
      <c r="AB76" s="32">
        <f t="shared" si="27"/>
        <v>0</v>
      </c>
      <c r="AC76" s="32">
        <f t="shared" si="28"/>
        <v>1.2325583280560649E-5</v>
      </c>
      <c r="AE76" s="19">
        <f>AE75*(1-V75-W75-Y75)+$D$5*AG75+X75*AF75</f>
        <v>2.2491270381711195E-3</v>
      </c>
      <c r="AF76" s="19">
        <f t="shared" si="30"/>
        <v>9.1803447287906585E-4</v>
      </c>
      <c r="AG76" s="19">
        <f t="shared" si="31"/>
        <v>8.8785935812022801E-5</v>
      </c>
      <c r="AH76" s="19">
        <f t="shared" si="32"/>
        <v>0.10535871779101399</v>
      </c>
      <c r="AI76" s="19">
        <f t="shared" si="33"/>
        <v>0.10886050635304821</v>
      </c>
    </row>
    <row r="77" spans="1:74" x14ac:dyDescent="0.25">
      <c r="A77" s="45">
        <f t="shared" si="34"/>
        <v>116</v>
      </c>
      <c r="B77" s="32">
        <f t="shared" si="18"/>
        <v>1.0860233817807312</v>
      </c>
      <c r="C77" s="28">
        <f t="shared" si="8"/>
        <v>2.2910160082074346E-3</v>
      </c>
      <c r="D77" s="33">
        <f t="shared" si="19"/>
        <v>3.2398888196681743E-3</v>
      </c>
      <c r="E77" s="28">
        <f t="shared" si="9"/>
        <v>9.4887281146073944E-4</v>
      </c>
      <c r="F77" s="34">
        <f t="shared" si="35"/>
        <v>9.6570847660356392E-4</v>
      </c>
      <c r="G77" s="30">
        <f t="shared" si="10"/>
        <v>1.6835665142824483E-5</v>
      </c>
      <c r="H77" s="30">
        <f t="shared" si="41"/>
        <v>2.0000000000000001E-4</v>
      </c>
      <c r="I77" s="31">
        <f t="shared" si="40"/>
        <v>-1.8316433485717553E-4</v>
      </c>
      <c r="J77" s="30">
        <f t="shared" si="21"/>
        <v>0.99674327551518893</v>
      </c>
      <c r="K77" s="30">
        <f t="shared" si="22"/>
        <v>0</v>
      </c>
      <c r="L77" s="29">
        <v>6.3600000000000004E-2</v>
      </c>
      <c r="M77" s="29">
        <v>8.1900000000000001E-2</v>
      </c>
      <c r="N77" s="37">
        <f t="shared" si="23"/>
        <v>6.7839999999999998E-2</v>
      </c>
      <c r="O77" s="37">
        <f t="shared" si="24"/>
        <v>8.702E-2</v>
      </c>
      <c r="P77" s="32">
        <f t="shared" si="36"/>
        <v>0.8</v>
      </c>
      <c r="Q77" s="32">
        <f t="shared" si="12"/>
        <v>7.0888228815481319E-2</v>
      </c>
      <c r="R77" s="43">
        <v>54</v>
      </c>
      <c r="S77" s="44">
        <f t="shared" si="13"/>
        <v>3.2398888196681743E-3</v>
      </c>
      <c r="T77" s="44">
        <f t="shared" si="14"/>
        <v>7.1038656806098624E-2</v>
      </c>
      <c r="U77" s="44">
        <f t="shared" si="15"/>
        <v>8.5246388167318346E-2</v>
      </c>
      <c r="V77" s="44">
        <f t="shared" si="16"/>
        <v>1.7759664201524656E-2</v>
      </c>
      <c r="W77" s="44">
        <f t="shared" si="17"/>
        <v>1.7759664201524656E-2</v>
      </c>
      <c r="X77" s="44">
        <f t="shared" si="37"/>
        <v>0.17427210839176852</v>
      </c>
      <c r="Y77" s="44">
        <f t="shared" si="39"/>
        <v>9.7965897591344817E-2</v>
      </c>
      <c r="Z77" s="32">
        <f t="shared" si="25"/>
        <v>1.1153776335912702E-3</v>
      </c>
      <c r="AA77" s="32">
        <f t="shared" si="26"/>
        <v>2.1197381253081054E-3</v>
      </c>
      <c r="AB77" s="32">
        <f t="shared" si="27"/>
        <v>0</v>
      </c>
      <c r="AC77" s="32">
        <f t="shared" si="28"/>
        <v>1.1327500001142012E-5</v>
      </c>
      <c r="AE77" s="19">
        <f t="shared" si="29"/>
        <v>2.109545748868593E-3</v>
      </c>
      <c r="AF77" s="19">
        <f>AF76*(1-T76-U76-X76)+AG76*$D$14+Y76*AE76</f>
        <v>8.4434852446022067E-4</v>
      </c>
      <c r="AG77" s="19">
        <f t="shared" si="31"/>
        <v>8.469362168854122E-5</v>
      </c>
      <c r="AH77" s="19">
        <f t="shared" si="32"/>
        <v>0.10547374388917188</v>
      </c>
      <c r="AI77" s="19">
        <f t="shared" si="33"/>
        <v>0.10896283980673517</v>
      </c>
    </row>
    <row r="78" spans="1:74" x14ac:dyDescent="0.25">
      <c r="A78" s="45">
        <f t="shared" si="34"/>
        <v>117</v>
      </c>
      <c r="B78" s="32">
        <f t="shared" si="18"/>
        <v>1.0900248465141775</v>
      </c>
      <c r="C78" s="28">
        <f t="shared" si="8"/>
        <v>2.1549179174429256E-3</v>
      </c>
      <c r="D78" s="33">
        <f t="shared" si="19"/>
        <v>3.0241770784708473E-3</v>
      </c>
      <c r="E78" s="28">
        <f t="shared" si="9"/>
        <v>8.6925916102792173E-4</v>
      </c>
      <c r="F78" s="34">
        <f t="shared" si="35"/>
        <v>8.8409277357340136E-4</v>
      </c>
      <c r="G78" s="30">
        <f t="shared" si="10"/>
        <v>1.4833612545479629E-5</v>
      </c>
      <c r="H78" s="30">
        <f t="shared" si="41"/>
        <v>2.0000000000000001E-4</v>
      </c>
      <c r="I78" s="31">
        <f t="shared" si="40"/>
        <v>-1.8516638745452038E-4</v>
      </c>
      <c r="J78" s="30">
        <f t="shared" si="21"/>
        <v>0.9969609893089838</v>
      </c>
      <c r="K78" s="30">
        <f t="shared" si="22"/>
        <v>0</v>
      </c>
      <c r="L78" s="29">
        <v>6.8900000000000003E-2</v>
      </c>
      <c r="M78" s="29">
        <v>8.8300000000000003E-2</v>
      </c>
      <c r="N78" s="37">
        <f t="shared" si="23"/>
        <v>6.8900000000000003E-2</v>
      </c>
      <c r="O78" s="37">
        <f t="shared" si="24"/>
        <v>8.8300000000000003E-2</v>
      </c>
      <c r="P78" s="32">
        <f t="shared" si="36"/>
        <v>0</v>
      </c>
      <c r="Q78" s="32">
        <f t="shared" si="12"/>
        <v>7.2168988813372456E-2</v>
      </c>
      <c r="R78" s="43">
        <v>55</v>
      </c>
      <c r="S78" s="44">
        <f t="shared" si="13"/>
        <v>3.0241770784708473E-3</v>
      </c>
      <c r="T78" s="44">
        <f t="shared" si="14"/>
        <v>7.2998085675898272E-2</v>
      </c>
      <c r="U78" s="44">
        <f t="shared" si="15"/>
        <v>8.7597702811077927E-2</v>
      </c>
      <c r="V78" s="44">
        <f t="shared" si="16"/>
        <v>1.8249521418974568E-2</v>
      </c>
      <c r="W78" s="44">
        <f t="shared" si="17"/>
        <v>1.8249521418974568E-2</v>
      </c>
      <c r="X78" s="44">
        <f t="shared" si="37"/>
        <v>0.18355145273065665</v>
      </c>
      <c r="Y78" s="44">
        <f t="shared" si="39"/>
        <v>0.10000234632942565</v>
      </c>
      <c r="Z78" s="32">
        <f t="shared" si="25"/>
        <v>1.0298813714024928E-3</v>
      </c>
      <c r="AA78" s="32">
        <f t="shared" si="26"/>
        <v>1.9895558519940374E-3</v>
      </c>
      <c r="AB78" s="32">
        <f t="shared" si="27"/>
        <v>0</v>
      </c>
      <c r="AC78" s="32">
        <f t="shared" si="28"/>
        <v>1.0410238067860087E-5</v>
      </c>
      <c r="AE78" s="19">
        <f t="shared" si="29"/>
        <v>1.9769438507151473E-3</v>
      </c>
      <c r="AF78" s="19">
        <f>AF77*(1-T77-U77-X77)+AG77*$D$14+Y77*AE77</f>
        <v>7.7396541877398765E-4</v>
      </c>
      <c r="AG78" s="19">
        <f t="shared" si="31"/>
        <v>8.0789930174396141E-5</v>
      </c>
      <c r="AH78" s="19">
        <f t="shared" si="32"/>
        <v>0.10558318637535419</v>
      </c>
      <c r="AI78" s="19">
        <f t="shared" si="33"/>
        <v>0.1090602860159067</v>
      </c>
    </row>
    <row r="79" spans="1:74" x14ac:dyDescent="0.25">
      <c r="A79" s="45">
        <f t="shared" si="34"/>
        <v>118</v>
      </c>
      <c r="B79" s="32">
        <f t="shared" si="18"/>
        <v>1.093882674007554</v>
      </c>
      <c r="C79" s="28">
        <f t="shared" si="8"/>
        <v>2.0246790433753534E-3</v>
      </c>
      <c r="D79" s="33">
        <f t="shared" si="19"/>
        <v>2.8199496052122627E-3</v>
      </c>
      <c r="E79" s="28">
        <f t="shared" si="9"/>
        <v>7.9527056183690929E-4</v>
      </c>
      <c r="F79" s="34">
        <f t="shared" si="35"/>
        <v>8.0832322107285892E-4</v>
      </c>
      <c r="G79" s="30">
        <f t="shared" si="10"/>
        <v>1.3052659235949626E-5</v>
      </c>
      <c r="H79" s="30">
        <f t="shared" si="41"/>
        <v>2.0000000000000001E-4</v>
      </c>
      <c r="I79" s="31">
        <f t="shared" si="40"/>
        <v>-1.8694734076405038E-4</v>
      </c>
      <c r="J79" s="30">
        <f t="shared" si="21"/>
        <v>0.99716699773555184</v>
      </c>
      <c r="K79" s="30">
        <f t="shared" si="22"/>
        <v>0</v>
      </c>
      <c r="L79" s="29">
        <v>6.8900000000000003E-2</v>
      </c>
      <c r="M79" s="29">
        <v>8.8300000000000003E-2</v>
      </c>
      <c r="N79" s="37">
        <f t="shared" si="23"/>
        <v>6.992000000000001E-2</v>
      </c>
      <c r="O79" s="37">
        <f t="shared" si="24"/>
        <v>8.9600000000000013E-2</v>
      </c>
      <c r="P79" s="32">
        <f t="shared" si="36"/>
        <v>0.2</v>
      </c>
      <c r="Q79" s="32">
        <f t="shared" si="12"/>
        <v>7.3429314452426314E-2</v>
      </c>
      <c r="R79" s="43">
        <v>56</v>
      </c>
      <c r="S79" s="44">
        <f t="shared" si="13"/>
        <v>2.8199496052122627E-3</v>
      </c>
      <c r="T79" s="44">
        <f t="shared" si="14"/>
        <v>7.4971708046933247E-2</v>
      </c>
      <c r="U79" s="44">
        <f t="shared" si="15"/>
        <v>8.9966049656319894E-2</v>
      </c>
      <c r="V79" s="44">
        <f t="shared" si="16"/>
        <v>1.8742927011733312E-2</v>
      </c>
      <c r="W79" s="44">
        <f t="shared" si="17"/>
        <v>1.8742927011733312E-2</v>
      </c>
      <c r="X79" s="44">
        <f t="shared" si="37"/>
        <v>0.1932579420296219</v>
      </c>
      <c r="Y79" s="44">
        <f t="shared" si="39"/>
        <v>0.10204808461787161</v>
      </c>
      <c r="Z79" s="32">
        <f t="shared" si="25"/>
        <v>9.5001839886949381E-4</v>
      </c>
      <c r="AA79" s="32">
        <f t="shared" si="26"/>
        <v>1.8651252615692465E-3</v>
      </c>
      <c r="AB79" s="32">
        <f t="shared" si="27"/>
        <v>0</v>
      </c>
      <c r="AC79" s="32">
        <f t="shared" si="28"/>
        <v>9.5672528464884027E-6</v>
      </c>
      <c r="AE79" s="19">
        <f t="shared" si="29"/>
        <v>1.8509106063063685E-3</v>
      </c>
      <c r="AF79" s="19">
        <f t="shared" si="30"/>
        <v>7.0727028108039103E-4</v>
      </c>
      <c r="AG79" s="19">
        <f t="shared" si="31"/>
        <v>7.7066167291637829E-5</v>
      </c>
      <c r="AH79" s="19">
        <f t="shared" si="32"/>
        <v>0.10568706224724174</v>
      </c>
      <c r="AI79" s="19">
        <f t="shared" si="33"/>
        <v>0.10915286228900428</v>
      </c>
    </row>
    <row r="80" spans="1:74" x14ac:dyDescent="0.25">
      <c r="A80" s="45">
        <f t="shared" si="34"/>
        <v>119</v>
      </c>
      <c r="B80" s="32">
        <f t="shared" si="18"/>
        <v>1.0977501423328297</v>
      </c>
      <c r="C80" s="28">
        <f t="shared" si="8"/>
        <v>1.9002165875049023E-3</v>
      </c>
      <c r="D80" s="33">
        <f t="shared" si="19"/>
        <v>2.6268332002392799E-3</v>
      </c>
      <c r="E80" s="28">
        <f t="shared" si="9"/>
        <v>7.2661661273437758E-4</v>
      </c>
      <c r="F80" s="34">
        <f t="shared" si="35"/>
        <v>7.3808722200254992E-4</v>
      </c>
      <c r="G80" s="30">
        <f t="shared" si="10"/>
        <v>1.1470609268172342E-5</v>
      </c>
      <c r="H80" s="30">
        <f t="shared" si="41"/>
        <v>2.0000000000000001E-4</v>
      </c>
      <c r="I80" s="31">
        <f t="shared" si="40"/>
        <v>-1.8852939073182767E-4</v>
      </c>
      <c r="J80" s="30">
        <f t="shared" si="21"/>
        <v>0.99736169619049242</v>
      </c>
      <c r="K80" s="30">
        <f t="shared" si="22"/>
        <v>0</v>
      </c>
      <c r="L80" s="29">
        <v>6.8900000000000003E-2</v>
      </c>
      <c r="M80" s="29">
        <v>8.8300000000000003E-2</v>
      </c>
      <c r="N80" s="37">
        <f t="shared" si="23"/>
        <v>7.0940000000000003E-2</v>
      </c>
      <c r="O80" s="37">
        <f t="shared" si="24"/>
        <v>9.0900000000000009E-2</v>
      </c>
      <c r="P80" s="32">
        <f t="shared" si="36"/>
        <v>0.4</v>
      </c>
      <c r="Q80" s="32">
        <f t="shared" si="12"/>
        <v>7.4711152681176105E-2</v>
      </c>
      <c r="R80" s="43">
        <v>57</v>
      </c>
      <c r="S80" s="44">
        <f t="shared" si="13"/>
        <v>2.6268332002392799E-3</v>
      </c>
      <c r="T80" s="44">
        <f t="shared" si="14"/>
        <v>7.7002567412870357E-2</v>
      </c>
      <c r="U80" s="44">
        <f t="shared" si="15"/>
        <v>9.2403080895444425E-2</v>
      </c>
      <c r="V80" s="44">
        <f t="shared" si="16"/>
        <v>1.9250641853217589E-2</v>
      </c>
      <c r="W80" s="44">
        <f t="shared" si="17"/>
        <v>1.9250641853217589E-2</v>
      </c>
      <c r="X80" s="44">
        <f t="shared" si="37"/>
        <v>0.20346318774599043</v>
      </c>
      <c r="Y80" s="44">
        <f t="shared" si="39"/>
        <v>0.104101953656215</v>
      </c>
      <c r="Z80" s="32">
        <f t="shared" si="25"/>
        <v>8.7557678725728896E-4</v>
      </c>
      <c r="AA80" s="32">
        <f t="shared" si="26"/>
        <v>1.74652423536756E-3</v>
      </c>
      <c r="AB80" s="32">
        <f t="shared" si="27"/>
        <v>0</v>
      </c>
      <c r="AC80" s="32">
        <f t="shared" si="28"/>
        <v>8.7925296647375998E-6</v>
      </c>
      <c r="AE80" s="19">
        <f t="shared" si="29"/>
        <v>1.7310101035074798E-3</v>
      </c>
      <c r="AF80" s="19">
        <f t="shared" si="30"/>
        <v>6.4468437233644138E-4</v>
      </c>
      <c r="AG80" s="19">
        <f t="shared" si="31"/>
        <v>7.3514039784440256E-5</v>
      </c>
      <c r="AH80" s="19">
        <f t="shared" si="32"/>
        <v>0.10578538404286911</v>
      </c>
      <c r="AI80" s="19">
        <f t="shared" si="33"/>
        <v>0.10924057903242697</v>
      </c>
    </row>
    <row r="81" spans="1:56" x14ac:dyDescent="0.25">
      <c r="A81" s="45">
        <f t="shared" si="34"/>
        <v>120</v>
      </c>
      <c r="B81" s="32">
        <f t="shared" si="18"/>
        <v>1.1017373719714822</v>
      </c>
      <c r="C81" s="28">
        <f t="shared" si="8"/>
        <v>1.7814359161315726E-3</v>
      </c>
      <c r="D81" s="33">
        <f t="shared" si="19"/>
        <v>2.4444472268988176E-3</v>
      </c>
      <c r="E81" s="28">
        <f t="shared" si="9"/>
        <v>6.6301131076724519E-4</v>
      </c>
      <c r="F81" s="34">
        <f t="shared" si="35"/>
        <v>6.7307852683412127E-4</v>
      </c>
      <c r="G81" s="30">
        <f t="shared" si="10"/>
        <v>1.0067216066876085E-5</v>
      </c>
      <c r="H81" s="30">
        <f t="shared" si="41"/>
        <v>2.0000000000000001E-4</v>
      </c>
      <c r="I81" s="31">
        <f t="shared" si="40"/>
        <v>-1.8993278393312392E-4</v>
      </c>
      <c r="J81" s="30">
        <f t="shared" si="21"/>
        <v>0.99754548555703437</v>
      </c>
      <c r="K81" s="30">
        <f t="shared" si="22"/>
        <v>0</v>
      </c>
      <c r="L81" s="29">
        <v>6.8900000000000003E-2</v>
      </c>
      <c r="M81" s="29">
        <v>8.8300000000000003E-2</v>
      </c>
      <c r="N81" s="37">
        <f t="shared" si="23"/>
        <v>7.1959999999999996E-2</v>
      </c>
      <c r="O81" s="37">
        <f t="shared" si="24"/>
        <v>9.2200000000000004E-2</v>
      </c>
      <c r="P81" s="32">
        <f t="shared" si="36"/>
        <v>0.60000000000000009</v>
      </c>
      <c r="Q81" s="32">
        <f t="shared" si="12"/>
        <v>7.6016662964438264E-2</v>
      </c>
      <c r="R81" s="43">
        <v>58</v>
      </c>
      <c r="S81" s="44">
        <f t="shared" si="13"/>
        <v>2.4444472268988176E-3</v>
      </c>
      <c r="T81" s="44">
        <f t="shared" si="14"/>
        <v>7.9093914127413664E-2</v>
      </c>
      <c r="U81" s="44">
        <f t="shared" si="15"/>
        <v>9.4912696952896392E-2</v>
      </c>
      <c r="V81" s="44">
        <f t="shared" si="16"/>
        <v>1.9773478531853416E-2</v>
      </c>
      <c r="W81" s="44">
        <f t="shared" si="17"/>
        <v>1.9773478531853416E-2</v>
      </c>
      <c r="X81" s="44">
        <f t="shared" si="37"/>
        <v>0.21419157784045614</v>
      </c>
      <c r="Y81" s="44">
        <f t="shared" si="39"/>
        <v>0.10616276249594363</v>
      </c>
      <c r="Z81" s="32">
        <f t="shared" si="25"/>
        <v>8.0620166382649138E-4</v>
      </c>
      <c r="AA81" s="32">
        <f t="shared" si="26"/>
        <v>1.6335961838354423E-3</v>
      </c>
      <c r="AB81" s="32">
        <f t="shared" si="27"/>
        <v>0</v>
      </c>
      <c r="AC81" s="32">
        <f t="shared" si="28"/>
        <v>8.0805408977631746E-6</v>
      </c>
      <c r="AE81" s="19">
        <f t="shared" si="29"/>
        <v>1.6169333649305342E-3</v>
      </c>
      <c r="AF81" s="19">
        <f t="shared" si="30"/>
        <v>5.8629022890503647E-4</v>
      </c>
      <c r="AG81" s="19">
        <f t="shared" si="31"/>
        <v>7.0125636649049597E-5</v>
      </c>
      <c r="AH81" s="19">
        <f t="shared" si="32"/>
        <v>0.10587827792062507</v>
      </c>
      <c r="AI81" s="19">
        <f t="shared" si="33"/>
        <v>0.10932354443981476</v>
      </c>
    </row>
    <row r="82" spans="1:56" x14ac:dyDescent="0.25">
      <c r="A82" s="45">
        <f t="shared" si="34"/>
        <v>121</v>
      </c>
      <c r="B82" s="32">
        <f t="shared" si="18"/>
        <v>1.10593420465619</v>
      </c>
      <c r="C82" s="28">
        <f t="shared" si="8"/>
        <v>1.6682314605568041E-3</v>
      </c>
      <c r="D82" s="33">
        <f t="shared" si="19"/>
        <v>2.2724056187372848E-3</v>
      </c>
      <c r="E82" s="28">
        <f t="shared" si="9"/>
        <v>6.0417415818048083E-4</v>
      </c>
      <c r="F82" s="34">
        <f t="shared" si="35"/>
        <v>6.1299820310105444E-4</v>
      </c>
      <c r="G82" s="30">
        <f t="shared" si="10"/>
        <v>8.824044920573604E-6</v>
      </c>
      <c r="H82" s="30">
        <f t="shared" si="41"/>
        <v>2.0000000000000001E-4</v>
      </c>
      <c r="I82" s="31">
        <f t="shared" si="40"/>
        <v>-1.9117595507942641E-4</v>
      </c>
      <c r="J82" s="30">
        <f t="shared" si="21"/>
        <v>0.99771877033634215</v>
      </c>
      <c r="K82" s="30">
        <f t="shared" si="22"/>
        <v>0</v>
      </c>
      <c r="L82" s="29">
        <v>6.8900000000000003E-2</v>
      </c>
      <c r="M82" s="29">
        <v>8.8300000000000003E-2</v>
      </c>
      <c r="N82" s="37">
        <f t="shared" si="23"/>
        <v>7.2980000000000003E-2</v>
      </c>
      <c r="O82" s="37">
        <f t="shared" si="24"/>
        <v>9.35E-2</v>
      </c>
      <c r="P82" s="32">
        <f t="shared" si="36"/>
        <v>0.8</v>
      </c>
      <c r="Q82" s="32">
        <f t="shared" si="12"/>
        <v>7.7348242287711588E-2</v>
      </c>
      <c r="R82" s="43">
        <v>59</v>
      </c>
      <c r="S82" s="44">
        <f t="shared" si="13"/>
        <v>2.2724056187372848E-3</v>
      </c>
      <c r="T82" s="44">
        <f t="shared" si="14"/>
        <v>8.1249328116032846E-2</v>
      </c>
      <c r="U82" s="44">
        <f t="shared" si="15"/>
        <v>9.7499193739239418E-2</v>
      </c>
      <c r="V82" s="44">
        <f t="shared" si="16"/>
        <v>2.0312332029008211E-2</v>
      </c>
      <c r="W82" s="44">
        <f t="shared" si="17"/>
        <v>2.0312332029008211E-2</v>
      </c>
      <c r="X82" s="44">
        <f t="shared" si="37"/>
        <v>0.22546875455379189</v>
      </c>
      <c r="Y82" s="44">
        <f t="shared" si="39"/>
        <v>0.10822928894628141</v>
      </c>
      <c r="Z82" s="32">
        <f t="shared" si="25"/>
        <v>7.41626867853509E-4</v>
      </c>
      <c r="AA82" s="32">
        <f t="shared" si="26"/>
        <v>1.5262200217774989E-3</v>
      </c>
      <c r="AB82" s="32">
        <f t="shared" si="27"/>
        <v>0</v>
      </c>
      <c r="AC82" s="32">
        <f t="shared" si="28"/>
        <v>7.4262065287410023E-6</v>
      </c>
      <c r="AE82" s="19">
        <f t="shared" si="29"/>
        <v>1.5084364454352145E-3</v>
      </c>
      <c r="AF82" s="19">
        <f t="shared" si="30"/>
        <v>5.3205620333530567E-4</v>
      </c>
      <c r="AG82" s="19">
        <f t="shared" si="31"/>
        <v>6.689341151505284E-5</v>
      </c>
      <c r="AH82" s="19">
        <f t="shared" si="32"/>
        <v>0.10596589670462647</v>
      </c>
      <c r="AI82" s="19">
        <f t="shared" si="33"/>
        <v>0.10940188882601241</v>
      </c>
    </row>
    <row r="83" spans="1:56" x14ac:dyDescent="0.25">
      <c r="A83" s="45">
        <f t="shared" si="34"/>
        <v>122</v>
      </c>
      <c r="B83" s="32">
        <f t="shared" si="18"/>
        <v>1.1104153100180059</v>
      </c>
      <c r="C83" s="28">
        <f t="shared" si="8"/>
        <v>1.5604876415042761E-3</v>
      </c>
      <c r="D83" s="33">
        <f t="shared" si="19"/>
        <v>2.1103187750472125E-3</v>
      </c>
      <c r="E83" s="28">
        <f t="shared" si="9"/>
        <v>5.4983113354293645E-4</v>
      </c>
      <c r="F83" s="34">
        <f t="shared" si="35"/>
        <v>5.5755547472233712E-4</v>
      </c>
      <c r="G83" s="30">
        <f t="shared" si="10"/>
        <v>7.7243411794006723E-6</v>
      </c>
      <c r="H83" s="30">
        <f t="shared" si="41"/>
        <v>2.0000000000000001E-4</v>
      </c>
      <c r="I83" s="31">
        <f t="shared" si="40"/>
        <v>-1.9227565882059934E-4</v>
      </c>
      <c r="J83" s="30">
        <f t="shared" si="21"/>
        <v>0.99788195688377346</v>
      </c>
      <c r="K83" s="30">
        <f t="shared" si="22"/>
        <v>0</v>
      </c>
      <c r="L83" s="29">
        <v>7.3999999999999996E-2</v>
      </c>
      <c r="M83" s="29">
        <v>9.4799999999999995E-2</v>
      </c>
      <c r="N83" s="37">
        <f t="shared" si="23"/>
        <v>7.3999999999999996E-2</v>
      </c>
      <c r="O83" s="37">
        <f t="shared" si="24"/>
        <v>9.4799999999999995E-2</v>
      </c>
      <c r="P83" s="32">
        <f t="shared" si="36"/>
        <v>0</v>
      </c>
      <c r="Q83" s="32">
        <f t="shared" si="12"/>
        <v>7.8708176630075649E-2</v>
      </c>
      <c r="R83" s="43">
        <v>60</v>
      </c>
      <c r="S83" s="44">
        <f t="shared" si="13"/>
        <v>2.1103187750472125E-3</v>
      </c>
      <c r="T83" s="44">
        <f t="shared" si="14"/>
        <v>8.3472362361113314E-2</v>
      </c>
      <c r="U83" s="44">
        <f t="shared" si="15"/>
        <v>0.10016683483333598</v>
      </c>
      <c r="V83" s="44">
        <f t="shared" si="16"/>
        <v>2.0868090590278329E-2</v>
      </c>
      <c r="W83" s="44">
        <f t="shared" si="17"/>
        <v>2.0868090590278329E-2</v>
      </c>
      <c r="X83" s="44">
        <f t="shared" si="37"/>
        <v>0.23760601389840799</v>
      </c>
      <c r="Y83" s="44">
        <f t="shared" si="39"/>
        <v>0.11030028055041319</v>
      </c>
      <c r="Z83" s="32">
        <f t="shared" si="25"/>
        <v>6.8159217555121231E-4</v>
      </c>
      <c r="AA83" s="32">
        <f t="shared" si="26"/>
        <v>1.4242652465257374E-3</v>
      </c>
      <c r="AB83" s="32">
        <f t="shared" si="27"/>
        <v>0</v>
      </c>
      <c r="AC83" s="32">
        <f t="shared" si="28"/>
        <v>6.8248579031115974E-6</v>
      </c>
      <c r="AE83" s="19">
        <f t="shared" si="29"/>
        <v>1.4053189175489414E-3</v>
      </c>
      <c r="AF83" s="19">
        <f t="shared" si="30"/>
        <v>4.818729931591162E-4</v>
      </c>
      <c r="AG83" s="19">
        <f t="shared" si="31"/>
        <v>6.381016583872753E-5</v>
      </c>
      <c r="AH83" s="19">
        <f t="shared" si="32"/>
        <v>0.10604841161739996</v>
      </c>
      <c r="AI83" s="19">
        <f t="shared" si="33"/>
        <v>0.10947575789697771</v>
      </c>
    </row>
    <row r="84" spans="1:56" x14ac:dyDescent="0.25">
      <c r="A84" s="45">
        <f t="shared" si="34"/>
        <v>123</v>
      </c>
      <c r="B84" s="32">
        <f t="shared" si="18"/>
        <v>1.1152475182328161</v>
      </c>
      <c r="C84" s="28">
        <f t="shared" si="8"/>
        <v>1.458236439272387E-3</v>
      </c>
      <c r="D84" s="33">
        <f t="shared" si="19"/>
        <v>1.9579519712209321E-3</v>
      </c>
      <c r="E84" s="28">
        <f t="shared" si="9"/>
        <v>4.9971553194854497E-4</v>
      </c>
      <c r="F84" s="34">
        <f t="shared" si="35"/>
        <v>5.0646843637128464E-4</v>
      </c>
      <c r="G84" s="30">
        <f t="shared" si="10"/>
        <v>6.7529044227396685E-6</v>
      </c>
      <c r="H84" s="30">
        <f t="shared" si="41"/>
        <v>2.0000000000000001E-4</v>
      </c>
      <c r="I84" s="31">
        <f t="shared" si="40"/>
        <v>-1.9324709557726034E-4</v>
      </c>
      <c r="J84" s="30">
        <f t="shared" si="21"/>
        <v>0.9980352951243564</v>
      </c>
      <c r="K84" s="30">
        <f t="shared" si="22"/>
        <v>0</v>
      </c>
      <c r="L84" s="29">
        <v>7.3999999999999996E-2</v>
      </c>
      <c r="M84" s="29">
        <v>9.4799999999999995E-2</v>
      </c>
      <c r="N84" s="37">
        <f t="shared" si="23"/>
        <v>7.4940000000000007E-2</v>
      </c>
      <c r="O84" s="37">
        <f t="shared" si="24"/>
        <v>9.6100000000000005E-2</v>
      </c>
      <c r="P84" s="32">
        <f t="shared" si="36"/>
        <v>0.2</v>
      </c>
      <c r="Q84" s="32">
        <f t="shared" si="12"/>
        <v>8.0019336819382586E-2</v>
      </c>
      <c r="R84" s="43">
        <v>61</v>
      </c>
      <c r="S84" s="44">
        <f t="shared" si="13"/>
        <v>1.9579519712209321E-3</v>
      </c>
      <c r="T84" s="44">
        <f t="shared" si="14"/>
        <v>8.5684807399116505E-2</v>
      </c>
      <c r="U84" s="44">
        <f t="shared" si="15"/>
        <v>0.1028217688789398</v>
      </c>
      <c r="V84" s="44">
        <f t="shared" si="16"/>
        <v>2.1421201849779126E-2</v>
      </c>
      <c r="W84" s="44">
        <f t="shared" si="17"/>
        <v>2.1421201849779126E-2</v>
      </c>
      <c r="X84" s="44">
        <f t="shared" si="37"/>
        <v>0.25026342129907519</v>
      </c>
      <c r="Y84" s="44">
        <f t="shared" si="39"/>
        <v>0.11237445563168244</v>
      </c>
      <c r="Z84" s="32">
        <f t="shared" si="25"/>
        <v>6.2584456055473823E-4</v>
      </c>
      <c r="AA84" s="32">
        <f t="shared" si="26"/>
        <v>1.3275932553140067E-3</v>
      </c>
      <c r="AB84" s="32">
        <f t="shared" si="27"/>
        <v>0</v>
      </c>
      <c r="AC84" s="32">
        <f t="shared" si="28"/>
        <v>6.2722044178808373E-6</v>
      </c>
      <c r="AE84" s="19">
        <f t="shared" si="29"/>
        <v>1.3075451103294628E-3</v>
      </c>
      <c r="AF84" s="19">
        <f t="shared" si="30"/>
        <v>4.3544451877356724E-4</v>
      </c>
      <c r="AG84" s="19">
        <f t="shared" si="31"/>
        <v>6.0869032871042283E-5</v>
      </c>
      <c r="AH84" s="19">
        <f t="shared" si="32"/>
        <v>0.10612600563239601</v>
      </c>
      <c r="AI84" s="19">
        <f t="shared" si="33"/>
        <v>0.10954530729655436</v>
      </c>
    </row>
    <row r="85" spans="1:56" x14ac:dyDescent="0.25">
      <c r="A85" s="45">
        <f t="shared" si="34"/>
        <v>124</v>
      </c>
      <c r="B85" s="32">
        <f t="shared" si="18"/>
        <v>1.1205182612967775</v>
      </c>
      <c r="C85" s="28">
        <f t="shared" si="8"/>
        <v>1.3613107111068324E-3</v>
      </c>
      <c r="D85" s="33">
        <f t="shared" si="19"/>
        <v>1.8148793910527665E-3</v>
      </c>
      <c r="E85" s="28">
        <f t="shared" si="9"/>
        <v>4.5356867994593403E-4</v>
      </c>
      <c r="F85" s="34">
        <f t="shared" si="35"/>
        <v>4.594646487241236E-4</v>
      </c>
      <c r="G85" s="30">
        <f t="shared" si="10"/>
        <v>5.8959687781895702E-6</v>
      </c>
      <c r="H85" s="30">
        <f t="shared" si="41"/>
        <v>2.0000000000000001E-4</v>
      </c>
      <c r="I85" s="31">
        <f t="shared" si="40"/>
        <v>-1.9410403122181044E-4</v>
      </c>
      <c r="J85" s="30">
        <f t="shared" si="21"/>
        <v>0.99817922464016917</v>
      </c>
      <c r="K85" s="30">
        <f t="shared" si="22"/>
        <v>0</v>
      </c>
      <c r="L85" s="29">
        <v>7.3999999999999996E-2</v>
      </c>
      <c r="M85" s="29">
        <v>9.4799999999999995E-2</v>
      </c>
      <c r="N85" s="37">
        <f t="shared" si="23"/>
        <v>7.5880000000000003E-2</v>
      </c>
      <c r="O85" s="37">
        <f t="shared" si="24"/>
        <v>9.7399999999999987E-2</v>
      </c>
      <c r="P85" s="32">
        <f t="shared" si="36"/>
        <v>0.4</v>
      </c>
      <c r="Q85" s="32">
        <f t="shared" si="12"/>
        <v>8.1364910112422251E-2</v>
      </c>
      <c r="R85" s="43">
        <v>62</v>
      </c>
      <c r="S85" s="44">
        <f t="shared" si="13"/>
        <v>1.8148793910527665E-3</v>
      </c>
      <c r="T85" s="44">
        <f t="shared" si="14"/>
        <v>8.7975532290446426E-2</v>
      </c>
      <c r="U85" s="44">
        <f t="shared" si="15"/>
        <v>0.10557063874853571</v>
      </c>
      <c r="V85" s="44">
        <f t="shared" si="16"/>
        <v>2.1993883072611606E-2</v>
      </c>
      <c r="W85" s="44">
        <f t="shared" si="17"/>
        <v>2.1993883072611606E-2</v>
      </c>
      <c r="X85" s="44">
        <f t="shared" si="37"/>
        <v>0.26359127765060475</v>
      </c>
      <c r="Y85" s="44">
        <f t="shared" si="39"/>
        <v>0.11445050440911947</v>
      </c>
      <c r="Z85" s="32">
        <f t="shared" si="25"/>
        <v>5.7424614426824095E-4</v>
      </c>
      <c r="AA85" s="32">
        <f t="shared" si="26"/>
        <v>1.2362501924051022E-3</v>
      </c>
      <c r="AB85" s="32">
        <f t="shared" si="27"/>
        <v>0</v>
      </c>
      <c r="AC85" s="32">
        <f t="shared" si="28"/>
        <v>5.7643029083063693E-6</v>
      </c>
      <c r="AE85" s="19">
        <f t="shared" si="29"/>
        <v>1.2148938202322429E-3</v>
      </c>
      <c r="AF85" s="19">
        <f t="shared" si="30"/>
        <v>3.9279884851205709E-4</v>
      </c>
      <c r="AG85" s="19">
        <f t="shared" si="31"/>
        <v>5.8063462364602906E-5</v>
      </c>
      <c r="AH85" s="19">
        <f t="shared" si="32"/>
        <v>0.106198787995801</v>
      </c>
      <c r="AI85" s="19">
        <f t="shared" si="33"/>
        <v>0.10961062746401454</v>
      </c>
    </row>
    <row r="86" spans="1:56" x14ac:dyDescent="0.25">
      <c r="A86" s="45">
        <f t="shared" si="34"/>
        <v>125</v>
      </c>
      <c r="B86" s="32">
        <f t="shared" si="18"/>
        <v>1.1262665452388203</v>
      </c>
      <c r="C86" s="28">
        <f t="shared" si="8"/>
        <v>1.2695403776001569E-3</v>
      </c>
      <c r="D86" s="33">
        <f t="shared" si="19"/>
        <v>1.6806809090335203E-3</v>
      </c>
      <c r="E86" s="28">
        <f t="shared" si="9"/>
        <v>4.111405314333633E-4</v>
      </c>
      <c r="F86" s="34">
        <f t="shared" si="35"/>
        <v>4.1628162093195593E-4</v>
      </c>
      <c r="G86" s="30">
        <f t="shared" si="10"/>
        <v>5.1410894985926296E-6</v>
      </c>
      <c r="H86" s="30">
        <f t="shared" si="41"/>
        <v>2.0000000000000001E-4</v>
      </c>
      <c r="I86" s="31">
        <f t="shared" si="40"/>
        <v>-1.9485891050140738E-4</v>
      </c>
      <c r="J86" s="30">
        <f t="shared" si="21"/>
        <v>0.99831417800146793</v>
      </c>
      <c r="K86" s="30">
        <f t="shared" si="22"/>
        <v>0</v>
      </c>
      <c r="L86" s="29">
        <v>7.3999999999999996E-2</v>
      </c>
      <c r="M86" s="29">
        <v>9.4799999999999995E-2</v>
      </c>
      <c r="N86" s="37">
        <f t="shared" si="23"/>
        <v>7.6819999999999999E-2</v>
      </c>
      <c r="O86" s="37">
        <f t="shared" si="24"/>
        <v>9.8699999999999996E-2</v>
      </c>
      <c r="P86" s="32">
        <f t="shared" si="36"/>
        <v>0.60000000000000009</v>
      </c>
      <c r="Q86" s="32">
        <f t="shared" si="12"/>
        <v>8.2748437607529882E-2</v>
      </c>
      <c r="R86" s="43">
        <v>63</v>
      </c>
      <c r="S86" s="44">
        <f t="shared" si="13"/>
        <v>1.6806809090335203E-3</v>
      </c>
      <c r="T86" s="44">
        <f t="shared" si="14"/>
        <v>9.0349889135283343E-2</v>
      </c>
      <c r="U86" s="44">
        <f t="shared" si="15"/>
        <v>0.10841986696234</v>
      </c>
      <c r="V86" s="44">
        <f t="shared" si="16"/>
        <v>2.2587472283820836E-2</v>
      </c>
      <c r="W86" s="44">
        <f t="shared" si="17"/>
        <v>2.2587472283820836E-2</v>
      </c>
      <c r="X86" s="44">
        <f t="shared" si="37"/>
        <v>0.27762598459770887</v>
      </c>
      <c r="Y86" s="44">
        <f t="shared" si="39"/>
        <v>0.11652709018148376</v>
      </c>
      <c r="Z86" s="32">
        <f t="shared" si="25"/>
        <v>5.264466464976735E-4</v>
      </c>
      <c r="AA86" s="32">
        <f t="shared" si="26"/>
        <v>1.1499836297509099E-3</v>
      </c>
      <c r="AB86" s="32">
        <f t="shared" si="27"/>
        <v>0</v>
      </c>
      <c r="AC86" s="32">
        <f t="shared" si="28"/>
        <v>5.2975295135447128E-6</v>
      </c>
      <c r="AE86" s="19">
        <f t="shared" si="29"/>
        <v>1.1272113008834476E-3</v>
      </c>
      <c r="AF86" s="19">
        <f t="shared" si="30"/>
        <v>3.5369244586628781E-4</v>
      </c>
      <c r="AG86" s="19">
        <f t="shared" si="31"/>
        <v>5.5387205985484695E-5</v>
      </c>
      <c r="AH86" s="19">
        <f t="shared" si="32"/>
        <v>0.10626697625376594</v>
      </c>
      <c r="AI86" s="19">
        <f t="shared" si="33"/>
        <v>0.10967190438442329</v>
      </c>
    </row>
    <row r="87" spans="1:56" x14ac:dyDescent="0.25">
      <c r="A87" s="45">
        <f t="shared" si="34"/>
        <v>126</v>
      </c>
      <c r="B87" s="32">
        <f t="shared" si="18"/>
        <v>1.1325367467833971</v>
      </c>
      <c r="C87" s="28">
        <f t="shared" ref="C87:C132" si="42">MAX(D87-E87,$I$14*E87)</f>
        <v>1.1827530435921979E-3</v>
      </c>
      <c r="D87" s="33">
        <f t="shared" si="19"/>
        <v>1.5549431948148383E-3</v>
      </c>
      <c r="E87" s="28">
        <f t="shared" ref="E87:E132" si="43">MAX($I$15,((EXP($Y$9+$Y$8*A87)-1)/EXP($Y$9+$Y$8*A87))*F87)</f>
        <v>3.7219015122264042E-4</v>
      </c>
      <c r="F87" s="34">
        <f t="shared" si="35"/>
        <v>3.766671870598951E-4</v>
      </c>
      <c r="G87" s="30">
        <f t="shared" ref="G87:G132" si="44">F87-E87</f>
        <v>4.4770358372546773E-6</v>
      </c>
      <c r="H87" s="30">
        <f t="shared" si="41"/>
        <v>2.0000000000000001E-4</v>
      </c>
      <c r="I87" s="31">
        <f t="shared" si="40"/>
        <v>-1.9552296416274533E-4</v>
      </c>
      <c r="J87" s="30">
        <f t="shared" si="21"/>
        <v>0.99844057976934797</v>
      </c>
      <c r="K87" s="30">
        <f t="shared" si="22"/>
        <v>0</v>
      </c>
      <c r="L87" s="29">
        <v>7.3999999999999996E-2</v>
      </c>
      <c r="M87" s="29">
        <v>9.4799999999999995E-2</v>
      </c>
      <c r="N87" s="37">
        <f t="shared" si="23"/>
        <v>7.7759999999999996E-2</v>
      </c>
      <c r="O87" s="37">
        <f t="shared" si="24"/>
        <v>9.9999999999999992E-2</v>
      </c>
      <c r="P87" s="32">
        <f t="shared" si="36"/>
        <v>0.8</v>
      </c>
      <c r="Q87" s="32">
        <f t="shared" ref="Q87:Q110" si="45">N87+(H87*($D$5+$D$14))/(C88+E88)</f>
        <v>8.4173856356433707E-2</v>
      </c>
      <c r="R87" s="43">
        <v>64</v>
      </c>
      <c r="S87" s="44">
        <f t="shared" ref="S87:S110" si="46">D87</f>
        <v>1.5549431948148383E-3</v>
      </c>
      <c r="T87" s="44">
        <f t="shared" ref="T87:T110" si="47">Q87*(C87+E87)/(C87*($S$3*(1+$S$5))+E87*(1+$S$7))</f>
        <v>9.2813815556342508E-2</v>
      </c>
      <c r="U87" s="44">
        <f t="shared" ref="U87:U109" si="48">T87*$S$7</f>
        <v>0.11137657866761101</v>
      </c>
      <c r="V87" s="44">
        <f t="shared" ref="V87:V109" si="49">T87*$S$3</f>
        <v>2.3203453889085627E-2</v>
      </c>
      <c r="W87" s="44">
        <f t="shared" ref="W87:W109" si="50">V87*$S$5</f>
        <v>2.3203453889085627E-2</v>
      </c>
      <c r="X87" s="44">
        <f t="shared" si="37"/>
        <v>0.29240625802168824</v>
      </c>
      <c r="Y87" s="44">
        <f t="shared" si="39"/>
        <v>0.1186028505788294</v>
      </c>
      <c r="Z87" s="32">
        <f t="shared" si="25"/>
        <v>4.8221582466292131E-4</v>
      </c>
      <c r="AA87" s="32">
        <f t="shared" si="26"/>
        <v>1.0686097487449852E-3</v>
      </c>
      <c r="AB87" s="32">
        <f t="shared" si="27"/>
        <v>0</v>
      </c>
      <c r="AC87" s="32">
        <f t="shared" si="28"/>
        <v>4.8685538205213463E-6</v>
      </c>
      <c r="AE87" s="19">
        <f t="shared" si="29"/>
        <v>1.0443396622241388E-3</v>
      </c>
      <c r="AF87" s="19">
        <f t="shared" si="30"/>
        <v>3.1789191788177693E-4</v>
      </c>
      <c r="AG87" s="19">
        <f t="shared" si="31"/>
        <v>5.2834303397461406E-5</v>
      </c>
      <c r="AH87" s="19">
        <f t="shared" si="32"/>
        <v>0.10633078439570906</v>
      </c>
      <c r="AI87" s="19">
        <f t="shared" si="33"/>
        <v>0.10972932131171201</v>
      </c>
    </row>
    <row r="88" spans="1:56" x14ac:dyDescent="0.25">
      <c r="A88" s="45">
        <f t="shared" si="34"/>
        <v>127</v>
      </c>
      <c r="B88" s="32">
        <f t="shared" ref="B88:B132" si="51">C88/AE88</f>
        <v>1.1393791578861963</v>
      </c>
      <c r="C88" s="28">
        <f t="shared" si="42"/>
        <v>1.1007746124635275E-3</v>
      </c>
      <c r="D88" s="33">
        <f t="shared" ref="D88:D132" si="52">EXP(-N88)*D87</f>
        <v>1.4372607057945789E-3</v>
      </c>
      <c r="E88" s="28">
        <f t="shared" si="43"/>
        <v>3.3648609333105154E-4</v>
      </c>
      <c r="F88" s="34">
        <f t="shared" si="35"/>
        <v>3.4037978353395584E-4</v>
      </c>
      <c r="G88" s="30">
        <f t="shared" si="44"/>
        <v>3.8936902029043088E-6</v>
      </c>
      <c r="H88" s="30">
        <f t="shared" si="41"/>
        <v>2.0000000000000001E-4</v>
      </c>
      <c r="I88" s="31">
        <f t="shared" si="40"/>
        <v>-1.961063097970957E-4</v>
      </c>
      <c r="J88" s="30">
        <f t="shared" ref="J88:J132" si="53">1-AP88-I88-H88-E88-C88-AO88</f>
        <v>0.99855884560400254</v>
      </c>
      <c r="K88" s="30">
        <f t="shared" ref="K88:K132" si="54">(C87+E87)*$L$8</f>
        <v>0</v>
      </c>
      <c r="L88" s="29">
        <v>7.8700000000000006E-2</v>
      </c>
      <c r="M88" s="29">
        <v>0.1013</v>
      </c>
      <c r="N88" s="37">
        <f t="shared" ref="N88:N132" si="55">L88*(1-P88)+L93*P88</f>
        <v>7.8700000000000006E-2</v>
      </c>
      <c r="O88" s="37">
        <f t="shared" ref="O88:O132" si="56">M88*(1-P88)+M93*P88</f>
        <v>0.1013</v>
      </c>
      <c r="P88" s="32">
        <f t="shared" si="36"/>
        <v>0</v>
      </c>
      <c r="Q88" s="32">
        <f t="shared" si="45"/>
        <v>8.5645130077570658E-2</v>
      </c>
      <c r="R88" s="43">
        <v>65</v>
      </c>
      <c r="S88" s="44">
        <f t="shared" si="46"/>
        <v>1.4372607057945789E-3</v>
      </c>
      <c r="T88" s="44">
        <f t="shared" si="47"/>
        <v>9.5373447486565038E-2</v>
      </c>
      <c r="U88" s="44">
        <f t="shared" si="48"/>
        <v>0.11444813698387804</v>
      </c>
      <c r="V88" s="44">
        <f t="shared" si="49"/>
        <v>2.384336187164126E-2</v>
      </c>
      <c r="W88" s="44">
        <f t="shared" si="50"/>
        <v>2.384336187164126E-2</v>
      </c>
      <c r="X88" s="44">
        <f t="shared" si="37"/>
        <v>0.30819120623137208</v>
      </c>
      <c r="Y88" s="44">
        <f t="shared" si="39"/>
        <v>0.12067639888042681</v>
      </c>
      <c r="Z88" s="32">
        <f t="shared" ref="Z88:Z111" si="57">E87*(1-T87-U87)+H87*$D$14+C87*Y87</f>
        <v>4.4133213033380414E-4</v>
      </c>
      <c r="AA88" s="32">
        <f t="shared" ref="AA88:AA111" si="58">C87*(1-V87-W87-Y87)+$D$5*H87</f>
        <v>9.9194388307198892E-4</v>
      </c>
      <c r="AB88" s="32">
        <f t="shared" ref="AB88:AB109" si="59">AK87*(BF87+BG87)+AL87*(BH87+BI87)</f>
        <v>0</v>
      </c>
      <c r="AC88" s="32">
        <f t="shared" ref="AC88:AC109" si="60">AC87*(1-($D$5+$D$13+$D$14))</f>
        <v>4.4743151015411398E-6</v>
      </c>
      <c r="AE88" s="19">
        <f t="shared" ref="AE88:AE132" si="61">AE87*(1-V87-W87-Y87)+$D$5*AG87+X87*AF87</f>
        <v>9.6611791153500748E-4</v>
      </c>
      <c r="AF88" s="19">
        <f t="shared" ref="AF88:AF132" si="62">AF87*(1-T87-U87-X87)+AG87*$D$14+Y87*AE87</f>
        <v>2.851738525539201E-4</v>
      </c>
      <c r="AG88" s="19">
        <f t="shared" ref="AG88:AG132" si="63">AG87*(1-$D$5-$D$14)</f>
        <v>5.0399068987638766E-5</v>
      </c>
      <c r="AH88" s="19">
        <f t="shared" ref="AH88:AH132" si="64">AH87+AE87*V87+U87*AF87</f>
        <v>0.10639042239710578</v>
      </c>
      <c r="AI88" s="19">
        <f t="shared" ref="AI88:AI132" si="65">AI87+T87*AF87+W87*AE87</f>
        <v>0.10978305836074211</v>
      </c>
    </row>
    <row r="89" spans="1:56" x14ac:dyDescent="0.25">
      <c r="A89" s="45">
        <f t="shared" ref="A89:A132" si="66">A88+1</f>
        <v>128</v>
      </c>
      <c r="B89" s="32">
        <f t="shared" si="51"/>
        <v>1.1468529838422838</v>
      </c>
      <c r="C89" s="28">
        <f t="shared" si="42"/>
        <v>1.0235034497869898E-3</v>
      </c>
      <c r="D89" s="33">
        <f t="shared" si="52"/>
        <v>1.3273162072923305E-3</v>
      </c>
      <c r="E89" s="28">
        <f t="shared" si="43"/>
        <v>3.0381275750534072E-4</v>
      </c>
      <c r="F89" s="34">
        <f t="shared" ref="F89:F132" si="67">MIN(D89/$I$12,F88*EXP(-O89))</f>
        <v>3.0719477867003606E-4</v>
      </c>
      <c r="G89" s="30">
        <f>F89-E89</f>
        <v>3.3820211646953379E-6</v>
      </c>
      <c r="H89" s="30">
        <f t="shared" si="41"/>
        <v>2.0000000000000001E-4</v>
      </c>
      <c r="I89" s="31">
        <f t="shared" si="40"/>
        <v>-1.9661797883530467E-4</v>
      </c>
      <c r="J89" s="30">
        <f t="shared" si="53"/>
        <v>0.99866930177154301</v>
      </c>
      <c r="K89" s="30">
        <f t="shared" si="54"/>
        <v>0</v>
      </c>
      <c r="L89" s="29">
        <v>7.8700000000000006E-2</v>
      </c>
      <c r="M89" s="29">
        <v>0.1013</v>
      </c>
      <c r="N89" s="37">
        <f t="shared" si="55"/>
        <v>7.9579999999999998E-2</v>
      </c>
      <c r="O89" s="37">
        <f t="shared" si="56"/>
        <v>0.10258</v>
      </c>
      <c r="P89" s="32">
        <f t="shared" ref="P89:P132" si="68">MOD(P88+0.2, 1)</f>
        <v>0.2</v>
      </c>
      <c r="Q89" s="32">
        <f t="shared" si="45"/>
        <v>8.7107031234482712E-2</v>
      </c>
      <c r="R89" s="43">
        <v>66</v>
      </c>
      <c r="S89" s="44">
        <f t="shared" si="46"/>
        <v>1.3273162072923305E-3</v>
      </c>
      <c r="T89" s="44">
        <f t="shared" si="47"/>
        <v>9.7970236381044337E-2</v>
      </c>
      <c r="U89" s="44">
        <f t="shared" si="48"/>
        <v>0.1175642836572532</v>
      </c>
      <c r="V89" s="44">
        <f t="shared" si="49"/>
        <v>2.4492559095261084E-2</v>
      </c>
      <c r="W89" s="44">
        <f t="shared" si="50"/>
        <v>2.4492559095261084E-2</v>
      </c>
      <c r="X89" s="44">
        <f t="shared" ref="X89:X111" si="69">MIN((C90-AA90)/E89,1-T89-U89-$I$13)</f>
        <v>0.32472237843242241</v>
      </c>
      <c r="Y89" s="44">
        <f t="shared" si="39"/>
        <v>0.1227463253976976</v>
      </c>
      <c r="Z89" s="32">
        <f t="shared" si="57"/>
        <v>4.0358331460192318E-4</v>
      </c>
      <c r="AA89" s="32">
        <f t="shared" si="58"/>
        <v>9.19801394803211E-4</v>
      </c>
      <c r="AB89" s="32">
        <f t="shared" si="59"/>
        <v>0</v>
      </c>
      <c r="AC89" s="32">
        <f t="shared" si="60"/>
        <v>4.1120004760952448E-6</v>
      </c>
      <c r="AE89" s="19">
        <f t="shared" si="61"/>
        <v>8.9244520806665392E-4</v>
      </c>
      <c r="AF89" s="19">
        <f t="shared" si="62"/>
        <v>2.5526291826277238E-4</v>
      </c>
      <c r="AG89" s="19">
        <f t="shared" si="63"/>
        <v>4.8076079203929038E-5</v>
      </c>
      <c r="AH89" s="19">
        <f t="shared" si="64"/>
        <v>0.10644609551222249</v>
      </c>
      <c r="AI89" s="19">
        <f t="shared" si="65"/>
        <v>0.10983329187316861</v>
      </c>
    </row>
    <row r="90" spans="1:56" x14ac:dyDescent="0.25">
      <c r="A90" s="45">
        <f t="shared" si="66"/>
        <v>129</v>
      </c>
      <c r="B90" s="32">
        <f t="shared" si="51"/>
        <v>1.1550513267128328</v>
      </c>
      <c r="C90" s="28">
        <f t="shared" si="42"/>
        <v>9.5074715945174071E-4</v>
      </c>
      <c r="D90" s="33">
        <f t="shared" si="52"/>
        <v>1.2247037944364903E-3</v>
      </c>
      <c r="E90" s="28">
        <f t="shared" si="43"/>
        <v>2.7395663498474963E-4</v>
      </c>
      <c r="F90" s="34">
        <f t="shared" si="67"/>
        <v>2.7689046772522597E-4</v>
      </c>
      <c r="G90" s="30">
        <f t="shared" si="44"/>
        <v>2.9338327404763412E-6</v>
      </c>
      <c r="H90" s="30">
        <f t="shared" si="41"/>
        <v>2.0000000000000001E-4</v>
      </c>
      <c r="I90" s="31">
        <f t="shared" si="40"/>
        <v>-1.9706616725952367E-4</v>
      </c>
      <c r="J90" s="30">
        <f t="shared" si="53"/>
        <v>0.99877236237282296</v>
      </c>
      <c r="K90" s="30">
        <f t="shared" si="54"/>
        <v>0</v>
      </c>
      <c r="L90" s="29">
        <v>7.8700000000000006E-2</v>
      </c>
      <c r="M90" s="29">
        <v>0.1013</v>
      </c>
      <c r="N90" s="37">
        <f t="shared" si="55"/>
        <v>8.0460000000000004E-2</v>
      </c>
      <c r="O90" s="37">
        <f t="shared" si="56"/>
        <v>0.10386000000000001</v>
      </c>
      <c r="P90" s="32">
        <f t="shared" si="68"/>
        <v>0.4</v>
      </c>
      <c r="Q90" s="32">
        <f t="shared" si="45"/>
        <v>8.8624869191871319E-2</v>
      </c>
      <c r="R90" s="43">
        <v>67</v>
      </c>
      <c r="S90" s="44">
        <f t="shared" si="46"/>
        <v>1.2247037944364903E-3</v>
      </c>
      <c r="T90" s="44">
        <f t="shared" si="47"/>
        <v>0.10067842567199946</v>
      </c>
      <c r="U90" s="44">
        <f t="shared" si="48"/>
        <v>0.12081411080639934</v>
      </c>
      <c r="V90" s="44">
        <f t="shared" si="49"/>
        <v>2.5169606417999865E-2</v>
      </c>
      <c r="W90" s="44">
        <f t="shared" si="50"/>
        <v>2.5169606417999865E-2</v>
      </c>
      <c r="X90" s="44">
        <f t="shared" si="69"/>
        <v>0.34215467878362882</v>
      </c>
      <c r="Y90" s="44">
        <f t="shared" si="39"/>
        <v>0.12481119892064357</v>
      </c>
      <c r="Z90" s="32">
        <f t="shared" si="57"/>
        <v>3.6882365844290177E-4</v>
      </c>
      <c r="AA90" s="32">
        <f t="shared" si="58"/>
        <v>8.5209235823649368E-4</v>
      </c>
      <c r="AB90" s="32">
        <f t="shared" si="59"/>
        <v>0</v>
      </c>
      <c r="AC90" s="32">
        <f t="shared" si="60"/>
        <v>3.7790248410496424E-6</v>
      </c>
      <c r="AE90" s="19">
        <f t="shared" si="61"/>
        <v>8.2312113536761817E-4</v>
      </c>
      <c r="AF90" s="19">
        <f t="shared" si="62"/>
        <v>2.2806840512251973E-4</v>
      </c>
      <c r="AG90" s="19">
        <f t="shared" si="63"/>
        <v>4.5860160476165666E-5</v>
      </c>
      <c r="AH90" s="19">
        <f t="shared" si="64"/>
        <v>0.10649796358135016</v>
      </c>
      <c r="AI90" s="19">
        <f t="shared" si="65"/>
        <v>0.10988015830860798</v>
      </c>
    </row>
    <row r="91" spans="1:56" x14ac:dyDescent="0.25">
      <c r="A91" s="45">
        <f t="shared" si="66"/>
        <v>130</v>
      </c>
      <c r="B91" s="32">
        <f t="shared" si="51"/>
        <v>1.1640280952109696</v>
      </c>
      <c r="C91" s="28">
        <f t="shared" si="42"/>
        <v>8.8231558084010686E-4</v>
      </c>
      <c r="D91" s="33">
        <f t="shared" si="52"/>
        <v>1.1290301775918833E-3</v>
      </c>
      <c r="E91" s="28">
        <f t="shared" si="43"/>
        <v>2.4671459675177645E-4</v>
      </c>
      <c r="F91" s="34">
        <f t="shared" si="67"/>
        <v>2.4925637982739951E-4</v>
      </c>
      <c r="G91" s="30">
        <f t="shared" si="44"/>
        <v>2.5417830756230644E-6</v>
      </c>
      <c r="H91" s="30">
        <f t="shared" si="41"/>
        <v>2.0000000000000001E-4</v>
      </c>
      <c r="I91" s="31">
        <f t="shared" si="40"/>
        <v>-1.9745821692437695E-4</v>
      </c>
      <c r="J91" s="30">
        <f t="shared" si="53"/>
        <v>0.99886842803933262</v>
      </c>
      <c r="K91" s="30">
        <f t="shared" si="54"/>
        <v>0</v>
      </c>
      <c r="L91" s="29">
        <v>7.8700000000000006E-2</v>
      </c>
      <c r="M91" s="29">
        <v>0.1013</v>
      </c>
      <c r="N91" s="37">
        <f t="shared" si="55"/>
        <v>8.1339999999999996E-2</v>
      </c>
      <c r="O91" s="37">
        <f t="shared" si="56"/>
        <v>0.10514000000000001</v>
      </c>
      <c r="P91" s="32">
        <f t="shared" si="68"/>
        <v>0.60000000000000009</v>
      </c>
      <c r="Q91" s="32">
        <f t="shared" si="45"/>
        <v>9.0204554688339947E-2</v>
      </c>
      <c r="R91" s="43">
        <v>68</v>
      </c>
      <c r="S91" s="44">
        <f t="shared" si="46"/>
        <v>1.1290301775918833E-3</v>
      </c>
      <c r="T91" s="44">
        <f t="shared" si="47"/>
        <v>0.10350703242222352</v>
      </c>
      <c r="U91" s="44">
        <f t="shared" si="48"/>
        <v>0.12420843890666822</v>
      </c>
      <c r="V91" s="44">
        <f t="shared" si="49"/>
        <v>2.587675810555588E-2</v>
      </c>
      <c r="W91" s="44">
        <f t="shared" si="50"/>
        <v>2.587675810555588E-2</v>
      </c>
      <c r="X91" s="44">
        <f t="shared" si="69"/>
        <v>0.36054156340263555</v>
      </c>
      <c r="Y91" s="44">
        <f t="shared" si="39"/>
        <v>0.12686956822607495</v>
      </c>
      <c r="Z91" s="32">
        <f t="shared" si="57"/>
        <v>3.36802928173225E-4</v>
      </c>
      <c r="AA91" s="32">
        <f t="shared" si="58"/>
        <v>7.8858003639625601E-4</v>
      </c>
      <c r="AB91" s="32">
        <f t="shared" si="59"/>
        <v>0</v>
      </c>
      <c r="AC91" s="32">
        <f t="shared" si="60"/>
        <v>3.4730124260178923E-6</v>
      </c>
      <c r="AE91" s="19">
        <f t="shared" si="61"/>
        <v>7.579847810118321E-4</v>
      </c>
      <c r="AF91" s="19">
        <f t="shared" si="62"/>
        <v>2.033678226962645E-4</v>
      </c>
      <c r="AG91" s="19">
        <f t="shared" si="63"/>
        <v>4.3746377693956918E-5</v>
      </c>
      <c r="AH91" s="19">
        <f t="shared" si="64"/>
        <v>0.10654623509792963</v>
      </c>
      <c r="AI91" s="19">
        <f t="shared" si="65"/>
        <v>0.10992383751159278</v>
      </c>
    </row>
    <row r="92" spans="1:56" x14ac:dyDescent="0.25">
      <c r="A92" s="45">
        <f t="shared" si="66"/>
        <v>131</v>
      </c>
      <c r="B92" s="32">
        <f t="shared" si="51"/>
        <v>1.1738560089661205</v>
      </c>
      <c r="C92" s="28">
        <f t="shared" si="42"/>
        <v>8.1802115016954178E-4</v>
      </c>
      <c r="D92" s="33">
        <f t="shared" si="52"/>
        <v>1.0399150366615056E-3</v>
      </c>
      <c r="E92" s="28">
        <f t="shared" si="43"/>
        <v>2.2189388649196385E-4</v>
      </c>
      <c r="F92" s="34">
        <f t="shared" si="67"/>
        <v>2.2409319279817543E-4</v>
      </c>
      <c r="G92" s="30">
        <f t="shared" si="44"/>
        <v>2.1993063062115796E-6</v>
      </c>
      <c r="H92" s="30">
        <f t="shared" si="41"/>
        <v>2.0000000000000001E-4</v>
      </c>
      <c r="I92" s="31">
        <f t="shared" si="40"/>
        <v>-1.9780069369378843E-4</v>
      </c>
      <c r="J92" s="30">
        <f t="shared" si="53"/>
        <v>0.99895788565703236</v>
      </c>
      <c r="K92" s="30">
        <f t="shared" si="54"/>
        <v>0</v>
      </c>
      <c r="L92" s="29">
        <v>7.8700000000000006E-2</v>
      </c>
      <c r="M92" s="29">
        <v>0.1013</v>
      </c>
      <c r="N92" s="37">
        <f t="shared" si="55"/>
        <v>8.2219999999999988E-2</v>
      </c>
      <c r="O92" s="37">
        <f t="shared" si="56"/>
        <v>0.10642000000000001</v>
      </c>
      <c r="P92" s="32">
        <f t="shared" si="68"/>
        <v>0.8</v>
      </c>
      <c r="Q92" s="32">
        <f t="shared" si="45"/>
        <v>9.1852672502132096E-2</v>
      </c>
      <c r="R92" s="43">
        <v>69</v>
      </c>
      <c r="S92" s="44">
        <f t="shared" si="46"/>
        <v>1.0399150366615056E-3</v>
      </c>
      <c r="T92" s="44">
        <f t="shared" si="47"/>
        <v>0.10646612869608013</v>
      </c>
      <c r="U92" s="44">
        <f t="shared" si="48"/>
        <v>0.12775935443529615</v>
      </c>
      <c r="V92" s="44">
        <f t="shared" si="49"/>
        <v>2.6616532174020033E-2</v>
      </c>
      <c r="W92" s="44">
        <f t="shared" si="50"/>
        <v>2.6616532174020033E-2</v>
      </c>
      <c r="X92" s="44">
        <f t="shared" si="69"/>
        <v>0.37994057322056585</v>
      </c>
      <c r="Y92" s="44">
        <f t="shared" si="39"/>
        <v>0.12891996364576963</v>
      </c>
      <c r="Z92" s="32">
        <f t="shared" si="57"/>
        <v>3.0733461316381755E-4</v>
      </c>
      <c r="AA92" s="32">
        <f t="shared" si="58"/>
        <v>7.290702837424055E-4</v>
      </c>
      <c r="AB92" s="32">
        <f t="shared" si="59"/>
        <v>0</v>
      </c>
      <c r="AC92" s="32">
        <f t="shared" si="60"/>
        <v>3.1917798423162677E-6</v>
      </c>
      <c r="AE92" s="19">
        <f t="shared" si="61"/>
        <v>6.9686668886247637E-4</v>
      </c>
      <c r="AF92" s="19">
        <f t="shared" si="62"/>
        <v>1.8096389207367751E-4</v>
      </c>
      <c r="AG92" s="19">
        <f t="shared" si="63"/>
        <v>4.1730023215617371E-5</v>
      </c>
      <c r="AH92" s="19">
        <f t="shared" si="64"/>
        <v>0.10659110928653652</v>
      </c>
      <c r="AI92" s="19">
        <f t="shared" si="65"/>
        <v>0.10996450170023618</v>
      </c>
    </row>
    <row r="93" spans="1:56" x14ac:dyDescent="0.25">
      <c r="A93" s="45">
        <f t="shared" si="66"/>
        <v>132</v>
      </c>
      <c r="B93" s="32">
        <f t="shared" si="51"/>
        <v>1.1846237450305126</v>
      </c>
      <c r="C93" s="28">
        <f t="shared" si="42"/>
        <v>7.5767924453002322E-4</v>
      </c>
      <c r="D93" s="33">
        <f t="shared" si="52"/>
        <v>9.5699129308844991E-4</v>
      </c>
      <c r="E93" s="28">
        <f t="shared" si="43"/>
        <v>1.9931204855842669E-4</v>
      </c>
      <c r="F93" s="34">
        <f t="shared" si="67"/>
        <v>2.0121258875081238E-4</v>
      </c>
      <c r="G93" s="30">
        <f>F93-E93</f>
        <v>1.9005401923856879E-6</v>
      </c>
      <c r="H93" s="30">
        <f t="shared" si="41"/>
        <v>2.0000000000000001E-4</v>
      </c>
      <c r="I93" s="31">
        <f t="shared" si="40"/>
        <v>-1.9809945980761432E-4</v>
      </c>
      <c r="J93" s="30">
        <f t="shared" si="53"/>
        <v>0.99904110816671921</v>
      </c>
      <c r="K93" s="30">
        <f t="shared" si="54"/>
        <v>0</v>
      </c>
      <c r="L93" s="29">
        <v>8.3099999999999993E-2</v>
      </c>
      <c r="M93" s="29">
        <v>0.1077</v>
      </c>
      <c r="N93" s="37">
        <f t="shared" si="55"/>
        <v>8.3099999999999993E-2</v>
      </c>
      <c r="O93" s="37">
        <f t="shared" si="56"/>
        <v>0.1077</v>
      </c>
      <c r="P93" s="32">
        <f t="shared" si="68"/>
        <v>0</v>
      </c>
      <c r="Q93" s="32">
        <f t="shared" si="45"/>
        <v>9.3575934829606383E-2</v>
      </c>
      <c r="R93" s="43">
        <v>70</v>
      </c>
      <c r="S93" s="44">
        <f t="shared" si="46"/>
        <v>9.5699129308844991E-4</v>
      </c>
      <c r="T93" s="44">
        <f t="shared" si="47"/>
        <v>0.10956624496253634</v>
      </c>
      <c r="U93" s="44">
        <f t="shared" si="48"/>
        <v>0.1314794939550436</v>
      </c>
      <c r="V93" s="44">
        <f t="shared" si="49"/>
        <v>2.7391561240634084E-2</v>
      </c>
      <c r="W93" s="44">
        <f t="shared" si="50"/>
        <v>2.7391561240634084E-2</v>
      </c>
      <c r="X93" s="44">
        <f t="shared" si="69"/>
        <v>0.40067730296843024</v>
      </c>
      <c r="Y93" s="44">
        <f t="shared" si="39"/>
        <v>0.13096089869252153</v>
      </c>
      <c r="Z93" s="32">
        <f t="shared" si="57"/>
        <v>2.8024169098057926E-4</v>
      </c>
      <c r="AA93" s="32">
        <f t="shared" si="58"/>
        <v>6.733727541021273E-4</v>
      </c>
      <c r="AB93" s="32">
        <f t="shared" si="59"/>
        <v>0</v>
      </c>
      <c r="AC93" s="32">
        <f t="shared" si="60"/>
        <v>2.9333205045561146E-6</v>
      </c>
      <c r="AE93" s="19">
        <f t="shared" si="61"/>
        <v>6.3959484832925369E-4</v>
      </c>
      <c r="AF93" s="19">
        <f t="shared" si="62"/>
        <v>1.6067644509830549E-4</v>
      </c>
      <c r="AG93" s="19">
        <f t="shared" si="63"/>
        <v>3.9806606383698812E-5</v>
      </c>
      <c r="AH93" s="19">
        <f t="shared" si="64"/>
        <v>0.10663277729120907</v>
      </c>
      <c r="AI93" s="19">
        <f t="shared" si="65"/>
        <v>0.11000231639990415</v>
      </c>
    </row>
    <row r="94" spans="1:56" x14ac:dyDescent="0.25">
      <c r="A94" s="45">
        <f t="shared" si="66"/>
        <v>133</v>
      </c>
      <c r="B94" s="32">
        <f t="shared" si="51"/>
        <v>1.1964384111396562</v>
      </c>
      <c r="C94" s="28">
        <f t="shared" si="42"/>
        <v>7.0116130235554734E-4</v>
      </c>
      <c r="D94" s="33">
        <f t="shared" si="52"/>
        <v>8.7995810050866088E-4</v>
      </c>
      <c r="E94" s="28">
        <f t="shared" si="43"/>
        <v>1.7879679815311353E-4</v>
      </c>
      <c r="F94" s="34">
        <f t="shared" si="67"/>
        <v>1.8043705742147798E-4</v>
      </c>
      <c r="G94" s="30">
        <f t="shared" si="44"/>
        <v>1.6402592683644455E-6</v>
      </c>
      <c r="H94" s="30">
        <f t="shared" si="41"/>
        <v>2.0000000000000001E-4</v>
      </c>
      <c r="I94" s="31">
        <f t="shared" si="40"/>
        <v>-1.9835974073163556E-4</v>
      </c>
      <c r="J94" s="30">
        <f t="shared" si="53"/>
        <v>0.99911840164022292</v>
      </c>
      <c r="K94" s="30">
        <f t="shared" si="54"/>
        <v>0</v>
      </c>
      <c r="L94" s="29">
        <v>8.3099999999999993E-2</v>
      </c>
      <c r="M94" s="29">
        <v>0.1077</v>
      </c>
      <c r="N94" s="37">
        <f t="shared" si="55"/>
        <v>8.3919999999999995E-2</v>
      </c>
      <c r="O94" s="37">
        <f t="shared" si="56"/>
        <v>0.10898000000000002</v>
      </c>
      <c r="P94" s="32">
        <f t="shared" si="68"/>
        <v>0.2</v>
      </c>
      <c r="Q94" s="32">
        <f t="shared" si="45"/>
        <v>9.5322364038529325E-2</v>
      </c>
      <c r="R94" s="43">
        <v>71</v>
      </c>
      <c r="S94" s="44">
        <f t="shared" si="46"/>
        <v>8.7995810050866088E-4</v>
      </c>
      <c r="T94" s="44">
        <f t="shared" si="47"/>
        <v>0.11275157566905747</v>
      </c>
      <c r="U94" s="44">
        <f t="shared" si="48"/>
        <v>0.13530189080286895</v>
      </c>
      <c r="V94" s="44">
        <f t="shared" si="49"/>
        <v>2.8187893917264367E-2</v>
      </c>
      <c r="W94" s="44">
        <f t="shared" si="50"/>
        <v>2.8187893917264367E-2</v>
      </c>
      <c r="X94" s="44">
        <f t="shared" si="69"/>
        <v>0.42246447354855127</v>
      </c>
      <c r="Y94" s="44">
        <f t="shared" si="39"/>
        <v>0.13299087174186683</v>
      </c>
      <c r="Z94" s="32">
        <f t="shared" si="57"/>
        <v>2.5535683363757318E-4</v>
      </c>
      <c r="AA94" s="32">
        <f t="shared" si="58"/>
        <v>6.2130148829004413E-4</v>
      </c>
      <c r="AB94" s="32">
        <f t="shared" si="59"/>
        <v>0</v>
      </c>
      <c r="AC94" s="32">
        <f t="shared" si="60"/>
        <v>2.6957903137220037E-6</v>
      </c>
      <c r="AE94" s="19">
        <f t="shared" si="61"/>
        <v>5.8604044790543184E-4</v>
      </c>
      <c r="AF94" s="19">
        <f t="shared" si="62"/>
        <v>1.422962330322751E-4</v>
      </c>
      <c r="AG94" s="19">
        <f t="shared" si="63"/>
        <v>3.7971843523770452E-5</v>
      </c>
      <c r="AH94" s="19">
        <f t="shared" si="64"/>
        <v>0.10667142245035829</v>
      </c>
      <c r="AI94" s="19">
        <f t="shared" si="65"/>
        <v>0.11003744061610471</v>
      </c>
    </row>
    <row r="95" spans="1:56" x14ac:dyDescent="0.25">
      <c r="A95" s="45">
        <f t="shared" si="66"/>
        <v>134</v>
      </c>
      <c r="B95" s="32">
        <f t="shared" si="51"/>
        <v>1.2094574395242013</v>
      </c>
      <c r="C95" s="28">
        <f t="shared" si="42"/>
        <v>6.4827665730711036E-4</v>
      </c>
      <c r="D95" s="33">
        <f t="shared" si="52"/>
        <v>8.0846249800159333E-4</v>
      </c>
      <c r="E95" s="28">
        <f t="shared" si="43"/>
        <v>1.6018584069448302E-4</v>
      </c>
      <c r="F95" s="34">
        <f t="shared" si="67"/>
        <v>1.6159965393805413E-4</v>
      </c>
      <c r="G95" s="30">
        <f t="shared" si="44"/>
        <v>1.4138132435711126E-6</v>
      </c>
      <c r="H95" s="30">
        <f t="shared" si="41"/>
        <v>2.0000000000000001E-4</v>
      </c>
      <c r="I95" s="31">
        <f t="shared" si="40"/>
        <v>-1.985861867564289E-4</v>
      </c>
      <c r="J95" s="30">
        <f t="shared" si="53"/>
        <v>0.99919012368875482</v>
      </c>
      <c r="K95" s="30">
        <f t="shared" si="54"/>
        <v>0</v>
      </c>
      <c r="L95" s="29">
        <v>8.3099999999999993E-2</v>
      </c>
      <c r="M95" s="29">
        <v>0.1077</v>
      </c>
      <c r="N95" s="37">
        <f t="shared" si="55"/>
        <v>8.4739999999999996E-2</v>
      </c>
      <c r="O95" s="37">
        <f t="shared" si="56"/>
        <v>0.11026</v>
      </c>
      <c r="P95" s="32">
        <f t="shared" si="68"/>
        <v>0.4</v>
      </c>
      <c r="Q95" s="32">
        <f t="shared" si="45"/>
        <v>9.716090208738995E-2</v>
      </c>
      <c r="R95" s="43">
        <v>72</v>
      </c>
      <c r="S95" s="44">
        <f t="shared" si="46"/>
        <v>8.0846249800159333E-4</v>
      </c>
      <c r="T95" s="44">
        <f t="shared" si="47"/>
        <v>0.11610564369037375</v>
      </c>
      <c r="U95" s="44">
        <f t="shared" si="48"/>
        <v>0.13932677242844849</v>
      </c>
      <c r="V95" s="44">
        <f t="shared" si="49"/>
        <v>2.9026410922593438E-2</v>
      </c>
      <c r="W95" s="44">
        <f t="shared" si="50"/>
        <v>2.9026410922593438E-2</v>
      </c>
      <c r="X95" s="44">
        <f t="shared" si="69"/>
        <v>0.44550835805568434</v>
      </c>
      <c r="Y95" s="44">
        <f t="shared" si="39"/>
        <v>0.13500836776710884</v>
      </c>
      <c r="Z95" s="32">
        <f t="shared" si="57"/>
        <v>2.3255543572384574E-4</v>
      </c>
      <c r="AA95" s="32">
        <f t="shared" si="58"/>
        <v>5.7274136210318867E-4</v>
      </c>
      <c r="AB95" s="32">
        <f t="shared" si="59"/>
        <v>0</v>
      </c>
      <c r="AC95" s="32">
        <f t="shared" si="60"/>
        <v>2.4774944995849004E-6</v>
      </c>
      <c r="AE95" s="19">
        <f t="shared" si="61"/>
        <v>5.360061760934237E-4</v>
      </c>
      <c r="AF95" s="19">
        <f t="shared" si="62"/>
        <v>1.2574513414075739E-4</v>
      </c>
      <c r="AG95" s="19">
        <f t="shared" si="63"/>
        <v>3.6221648404174534E-5</v>
      </c>
      <c r="AH95" s="19">
        <f t="shared" si="64"/>
        <v>0.10670719464571847</v>
      </c>
      <c r="AI95" s="19">
        <f t="shared" si="65"/>
        <v>0.11007000398656766</v>
      </c>
    </row>
    <row r="96" spans="1:56" x14ac:dyDescent="0.25">
      <c r="A96" s="45">
        <f t="shared" si="66"/>
        <v>135</v>
      </c>
      <c r="B96" s="32">
        <f t="shared" si="51"/>
        <v>1.2237872410111039</v>
      </c>
      <c r="C96" s="28">
        <f t="shared" si="42"/>
        <v>5.9884035892003226E-4</v>
      </c>
      <c r="D96" s="33">
        <f t="shared" si="52"/>
        <v>7.421670059754936E-4</v>
      </c>
      <c r="E96" s="28">
        <f t="shared" si="43"/>
        <v>1.4332664705546134E-4</v>
      </c>
      <c r="F96" s="34">
        <f t="shared" si="67"/>
        <v>1.4454371743700262E-4</v>
      </c>
      <c r="G96" s="30">
        <f t="shared" si="44"/>
        <v>1.2170703815412784E-6</v>
      </c>
      <c r="H96" s="30">
        <f t="shared" si="41"/>
        <v>2.0000000000000001E-4</v>
      </c>
      <c r="I96" s="31">
        <f t="shared" si="40"/>
        <v>-1.9878292961845873E-4</v>
      </c>
      <c r="J96" s="30">
        <f t="shared" si="53"/>
        <v>0.99925661592364301</v>
      </c>
      <c r="K96" s="30">
        <f t="shared" si="54"/>
        <v>0</v>
      </c>
      <c r="L96" s="29">
        <v>8.3099999999999993E-2</v>
      </c>
      <c r="M96" s="29">
        <v>0.1077</v>
      </c>
      <c r="N96" s="37">
        <f t="shared" si="55"/>
        <v>8.5559999999999997E-2</v>
      </c>
      <c r="O96" s="37">
        <f t="shared" si="56"/>
        <v>0.11154</v>
      </c>
      <c r="P96" s="32">
        <f t="shared" si="68"/>
        <v>0.60000000000000009</v>
      </c>
      <c r="Q96" s="32">
        <f t="shared" si="45"/>
        <v>9.9101522499071504E-2</v>
      </c>
      <c r="R96" s="43">
        <v>73</v>
      </c>
      <c r="S96" s="44">
        <f t="shared" si="46"/>
        <v>7.421670059754936E-4</v>
      </c>
      <c r="T96" s="44">
        <f t="shared" si="47"/>
        <v>0.11964411532827672</v>
      </c>
      <c r="U96" s="44">
        <f t="shared" si="48"/>
        <v>0.14357293839393206</v>
      </c>
      <c r="V96" s="44">
        <f t="shared" si="49"/>
        <v>2.991102883206918E-2</v>
      </c>
      <c r="W96" s="44">
        <f t="shared" si="50"/>
        <v>2.991102883206918E-2</v>
      </c>
      <c r="X96" s="44">
        <f t="shared" si="69"/>
        <v>0.4698940591497478</v>
      </c>
      <c r="Y96" s="44">
        <f t="shared" si="39"/>
        <v>0.13701186012509858</v>
      </c>
      <c r="Z96" s="32">
        <f t="shared" si="57"/>
        <v>2.1165370805718321E-4</v>
      </c>
      <c r="AA96" s="32">
        <f t="shared" si="58"/>
        <v>5.2747622804846371E-4</v>
      </c>
      <c r="AB96" s="32">
        <f t="shared" si="59"/>
        <v>0</v>
      </c>
      <c r="AC96" s="32">
        <f t="shared" si="60"/>
        <v>2.2768755285713956E-6</v>
      </c>
      <c r="AE96" s="19">
        <f t="shared" si="61"/>
        <v>4.8933371655784301E-4</v>
      </c>
      <c r="AF96" s="19">
        <f t="shared" si="62"/>
        <v>1.1085106446757215E-4</v>
      </c>
      <c r="AG96" s="19">
        <f t="shared" si="63"/>
        <v>3.4552123135510134E-5</v>
      </c>
      <c r="AH96" s="19">
        <f t="shared" si="64"/>
        <v>0.10674027264493122</v>
      </c>
      <c r="AI96" s="19">
        <f t="shared" si="65"/>
        <v>0.11010016204183233</v>
      </c>
      <c r="BD96" s="1">
        <f>A43</f>
        <v>82</v>
      </c>
    </row>
    <row r="97" spans="1:35" x14ac:dyDescent="0.25">
      <c r="A97" s="45">
        <f t="shared" si="66"/>
        <v>136</v>
      </c>
      <c r="B97" s="32">
        <f t="shared" si="51"/>
        <v>1.2395746747595786</v>
      </c>
      <c r="C97" s="28">
        <f t="shared" si="42"/>
        <v>5.5267323831164998E-4</v>
      </c>
      <c r="D97" s="33">
        <f t="shared" si="52"/>
        <v>6.8074942934555794E-4</v>
      </c>
      <c r="E97" s="28">
        <f t="shared" si="43"/>
        <v>1.2807619103390796E-4</v>
      </c>
      <c r="F97" s="34">
        <f t="shared" si="67"/>
        <v>1.2912255661301215E-4</v>
      </c>
      <c r="G97" s="30">
        <f t="shared" si="44"/>
        <v>1.0463655791041965E-6</v>
      </c>
      <c r="H97" s="30">
        <f t="shared" si="41"/>
        <v>2.0000000000000001E-4</v>
      </c>
      <c r="I97" s="31">
        <f t="shared" si="40"/>
        <v>-1.9895363442089581E-4</v>
      </c>
      <c r="J97" s="30">
        <f t="shared" si="53"/>
        <v>0.99931820420507533</v>
      </c>
      <c r="K97" s="30">
        <f t="shared" si="54"/>
        <v>0</v>
      </c>
      <c r="L97" s="29">
        <v>8.3099999999999993E-2</v>
      </c>
      <c r="M97" s="29">
        <v>0.1077</v>
      </c>
      <c r="N97" s="37">
        <f t="shared" si="55"/>
        <v>8.6379999999999998E-2</v>
      </c>
      <c r="O97" s="37">
        <f t="shared" si="56"/>
        <v>0.11282</v>
      </c>
      <c r="P97" s="32">
        <f t="shared" si="68"/>
        <v>0.8</v>
      </c>
      <c r="Q97" s="32">
        <f t="shared" si="45"/>
        <v>0.10115535670842171</v>
      </c>
      <c r="R97" s="43">
        <v>74</v>
      </c>
      <c r="S97" s="44">
        <f t="shared" si="46"/>
        <v>6.8074942934555794E-4</v>
      </c>
      <c r="T97" s="44">
        <f t="shared" si="47"/>
        <v>0.12338456956496424</v>
      </c>
      <c r="U97" s="44">
        <f t="shared" si="48"/>
        <v>0.14806148347795708</v>
      </c>
      <c r="V97" s="44">
        <f t="shared" si="49"/>
        <v>3.084614239124106E-2</v>
      </c>
      <c r="W97" s="44">
        <f t="shared" si="50"/>
        <v>3.084614239124106E-2</v>
      </c>
      <c r="X97" s="44">
        <f t="shared" si="69"/>
        <v>0.49571462659308968</v>
      </c>
      <c r="Y97" s="44">
        <f t="shared" si="39"/>
        <v>0.13899981239006767</v>
      </c>
      <c r="Z97" s="32">
        <f t="shared" si="57"/>
        <v>1.9251061110602165E-4</v>
      </c>
      <c r="AA97" s="32">
        <f t="shared" si="58"/>
        <v>4.8532489834243601E-4</v>
      </c>
      <c r="AB97" s="32">
        <f t="shared" si="59"/>
        <v>0</v>
      </c>
      <c r="AC97" s="32">
        <f t="shared" si="60"/>
        <v>2.0925019908120358E-6</v>
      </c>
      <c r="AE97" s="19">
        <f t="shared" si="61"/>
        <v>4.4585715533341597E-4</v>
      </c>
      <c r="AF97" s="19">
        <f t="shared" si="62"/>
        <v>9.7469358937876733E-5</v>
      </c>
      <c r="AG97" s="19">
        <f t="shared" si="63"/>
        <v>3.2959549489577172E-5</v>
      </c>
      <c r="AH97" s="19">
        <f t="shared" si="64"/>
        <v>0.10677082433288539</v>
      </c>
      <c r="AI97" s="19">
        <f t="shared" si="65"/>
        <v>0.11012806119427822</v>
      </c>
    </row>
    <row r="98" spans="1:35" x14ac:dyDescent="0.25">
      <c r="A98" s="45">
        <f t="shared" si="66"/>
        <v>137</v>
      </c>
      <c r="B98" s="32">
        <f t="shared" si="51"/>
        <v>1.2569974210233184</v>
      </c>
      <c r="C98" s="28">
        <f t="shared" si="42"/>
        <v>5.09601961676526E-4</v>
      </c>
      <c r="D98" s="33">
        <f t="shared" si="52"/>
        <v>6.239026167441788E-4</v>
      </c>
      <c r="E98" s="28">
        <f t="shared" si="43"/>
        <v>1.1430065506765285E-4</v>
      </c>
      <c r="F98" s="34">
        <f t="shared" si="67"/>
        <v>1.1519910793502853E-4</v>
      </c>
      <c r="G98" s="30">
        <f t="shared" si="44"/>
        <v>8.9845286737568386E-7</v>
      </c>
      <c r="H98" s="30">
        <f t="shared" si="41"/>
        <v>2.0000000000000001E-4</v>
      </c>
      <c r="I98" s="31">
        <f t="shared" si="40"/>
        <v>-1.9910154713262434E-4</v>
      </c>
      <c r="J98" s="30">
        <f t="shared" si="53"/>
        <v>0.9993751989303884</v>
      </c>
      <c r="K98" s="30">
        <f t="shared" si="54"/>
        <v>0</v>
      </c>
      <c r="L98" s="29">
        <v>8.72E-2</v>
      </c>
      <c r="M98" s="29">
        <v>0.11409999999999999</v>
      </c>
      <c r="N98" s="37">
        <f t="shared" si="55"/>
        <v>8.72E-2</v>
      </c>
      <c r="O98" s="37">
        <f t="shared" si="56"/>
        <v>0.11409999999999999</v>
      </c>
      <c r="P98" s="32">
        <f t="shared" si="68"/>
        <v>0</v>
      </c>
      <c r="Q98" s="32">
        <f t="shared" si="45"/>
        <v>0.10333419133727254</v>
      </c>
      <c r="R98" s="43">
        <v>75</v>
      </c>
      <c r="S98" s="44">
        <f t="shared" si="46"/>
        <v>6.239026167441788E-4</v>
      </c>
      <c r="T98" s="44">
        <f t="shared" si="47"/>
        <v>0.12734595651286723</v>
      </c>
      <c r="U98" s="44">
        <f t="shared" si="48"/>
        <v>0.15281514781544067</v>
      </c>
      <c r="V98" s="44">
        <f t="shared" si="49"/>
        <v>3.1836489128216808E-2</v>
      </c>
      <c r="W98" s="44">
        <f t="shared" si="50"/>
        <v>3.1836489128216808E-2</v>
      </c>
      <c r="X98" s="44">
        <f t="shared" si="69"/>
        <v>0.52328813577951205</v>
      </c>
      <c r="Y98" s="44">
        <f t="shared" si="39"/>
        <v>0.14097068023265447</v>
      </c>
      <c r="Z98" s="32">
        <f t="shared" si="57"/>
        <v>1.7499364124207937E-4</v>
      </c>
      <c r="AA98" s="32">
        <f t="shared" si="58"/>
        <v>4.461127204626871E-4</v>
      </c>
      <c r="AB98" s="32">
        <f t="shared" si="59"/>
        <v>0</v>
      </c>
      <c r="AC98" s="32">
        <f t="shared" si="60"/>
        <v>1.9230583870782004E-6</v>
      </c>
      <c r="AE98" s="19">
        <f t="shared" si="61"/>
        <v>4.0541209803092541E-4</v>
      </c>
      <c r="AF98" s="19">
        <f t="shared" si="62"/>
        <v>8.5469965736050554E-5</v>
      </c>
      <c r="AG98" s="19">
        <f t="shared" si="63"/>
        <v>3.1440380618446995E-5</v>
      </c>
      <c r="AH98" s="19">
        <f t="shared" si="64"/>
        <v>0.10679900876406294</v>
      </c>
      <c r="AI98" s="19">
        <f t="shared" si="65"/>
        <v>0.11015384038247611</v>
      </c>
    </row>
    <row r="99" spans="1:35" x14ac:dyDescent="0.25">
      <c r="A99" s="45">
        <f t="shared" si="66"/>
        <v>138</v>
      </c>
      <c r="B99" s="32">
        <f t="shared" si="51"/>
        <v>1.2762662819595973</v>
      </c>
      <c r="C99" s="28">
        <f t="shared" si="42"/>
        <v>4.6948396197350132E-4</v>
      </c>
      <c r="D99" s="33">
        <f t="shared" si="52"/>
        <v>5.713570343260421E-4</v>
      </c>
      <c r="E99" s="28">
        <f t="shared" si="43"/>
        <v>1.0187307235254075E-4</v>
      </c>
      <c r="F99" s="34">
        <f t="shared" si="67"/>
        <v>1.0264351900137619E-4</v>
      </c>
      <c r="G99" s="30">
        <f t="shared" si="44"/>
        <v>7.70446648835438E-7</v>
      </c>
      <c r="H99" s="30">
        <f t="shared" si="41"/>
        <v>2.0000000000000001E-4</v>
      </c>
      <c r="I99" s="31">
        <f t="shared" si="40"/>
        <v>-1.9922955335116457E-4</v>
      </c>
      <c r="J99" s="30">
        <f t="shared" si="53"/>
        <v>0.99942787251902498</v>
      </c>
      <c r="K99" s="30">
        <f t="shared" si="54"/>
        <v>0</v>
      </c>
      <c r="L99" s="29">
        <v>8.72E-2</v>
      </c>
      <c r="M99" s="29">
        <v>0.11409999999999999</v>
      </c>
      <c r="N99" s="37">
        <f t="shared" si="55"/>
        <v>8.7980000000000003E-2</v>
      </c>
      <c r="O99" s="37">
        <f t="shared" si="56"/>
        <v>0.1154</v>
      </c>
      <c r="P99" s="32">
        <f t="shared" si="68"/>
        <v>0.2</v>
      </c>
      <c r="Q99" s="32">
        <f t="shared" si="45"/>
        <v>0.10561174033072634</v>
      </c>
      <c r="R99" s="43">
        <v>76</v>
      </c>
      <c r="S99" s="44">
        <f t="shared" si="46"/>
        <v>5.713570343260421E-4</v>
      </c>
      <c r="T99" s="44">
        <f t="shared" si="47"/>
        <v>0.13150340061175494</v>
      </c>
      <c r="U99" s="44">
        <f t="shared" si="48"/>
        <v>0.15780408073410593</v>
      </c>
      <c r="V99" s="44">
        <f t="shared" si="49"/>
        <v>3.2875850152938736E-2</v>
      </c>
      <c r="W99" s="44">
        <f t="shared" si="50"/>
        <v>3.2875850152938736E-2</v>
      </c>
      <c r="X99" s="44">
        <f t="shared" si="69"/>
        <v>0.46094326586232531</v>
      </c>
      <c r="Y99" s="44">
        <f t="shared" ref="Y99:Y110" si="70">MIN(Y98*$I$17*(1-POWER(R99,$I$19)*$I$18/100000),1-V99-W99-$I$13)</f>
        <v>0.14292291334111384</v>
      </c>
      <c r="Z99" s="32">
        <f t="shared" si="57"/>
        <v>1.5897874281865164E-4</v>
      </c>
      <c r="AA99" s="32">
        <f t="shared" si="58"/>
        <v>4.0967178526477222E-4</v>
      </c>
      <c r="AB99" s="32">
        <f t="shared" si="59"/>
        <v>0</v>
      </c>
      <c r="AC99" s="32">
        <f t="shared" si="60"/>
        <v>1.7673357427376544E-6</v>
      </c>
      <c r="AE99" s="19">
        <f t="shared" si="61"/>
        <v>3.6785737319068633E-4</v>
      </c>
      <c r="AF99" s="19">
        <f t="shared" si="62"/>
        <v>7.4714682349187031E-5</v>
      </c>
      <c r="AG99" s="19">
        <f t="shared" si="63"/>
        <v>2.9991233155216852E-5</v>
      </c>
      <c r="AH99" s="19">
        <f t="shared" si="64"/>
        <v>0.10682497676736208</v>
      </c>
      <c r="AI99" s="19">
        <f t="shared" si="65"/>
        <v>0.1101776315348673</v>
      </c>
    </row>
    <row r="100" spans="1:35" x14ac:dyDescent="0.25">
      <c r="A100" s="45">
        <f t="shared" si="66"/>
        <v>139</v>
      </c>
      <c r="B100" s="32">
        <f t="shared" si="51"/>
        <v>1.2962760134523736</v>
      </c>
      <c r="C100" s="28">
        <f t="shared" si="42"/>
        <v>4.2282891766777785E-4</v>
      </c>
      <c r="D100" s="33">
        <f t="shared" si="52"/>
        <v>5.2282891766777784E-4</v>
      </c>
      <c r="E100" s="28">
        <f t="shared" si="43"/>
        <v>1E-4</v>
      </c>
      <c r="F100" s="34">
        <f t="shared" si="67"/>
        <v>9.1337551833582759E-5</v>
      </c>
      <c r="G100" s="30">
        <f t="shared" si="44"/>
        <v>-8.6624481664172458E-6</v>
      </c>
      <c r="H100" s="30">
        <f t="shared" si="41"/>
        <v>2.0000000000000001E-4</v>
      </c>
      <c r="I100" s="31">
        <f t="shared" si="40"/>
        <v>-2.0866244816641726E-4</v>
      </c>
      <c r="J100" s="30">
        <f t="shared" si="53"/>
        <v>0.99948583353049858</v>
      </c>
      <c r="K100" s="30">
        <f t="shared" si="54"/>
        <v>0</v>
      </c>
      <c r="L100" s="29">
        <v>8.72E-2</v>
      </c>
      <c r="M100" s="29">
        <v>0.11409999999999999</v>
      </c>
      <c r="N100" s="37">
        <f t="shared" si="55"/>
        <v>8.8760000000000006E-2</v>
      </c>
      <c r="O100" s="37">
        <f t="shared" si="56"/>
        <v>0.1167</v>
      </c>
      <c r="P100" s="32">
        <f t="shared" si="68"/>
        <v>0.4</v>
      </c>
      <c r="Q100" s="32">
        <f t="shared" si="45"/>
        <v>0.10804332447710072</v>
      </c>
      <c r="R100" s="43">
        <v>77</v>
      </c>
      <c r="S100" s="44">
        <f t="shared" si="46"/>
        <v>5.2282891766777784E-4</v>
      </c>
      <c r="T100" s="44">
        <f t="shared" si="47"/>
        <v>0.13093713768953952</v>
      </c>
      <c r="U100" s="44">
        <f t="shared" si="48"/>
        <v>0.15712456522744742</v>
      </c>
      <c r="V100" s="44">
        <f t="shared" si="49"/>
        <v>3.2734284422384879E-2</v>
      </c>
      <c r="W100" s="44">
        <f t="shared" si="50"/>
        <v>3.2734284422384879E-2</v>
      </c>
      <c r="X100" s="44">
        <f t="shared" si="69"/>
        <v>0.39794822508050987</v>
      </c>
      <c r="Y100" s="44">
        <f t="shared" si="70"/>
        <v>0.14485495738155554</v>
      </c>
      <c r="Z100" s="32">
        <f t="shared" si="57"/>
        <v>1.4436219630021047E-4</v>
      </c>
      <c r="AA100" s="32">
        <f t="shared" si="58"/>
        <v>3.7587121099416876E-4</v>
      </c>
      <c r="AB100" s="32">
        <f t="shared" si="59"/>
        <v>0</v>
      </c>
      <c r="AC100" s="32">
        <f t="shared" si="60"/>
        <v>1.6242229817596493E-6</v>
      </c>
      <c r="AE100" s="19">
        <f t="shared" si="61"/>
        <v>3.2618741169302133E-4</v>
      </c>
      <c r="AF100" s="19">
        <f t="shared" si="62"/>
        <v>7.1964232995872464E-5</v>
      </c>
      <c r="AG100" s="19">
        <f t="shared" si="63"/>
        <v>2.8608879678855754E-5</v>
      </c>
      <c r="AH100" s="19">
        <f t="shared" si="64"/>
        <v>0.10684886067300621</v>
      </c>
      <c r="AI100" s="19">
        <f t="shared" si="65"/>
        <v>0.11019955039355052</v>
      </c>
    </row>
    <row r="101" spans="1:35" x14ac:dyDescent="0.25">
      <c r="A101" s="45">
        <f t="shared" si="66"/>
        <v>140</v>
      </c>
      <c r="B101" s="32">
        <f t="shared" si="51"/>
        <v>1.3179631660515323</v>
      </c>
      <c r="C101" s="28">
        <f t="shared" si="42"/>
        <v>3.7804950462042773E-4</v>
      </c>
      <c r="D101" s="33">
        <f t="shared" si="52"/>
        <v>4.7804950462042772E-4</v>
      </c>
      <c r="E101" s="28">
        <f t="shared" si="43"/>
        <v>1E-4</v>
      </c>
      <c r="F101" s="34">
        <f t="shared" si="67"/>
        <v>8.1171321769988E-5</v>
      </c>
      <c r="G101" s="30">
        <f t="shared" si="44"/>
        <v>-1.8828678230012005E-5</v>
      </c>
      <c r="H101" s="30">
        <f t="shared" si="41"/>
        <v>2.0000000000000001E-4</v>
      </c>
      <c r="I101" s="31">
        <f t="shared" si="40"/>
        <v>-2.1882867823001201E-4</v>
      </c>
      <c r="J101" s="30">
        <f t="shared" si="53"/>
        <v>0.99954077917360973</v>
      </c>
      <c r="K101" s="30">
        <f t="shared" si="54"/>
        <v>0</v>
      </c>
      <c r="L101" s="29">
        <v>8.72E-2</v>
      </c>
      <c r="M101" s="29">
        <v>0.11409999999999999</v>
      </c>
      <c r="N101" s="37">
        <f t="shared" si="55"/>
        <v>8.9540000000000008E-2</v>
      </c>
      <c r="O101" s="37">
        <f t="shared" si="56"/>
        <v>0.11799999999999999</v>
      </c>
      <c r="P101" s="32">
        <f t="shared" si="68"/>
        <v>0.60000000000000009</v>
      </c>
      <c r="Q101" s="32">
        <f t="shared" si="45"/>
        <v>0.11064607060926623</v>
      </c>
      <c r="R101" s="43">
        <v>78</v>
      </c>
      <c r="S101" s="44">
        <f t="shared" si="46"/>
        <v>4.7804950462042772E-4</v>
      </c>
      <c r="T101" s="44">
        <f t="shared" si="47"/>
        <v>0.12931808880563864</v>
      </c>
      <c r="U101" s="44">
        <f t="shared" si="48"/>
        <v>0.15518170656676636</v>
      </c>
      <c r="V101" s="44">
        <f t="shared" si="49"/>
        <v>3.2329522201409659E-2</v>
      </c>
      <c r="W101" s="44">
        <f t="shared" si="50"/>
        <v>3.2329522201409659E-2</v>
      </c>
      <c r="X101" s="44">
        <f t="shared" si="69"/>
        <v>0.34287277361399832</v>
      </c>
      <c r="Y101" s="44">
        <f t="shared" si="70"/>
        <v>0.14676525599391696</v>
      </c>
      <c r="Z101" s="32">
        <f t="shared" si="57"/>
        <v>1.3730444487152296E-4</v>
      </c>
      <c r="AA101" s="32">
        <f t="shared" si="58"/>
        <v>3.3825468211237675E-4</v>
      </c>
      <c r="AB101" s="32">
        <f t="shared" si="59"/>
        <v>0</v>
      </c>
      <c r="AC101" s="32">
        <f t="shared" si="60"/>
        <v>1.4926989992233802E-6</v>
      </c>
      <c r="AE101" s="19">
        <f t="shared" si="61"/>
        <v>2.8684375584867142E-4</v>
      </c>
      <c r="AF101" s="19">
        <f t="shared" si="62"/>
        <v>7.0541364468090393E-5</v>
      </c>
      <c r="AG101" s="19">
        <f t="shared" si="63"/>
        <v>2.7290241526360064E-5</v>
      </c>
      <c r="AH101" s="19">
        <f t="shared" si="64"/>
        <v>0.10687084553333698</v>
      </c>
      <c r="AI101" s="19">
        <f t="shared" si="65"/>
        <v>0.11021965069574438</v>
      </c>
    </row>
    <row r="102" spans="1:35" x14ac:dyDescent="0.25">
      <c r="A102" s="45">
        <f t="shared" si="66"/>
        <v>141</v>
      </c>
      <c r="B102" s="32">
        <f t="shared" si="51"/>
        <v>1.3418026987169709</v>
      </c>
      <c r="C102" s="28">
        <f t="shared" si="42"/>
        <v>3.3676456335106749E-4</v>
      </c>
      <c r="D102" s="33">
        <f t="shared" si="52"/>
        <v>4.3676456335106748E-4</v>
      </c>
      <c r="E102" s="28">
        <f t="shared" si="43"/>
        <v>1E-4</v>
      </c>
      <c r="F102" s="34">
        <f t="shared" si="67"/>
        <v>7.2042916548333688E-5</v>
      </c>
      <c r="G102" s="30">
        <f t="shared" si="44"/>
        <v>-2.7957083451666317E-5</v>
      </c>
      <c r="H102" s="30">
        <f t="shared" si="41"/>
        <v>2.0000000000000001E-4</v>
      </c>
      <c r="I102" s="31">
        <f t="shared" si="40"/>
        <v>-2.2795708345166633E-4</v>
      </c>
      <c r="J102" s="30">
        <f t="shared" si="53"/>
        <v>0.99959119252010054</v>
      </c>
      <c r="K102" s="30">
        <f t="shared" si="54"/>
        <v>0</v>
      </c>
      <c r="L102" s="29">
        <v>8.72E-2</v>
      </c>
      <c r="M102" s="29">
        <v>0.11409999999999999</v>
      </c>
      <c r="N102" s="37">
        <f t="shared" si="55"/>
        <v>9.0319999999999998E-2</v>
      </c>
      <c r="O102" s="37">
        <f t="shared" si="56"/>
        <v>0.1193</v>
      </c>
      <c r="P102" s="32">
        <f t="shared" si="68"/>
        <v>0.8</v>
      </c>
      <c r="Q102" s="32">
        <f t="shared" si="45"/>
        <v>0.11343913675921004</v>
      </c>
      <c r="R102" s="43">
        <v>79</v>
      </c>
      <c r="S102" s="44">
        <f t="shared" si="46"/>
        <v>4.3676456335106748E-4</v>
      </c>
      <c r="T102" s="44">
        <f t="shared" si="47"/>
        <v>0.12757068839445868</v>
      </c>
      <c r="U102" s="44">
        <f t="shared" si="48"/>
        <v>0.15308482607335042</v>
      </c>
      <c r="V102" s="44">
        <f t="shared" si="49"/>
        <v>3.1892672098614669E-2</v>
      </c>
      <c r="W102" s="44">
        <f t="shared" si="50"/>
        <v>3.1892672098614669E-2</v>
      </c>
      <c r="X102" s="44">
        <f t="shared" si="69"/>
        <v>0.29154164297253521</v>
      </c>
      <c r="Y102" s="44">
        <f t="shared" si="70"/>
        <v>0.14865225282024372</v>
      </c>
      <c r="Z102" s="32">
        <f t="shared" si="57"/>
        <v>1.3189630310151649E-4</v>
      </c>
      <c r="AA102" s="32">
        <f t="shared" si="58"/>
        <v>3.0247728598966765E-4</v>
      </c>
      <c r="AB102" s="32">
        <f t="shared" si="59"/>
        <v>0</v>
      </c>
      <c r="AC102" s="32">
        <f t="shared" si="60"/>
        <v>1.3718253757674019E-6</v>
      </c>
      <c r="AE102" s="19">
        <f t="shared" si="61"/>
        <v>2.5097919662337922E-4</v>
      </c>
      <c r="AF102" s="19">
        <f t="shared" si="62"/>
        <v>6.9047736380979365E-5</v>
      </c>
      <c r="AG102" s="19">
        <f t="shared" si="63"/>
        <v>2.6032381936210608E-5</v>
      </c>
      <c r="AH102" s="19">
        <f t="shared" si="64"/>
        <v>0.10689106578423173</v>
      </c>
      <c r="AI102" s="19">
        <f t="shared" si="65"/>
        <v>0.11023804649175217</v>
      </c>
    </row>
    <row r="103" spans="1:35" x14ac:dyDescent="0.25">
      <c r="A103" s="45">
        <f t="shared" si="66"/>
        <v>142</v>
      </c>
      <c r="B103" s="32">
        <f t="shared" si="51"/>
        <v>1.3680852103317154</v>
      </c>
      <c r="C103" s="28">
        <f t="shared" si="42"/>
        <v>2.9873390644832815E-4</v>
      </c>
      <c r="D103" s="33">
        <f t="shared" si="52"/>
        <v>3.9873390644832815E-4</v>
      </c>
      <c r="E103" s="28">
        <f t="shared" si="43"/>
        <v>1E-4</v>
      </c>
      <c r="F103" s="34">
        <f t="shared" si="67"/>
        <v>6.3858008705461777E-5</v>
      </c>
      <c r="G103" s="30">
        <f t="shared" si="44"/>
        <v>-3.6141991294538227E-5</v>
      </c>
      <c r="H103" s="30">
        <f t="shared" si="41"/>
        <v>2.0000000000000001E-4</v>
      </c>
      <c r="I103" s="31">
        <f t="shared" si="40"/>
        <v>-2.3614199129453825E-4</v>
      </c>
      <c r="J103" s="30">
        <f t="shared" si="53"/>
        <v>0.99963740808484636</v>
      </c>
      <c r="K103" s="30">
        <f t="shared" si="54"/>
        <v>0</v>
      </c>
      <c r="L103" s="29">
        <v>9.11E-2</v>
      </c>
      <c r="M103" s="29">
        <v>0.1206</v>
      </c>
      <c r="N103" s="37">
        <f t="shared" si="55"/>
        <v>9.11E-2</v>
      </c>
      <c r="O103" s="37">
        <f t="shared" si="56"/>
        <v>0.1206</v>
      </c>
      <c r="P103" s="32">
        <f t="shared" si="68"/>
        <v>0</v>
      </c>
      <c r="Q103" s="32">
        <f t="shared" si="45"/>
        <v>0.11642420621469907</v>
      </c>
      <c r="R103" s="43">
        <v>80</v>
      </c>
      <c r="S103" s="44">
        <f t="shared" si="46"/>
        <v>3.9873390644832815E-4</v>
      </c>
      <c r="T103" s="44">
        <f t="shared" si="47"/>
        <v>0.12568064940276233</v>
      </c>
      <c r="U103" s="44">
        <f t="shared" si="48"/>
        <v>0.1508167792833148</v>
      </c>
      <c r="V103" s="44">
        <f t="shared" si="49"/>
        <v>3.1420162350690582E-2</v>
      </c>
      <c r="W103" s="44">
        <f t="shared" si="50"/>
        <v>3.1420162350690582E-2</v>
      </c>
      <c r="X103" s="44">
        <f t="shared" si="69"/>
        <v>0.24660463830362758</v>
      </c>
      <c r="Y103" s="44">
        <f t="shared" si="70"/>
        <v>0.15051439356172547</v>
      </c>
      <c r="Z103" s="32">
        <f t="shared" si="57"/>
        <v>1.268570098801474E-4</v>
      </c>
      <c r="AA103" s="32">
        <f t="shared" si="58"/>
        <v>2.6957974215107463E-4</v>
      </c>
      <c r="AB103" s="32">
        <f t="shared" si="59"/>
        <v>0</v>
      </c>
      <c r="AC103" s="32">
        <f t="shared" si="60"/>
        <v>1.2607396819978367E-6</v>
      </c>
      <c r="AE103" s="19">
        <f t="shared" si="61"/>
        <v>2.1835913742236499E-4</v>
      </c>
      <c r="AF103" s="19">
        <f t="shared" si="62"/>
        <v>6.7480255590535415E-5</v>
      </c>
      <c r="AG103" s="19">
        <f t="shared" si="63"/>
        <v>2.483249950786101E-5</v>
      </c>
      <c r="AH103" s="19">
        <f t="shared" si="64"/>
        <v>0.10690964034216785</v>
      </c>
      <c r="AI103" s="19">
        <f t="shared" si="65"/>
        <v>0.11025485935623586</v>
      </c>
    </row>
    <row r="104" spans="1:35" x14ac:dyDescent="0.25">
      <c r="A104" s="45">
        <f t="shared" si="66"/>
        <v>143</v>
      </c>
      <c r="B104" s="32">
        <f t="shared" si="51"/>
        <v>1.3972502783163505</v>
      </c>
      <c r="C104" s="28">
        <f t="shared" si="42"/>
        <v>2.6401471523171714E-4</v>
      </c>
      <c r="D104" s="33">
        <f t="shared" si="52"/>
        <v>3.6401471523171713E-4</v>
      </c>
      <c r="E104" s="28">
        <f t="shared" si="43"/>
        <v>1E-4</v>
      </c>
      <c r="F104" s="34">
        <f t="shared" si="67"/>
        <v>5.6603000977771358E-5</v>
      </c>
      <c r="G104" s="30">
        <f t="shared" si="44"/>
        <v>-4.3396999022228647E-5</v>
      </c>
      <c r="H104" s="30">
        <f t="shared" si="41"/>
        <v>2.0000000000000001E-4</v>
      </c>
      <c r="I104" s="31">
        <f t="shared" si="40"/>
        <v>-2.4339699902222866E-4</v>
      </c>
      <c r="J104" s="30">
        <f t="shared" si="53"/>
        <v>0.99967938228379061</v>
      </c>
      <c r="K104" s="30">
        <f t="shared" si="54"/>
        <v>0</v>
      </c>
      <c r="L104" s="29">
        <v>9.11E-2</v>
      </c>
      <c r="M104" s="29">
        <v>0.1206</v>
      </c>
      <c r="N104" s="37">
        <f t="shared" si="55"/>
        <v>9.11E-2</v>
      </c>
      <c r="O104" s="37">
        <f t="shared" si="56"/>
        <v>0.12060000000000001</v>
      </c>
      <c r="P104" s="32">
        <f t="shared" si="68"/>
        <v>0.2</v>
      </c>
      <c r="Q104" s="32">
        <f t="shared" si="45"/>
        <v>0.11883959197023738</v>
      </c>
      <c r="R104" s="43">
        <v>81</v>
      </c>
      <c r="S104" s="44">
        <f t="shared" si="46"/>
        <v>3.6401471523171713E-4</v>
      </c>
      <c r="T104" s="44">
        <f t="shared" si="47"/>
        <v>0.12289334098666155</v>
      </c>
      <c r="U104" s="44">
        <f t="shared" si="48"/>
        <v>0.14747200918399386</v>
      </c>
      <c r="V104" s="44">
        <f t="shared" si="49"/>
        <v>3.0723335246665387E-2</v>
      </c>
      <c r="W104" s="44">
        <f t="shared" si="50"/>
        <v>3.0723335246665387E-2</v>
      </c>
      <c r="X104" s="44">
        <f t="shared" si="69"/>
        <v>0.20392800765073407</v>
      </c>
      <c r="Y104" s="44">
        <f t="shared" si="70"/>
        <v>0.15235012806081669</v>
      </c>
      <c r="Z104" s="32">
        <f t="shared" si="57"/>
        <v>1.2217576021155406E-4</v>
      </c>
      <c r="AA104" s="32">
        <f t="shared" si="58"/>
        <v>2.3935425140135438E-4</v>
      </c>
      <c r="AB104" s="32">
        <f t="shared" si="59"/>
        <v>0</v>
      </c>
      <c r="AC104" s="32">
        <f t="shared" si="60"/>
        <v>1.158649325082543E-6</v>
      </c>
      <c r="AE104" s="19">
        <f t="shared" si="61"/>
        <v>1.88953059683658E-4</v>
      </c>
      <c r="AF104" s="19">
        <f t="shared" si="62"/>
        <v>6.5651034619415406E-5</v>
      </c>
      <c r="AG104" s="19">
        <f t="shared" si="63"/>
        <v>2.3687921962690754E-5</v>
      </c>
      <c r="AH104" s="19">
        <f t="shared" si="64"/>
        <v>0.1069266783765298</v>
      </c>
      <c r="AI104" s="19">
        <f t="shared" si="65"/>
        <v>0.11027020119812891</v>
      </c>
    </row>
    <row r="105" spans="1:35" x14ac:dyDescent="0.25">
      <c r="A105" s="45">
        <f t="shared" si="66"/>
        <v>144</v>
      </c>
      <c r="B105" s="32">
        <f t="shared" si="51"/>
        <v>1.4300088925520757</v>
      </c>
      <c r="C105" s="28">
        <f t="shared" si="42"/>
        <v>2.3231864850801104E-4</v>
      </c>
      <c r="D105" s="33">
        <f t="shared" si="52"/>
        <v>3.3231864850801103E-4</v>
      </c>
      <c r="E105" s="28">
        <f t="shared" si="43"/>
        <v>1E-4</v>
      </c>
      <c r="F105" s="34">
        <f t="shared" si="67"/>
        <v>5.0172245966316135E-5</v>
      </c>
      <c r="G105" s="30">
        <f t="shared" si="44"/>
        <v>-4.9827754033683869E-5</v>
      </c>
      <c r="H105" s="30">
        <f t="shared" si="41"/>
        <v>2.0000000000000001E-4</v>
      </c>
      <c r="I105" s="31">
        <f t="shared" si="40"/>
        <v>-2.498277540336839E-4</v>
      </c>
      <c r="J105" s="30">
        <f t="shared" si="53"/>
        <v>0.9997175091055257</v>
      </c>
      <c r="K105" s="30">
        <f t="shared" si="54"/>
        <v>0</v>
      </c>
      <c r="L105" s="29">
        <v>9.11E-2</v>
      </c>
      <c r="M105" s="29">
        <v>0.1206</v>
      </c>
      <c r="N105" s="37">
        <f t="shared" si="55"/>
        <v>9.11E-2</v>
      </c>
      <c r="O105" s="37">
        <f t="shared" si="56"/>
        <v>0.1206</v>
      </c>
      <c r="P105" s="32">
        <f t="shared" si="68"/>
        <v>0.4</v>
      </c>
      <c r="Q105" s="32">
        <f t="shared" si="45"/>
        <v>0.1214853536869646</v>
      </c>
      <c r="R105" s="43">
        <v>82</v>
      </c>
      <c r="S105" s="44">
        <f t="shared" si="46"/>
        <v>3.3231864850801103E-4</v>
      </c>
      <c r="T105" s="44">
        <f t="shared" si="47"/>
        <v>0.12009736347597011</v>
      </c>
      <c r="U105" s="44">
        <f t="shared" si="48"/>
        <v>0.14411683617116414</v>
      </c>
      <c r="V105" s="44">
        <f t="shared" si="49"/>
        <v>3.0024340868992527E-2</v>
      </c>
      <c r="W105" s="44">
        <f t="shared" si="50"/>
        <v>3.0024340868992527E-2</v>
      </c>
      <c r="X105" s="44">
        <f t="shared" si="69"/>
        <v>0.1647137653152666</v>
      </c>
      <c r="Y105" s="44">
        <f t="shared" si="70"/>
        <v>0.15415791240466206</v>
      </c>
      <c r="Z105" s="32">
        <f t="shared" si="57"/>
        <v>1.1804789097319304E-4</v>
      </c>
      <c r="AA105" s="32">
        <f t="shared" si="58"/>
        <v>2.1192584774293763E-4</v>
      </c>
      <c r="AB105" s="32">
        <f t="shared" si="59"/>
        <v>0</v>
      </c>
      <c r="AC105" s="32">
        <f t="shared" si="60"/>
        <v>1.0648258936268939E-6</v>
      </c>
      <c r="AE105" s="19">
        <f t="shared" si="61"/>
        <v>1.6245958309629941E-4</v>
      </c>
      <c r="AF105" s="19">
        <f t="shared" si="62"/>
        <v>6.3876031615904403E-5</v>
      </c>
      <c r="AG105" s="19">
        <f t="shared" si="63"/>
        <v>2.2596100192527894E-5</v>
      </c>
      <c r="AH105" s="19">
        <f t="shared" si="64"/>
        <v>0.10694216533470868</v>
      </c>
      <c r="AI105" s="19">
        <f t="shared" si="65"/>
        <v>0.11028407454131108</v>
      </c>
    </row>
    <row r="106" spans="1:35" x14ac:dyDescent="0.25">
      <c r="A106" s="45">
        <f t="shared" si="66"/>
        <v>145</v>
      </c>
      <c r="B106" s="32">
        <f t="shared" si="51"/>
        <v>1.4666319954704043</v>
      </c>
      <c r="C106" s="28">
        <f t="shared" si="42"/>
        <v>2.0338247198576042E-4</v>
      </c>
      <c r="D106" s="33">
        <f t="shared" si="52"/>
        <v>3.0338247198576042E-4</v>
      </c>
      <c r="E106" s="28">
        <f t="shared" si="43"/>
        <v>1E-4</v>
      </c>
      <c r="F106" s="34">
        <f t="shared" si="67"/>
        <v>4.4472099037524177E-5</v>
      </c>
      <c r="G106" s="30">
        <f t="shared" si="44"/>
        <v>-5.5527900962475827E-5</v>
      </c>
      <c r="H106" s="30">
        <f t="shared" si="41"/>
        <v>2.0000000000000001E-4</v>
      </c>
      <c r="I106" s="31">
        <f t="shared" ref="I106:I132" si="71">G106-H106</f>
        <v>-2.5552790096247582E-4</v>
      </c>
      <c r="J106" s="30">
        <f t="shared" si="53"/>
        <v>0.99975214542897661</v>
      </c>
      <c r="K106" s="30">
        <f t="shared" si="54"/>
        <v>0</v>
      </c>
      <c r="L106" s="29">
        <v>9.11E-2</v>
      </c>
      <c r="M106" s="29">
        <v>0.1206</v>
      </c>
      <c r="N106" s="37">
        <f t="shared" si="55"/>
        <v>9.11E-2</v>
      </c>
      <c r="O106" s="37">
        <f t="shared" si="56"/>
        <v>0.1206</v>
      </c>
      <c r="P106" s="32">
        <f t="shared" si="68"/>
        <v>0.60000000000000009</v>
      </c>
      <c r="Q106" s="32">
        <f t="shared" si="45"/>
        <v>0.1243834642871653</v>
      </c>
      <c r="R106" s="43">
        <v>83</v>
      </c>
      <c r="S106" s="44">
        <f t="shared" si="46"/>
        <v>3.0338247198576042E-4</v>
      </c>
      <c r="T106" s="44">
        <f t="shared" si="47"/>
        <v>0.11730429258703193</v>
      </c>
      <c r="U106" s="44">
        <f t="shared" si="48"/>
        <v>0.1407651511044383</v>
      </c>
      <c r="V106" s="44">
        <f t="shared" si="49"/>
        <v>2.9326073146757982E-2</v>
      </c>
      <c r="W106" s="44">
        <f t="shared" si="50"/>
        <v>2.9326073146757982E-2</v>
      </c>
      <c r="X106" s="44">
        <f t="shared" si="69"/>
        <v>0.12870277317667478</v>
      </c>
      <c r="Y106" s="44">
        <f t="shared" si="70"/>
        <v>0.15593621104594416</v>
      </c>
      <c r="Z106" s="32">
        <f t="shared" si="57"/>
        <v>1.1425408821672045E-4</v>
      </c>
      <c r="AA106" s="32">
        <f t="shared" si="58"/>
        <v>1.8691109545423376E-4</v>
      </c>
      <c r="AB106" s="32">
        <f t="shared" si="59"/>
        <v>0</v>
      </c>
      <c r="AC106" s="32">
        <f t="shared" si="60"/>
        <v>9.7859996048203512E-7</v>
      </c>
      <c r="AE106" s="19">
        <f t="shared" si="61"/>
        <v>1.3867314542018291E-4</v>
      </c>
      <c r="AF106" s="19">
        <f t="shared" si="62"/>
        <v>6.2071528531395376E-5</v>
      </c>
      <c r="AG106" s="19">
        <f t="shared" si="63"/>
        <v>2.1554602582486764E-5</v>
      </c>
      <c r="AH106" s="19">
        <f t="shared" si="64"/>
        <v>0.10695624868819266</v>
      </c>
      <c r="AI106" s="19">
        <f t="shared" si="65"/>
        <v>0.11029662362619777</v>
      </c>
    </row>
    <row r="107" spans="1:35" x14ac:dyDescent="0.25">
      <c r="A107" s="45">
        <f t="shared" si="66"/>
        <v>146</v>
      </c>
      <c r="B107" s="32">
        <f t="shared" si="51"/>
        <v>1.5077117688098547</v>
      </c>
      <c r="C107" s="28">
        <f t="shared" si="42"/>
        <v>1.7696587212731135E-4</v>
      </c>
      <c r="D107" s="33">
        <f t="shared" si="52"/>
        <v>2.7696587212731134E-4</v>
      </c>
      <c r="E107" s="28">
        <f t="shared" si="43"/>
        <v>1E-4</v>
      </c>
      <c r="F107" s="34">
        <f t="shared" si="67"/>
        <v>3.9419554670348256E-5</v>
      </c>
      <c r="G107" s="30">
        <f t="shared" si="44"/>
        <v>-6.0580445329651748E-5</v>
      </c>
      <c r="H107" s="30">
        <f t="shared" si="41"/>
        <v>2.0000000000000001E-4</v>
      </c>
      <c r="I107" s="31">
        <f t="shared" si="71"/>
        <v>-2.6058044532965174E-4</v>
      </c>
      <c r="J107" s="30">
        <f t="shared" si="53"/>
        <v>0.99978361457320242</v>
      </c>
      <c r="K107" s="30">
        <f t="shared" si="54"/>
        <v>0</v>
      </c>
      <c r="L107" s="29">
        <v>9.11E-2</v>
      </c>
      <c r="M107" s="29">
        <v>0.1206</v>
      </c>
      <c r="N107" s="37">
        <f t="shared" si="55"/>
        <v>9.11E-2</v>
      </c>
      <c r="O107" s="37">
        <f t="shared" si="56"/>
        <v>0.12060000000000001</v>
      </c>
      <c r="P107" s="32">
        <f t="shared" si="68"/>
        <v>0.8</v>
      </c>
      <c r="Q107" s="32">
        <f t="shared" si="45"/>
        <v>0.12755799243831914</v>
      </c>
      <c r="R107" s="43">
        <v>84</v>
      </c>
      <c r="S107" s="44">
        <f t="shared" si="46"/>
        <v>2.7696587212731134E-4</v>
      </c>
      <c r="T107" s="44">
        <f t="shared" si="47"/>
        <v>0.11452565601618181</v>
      </c>
      <c r="U107" s="44">
        <f t="shared" si="48"/>
        <v>0.13743078721941818</v>
      </c>
      <c r="V107" s="44">
        <f t="shared" si="49"/>
        <v>2.8631414004045452E-2</v>
      </c>
      <c r="W107" s="44">
        <f t="shared" si="50"/>
        <v>2.8631414004045452E-2</v>
      </c>
      <c r="X107" s="44">
        <f t="shared" si="69"/>
        <v>9.5651190387454482E-2</v>
      </c>
      <c r="Y107" s="44">
        <f t="shared" si="70"/>
        <v>0.15768349893717876</v>
      </c>
      <c r="Z107" s="32">
        <f t="shared" si="57"/>
        <v>1.1076949802023677E-4</v>
      </c>
      <c r="AA107" s="32">
        <f t="shared" si="58"/>
        <v>1.6409559480964387E-4</v>
      </c>
      <c r="AB107" s="32">
        <f t="shared" si="59"/>
        <v>0</v>
      </c>
      <c r="AC107" s="32">
        <f t="shared" si="60"/>
        <v>8.9935630640382986E-7</v>
      </c>
      <c r="AE107" s="19">
        <f t="shared" si="61"/>
        <v>1.1737380830223487E-4</v>
      </c>
      <c r="AF107" s="19">
        <f t="shared" si="62"/>
        <v>6.0212116187010166E-5</v>
      </c>
      <c r="AG107" s="19">
        <f t="shared" si="63"/>
        <v>2.0561109595477006E-5</v>
      </c>
      <c r="AH107" s="19">
        <f t="shared" si="64"/>
        <v>0.10696905293509175</v>
      </c>
      <c r="AI107" s="19">
        <f t="shared" si="65"/>
        <v>0.11030797162174802</v>
      </c>
    </row>
    <row r="108" spans="1:35" x14ac:dyDescent="0.25">
      <c r="A108" s="45">
        <f t="shared" si="66"/>
        <v>147</v>
      </c>
      <c r="B108" s="32">
        <f t="shared" si="51"/>
        <v>1.5541064961815048</v>
      </c>
      <c r="C108" s="28">
        <f t="shared" si="42"/>
        <v>1.5284946035657148E-4</v>
      </c>
      <c r="D108" s="33">
        <f t="shared" si="52"/>
        <v>2.5284946035657147E-4</v>
      </c>
      <c r="E108" s="28">
        <f t="shared" si="43"/>
        <v>1E-4</v>
      </c>
      <c r="F108" s="34">
        <f t="shared" si="67"/>
        <v>3.4941037730138204E-5</v>
      </c>
      <c r="G108" s="30">
        <f t="shared" si="44"/>
        <v>-6.5058962269861801E-5</v>
      </c>
      <c r="H108" s="30">
        <f t="shared" ref="H108:H132" si="72">H107*EXP(-$N$6*$N$7)</f>
        <v>2.0000000000000001E-4</v>
      </c>
      <c r="I108" s="31">
        <f t="shared" si="71"/>
        <v>-2.6505896226986181E-4</v>
      </c>
      <c r="J108" s="30">
        <f t="shared" si="53"/>
        <v>0.99981220950191341</v>
      </c>
      <c r="K108" s="30">
        <f t="shared" si="54"/>
        <v>0</v>
      </c>
      <c r="L108" s="29">
        <v>9.11E-2</v>
      </c>
      <c r="M108" s="29">
        <v>0.1206</v>
      </c>
      <c r="N108" s="37">
        <f t="shared" si="55"/>
        <v>9.11E-2</v>
      </c>
      <c r="O108" s="37">
        <f t="shared" si="56"/>
        <v>0.1206</v>
      </c>
      <c r="P108" s="32">
        <f t="shared" si="68"/>
        <v>0</v>
      </c>
      <c r="Q108" s="32">
        <f t="shared" si="45"/>
        <v>0.13103530244221284</v>
      </c>
      <c r="R108" s="43">
        <v>85</v>
      </c>
      <c r="S108" s="44">
        <f t="shared" si="46"/>
        <v>2.5284946035657147E-4</v>
      </c>
      <c r="T108" s="44">
        <f t="shared" si="47"/>
        <v>0.11177274409677682</v>
      </c>
      <c r="U108" s="44">
        <f t="shared" si="48"/>
        <v>0.13412729291613218</v>
      </c>
      <c r="V108" s="44">
        <f t="shared" si="49"/>
        <v>2.7943186024194204E-2</v>
      </c>
      <c r="W108" s="44">
        <f t="shared" si="50"/>
        <v>2.7943186024194204E-2</v>
      </c>
      <c r="X108" s="44">
        <f t="shared" si="69"/>
        <v>6.532997685334721E-2</v>
      </c>
      <c r="Y108" s="44">
        <f t="shared" si="70"/>
        <v>0.15939826367439935</v>
      </c>
      <c r="Z108" s="32">
        <f t="shared" si="57"/>
        <v>1.0757070390071024E-4</v>
      </c>
      <c r="AA108" s="32">
        <f t="shared" si="58"/>
        <v>1.4328434131782603E-4</v>
      </c>
      <c r="AB108" s="32">
        <f t="shared" si="59"/>
        <v>0</v>
      </c>
      <c r="AC108" s="32">
        <f t="shared" si="60"/>
        <v>8.2652953048345021E-7</v>
      </c>
      <c r="AE108" s="19">
        <f t="shared" si="61"/>
        <v>9.8351986001041808E-5</v>
      </c>
      <c r="AF108" s="19">
        <f t="shared" si="62"/>
        <v>5.8289652645724014E-5</v>
      </c>
      <c r="AG108" s="19">
        <f t="shared" si="63"/>
        <v>1.9613408606322941E-5</v>
      </c>
      <c r="AH108" s="19">
        <f t="shared" si="64"/>
        <v>0.1069806885117182</v>
      </c>
      <c r="AI108" s="19">
        <f t="shared" si="65"/>
        <v>0.11031822803195319</v>
      </c>
    </row>
    <row r="109" spans="1:35" x14ac:dyDescent="0.25">
      <c r="A109" s="45">
        <f t="shared" si="66"/>
        <v>148</v>
      </c>
      <c r="B109" s="32">
        <f t="shared" si="51"/>
        <v>1.6070155549243823</v>
      </c>
      <c r="C109" s="28">
        <f t="shared" si="42"/>
        <v>1.3083295104756356E-4</v>
      </c>
      <c r="D109" s="33">
        <f t="shared" si="52"/>
        <v>2.3083295104756355E-4</v>
      </c>
      <c r="E109" s="28">
        <f t="shared" si="43"/>
        <v>1E-4</v>
      </c>
      <c r="F109" s="34">
        <f t="shared" si="67"/>
        <v>3.0971332067769284E-5</v>
      </c>
      <c r="G109" s="30">
        <f t="shared" si="44"/>
        <v>-6.9028667932230714E-5</v>
      </c>
      <c r="H109" s="30">
        <f t="shared" si="72"/>
        <v>2.0000000000000001E-4</v>
      </c>
      <c r="I109" s="31">
        <f t="shared" si="71"/>
        <v>-2.6902866793223072E-4</v>
      </c>
      <c r="J109" s="30">
        <f t="shared" si="53"/>
        <v>0.99983819571688481</v>
      </c>
      <c r="K109" s="30">
        <f t="shared" si="54"/>
        <v>0</v>
      </c>
      <c r="L109" s="29">
        <v>9.11E-2</v>
      </c>
      <c r="M109" s="29">
        <v>0.1206</v>
      </c>
      <c r="N109" s="37">
        <f t="shared" si="55"/>
        <v>9.11E-2</v>
      </c>
      <c r="O109" s="37">
        <f t="shared" si="56"/>
        <v>0.12060000000000001</v>
      </c>
      <c r="P109" s="32">
        <f t="shared" si="68"/>
        <v>0.2</v>
      </c>
      <c r="Q109" s="32">
        <f t="shared" si="45"/>
        <v>0.13484427318918327</v>
      </c>
      <c r="R109" s="43">
        <v>86</v>
      </c>
      <c r="S109" s="44">
        <f t="shared" si="46"/>
        <v>2.3083295104756355E-4</v>
      </c>
      <c r="T109" s="44">
        <f t="shared" si="47"/>
        <v>0.10905642869775212</v>
      </c>
      <c r="U109" s="44">
        <f t="shared" si="48"/>
        <v>0.13086771443730252</v>
      </c>
      <c r="V109" s="44">
        <f t="shared" si="49"/>
        <v>2.7264107174438029E-2</v>
      </c>
      <c r="W109" s="44">
        <f t="shared" si="50"/>
        <v>2.7264107174438029E-2</v>
      </c>
      <c r="X109" s="44">
        <f t="shared" si="69"/>
        <v>3.7524428363095066E-2</v>
      </c>
      <c r="Y109" s="44">
        <f t="shared" si="70"/>
        <v>0.16107900764609848</v>
      </c>
      <c r="Z109" s="32">
        <f t="shared" si="57"/>
        <v>1.0463568519788196E-4</v>
      </c>
      <c r="AA109" s="32">
        <f t="shared" si="58"/>
        <v>1.2429995336222884E-4</v>
      </c>
      <c r="AB109" s="32">
        <f t="shared" si="59"/>
        <v>0</v>
      </c>
      <c r="AC109" s="32">
        <f t="shared" si="60"/>
        <v>7.5960001603018005E-7</v>
      </c>
      <c r="AE109" s="19">
        <f t="shared" si="61"/>
        <v>8.1413618335337063E-5</v>
      </c>
      <c r="AF109" s="19">
        <f t="shared" si="62"/>
        <v>5.6302076519358142E-5</v>
      </c>
      <c r="AG109" s="19">
        <f t="shared" si="63"/>
        <v>1.8709388973988313E-5</v>
      </c>
      <c r="AH109" s="19">
        <f t="shared" si="64"/>
        <v>0.10699125501287327</v>
      </c>
      <c r="AI109" s="19">
        <f t="shared" si="65"/>
        <v>0.11032749149422254</v>
      </c>
    </row>
    <row r="110" spans="1:35" x14ac:dyDescent="0.25">
      <c r="A110" s="45">
        <f t="shared" si="66"/>
        <v>149</v>
      </c>
      <c r="B110" s="32">
        <f t="shared" si="51"/>
        <v>1.6681628805599309</v>
      </c>
      <c r="C110" s="28">
        <f t="shared" si="42"/>
        <v>1.1073349816204991E-4</v>
      </c>
      <c r="D110" s="33">
        <f t="shared" si="52"/>
        <v>2.1073349816204992E-4</v>
      </c>
      <c r="E110" s="28">
        <f t="shared" si="43"/>
        <v>1E-4</v>
      </c>
      <c r="F110" s="34">
        <f t="shared" si="67"/>
        <v>2.7452630842290671E-5</v>
      </c>
      <c r="G110" s="30">
        <f t="shared" si="44"/>
        <v>-7.2547369157709333E-5</v>
      </c>
      <c r="H110" s="30">
        <f t="shared" si="72"/>
        <v>2.0000000000000001E-4</v>
      </c>
      <c r="I110" s="31">
        <f t="shared" si="71"/>
        <v>-2.7254736915770933E-4</v>
      </c>
      <c r="J110" s="30">
        <f t="shared" si="53"/>
        <v>0.9998618138709956</v>
      </c>
      <c r="K110" s="30">
        <f t="shared" si="54"/>
        <v>0</v>
      </c>
      <c r="L110" s="29">
        <v>9.11E-2</v>
      </c>
      <c r="M110" s="29">
        <v>0.1206</v>
      </c>
      <c r="N110" s="37">
        <f t="shared" si="55"/>
        <v>9.11E-2</v>
      </c>
      <c r="O110" s="37">
        <f t="shared" si="56"/>
        <v>0.1206</v>
      </c>
      <c r="P110" s="32">
        <f t="shared" si="68"/>
        <v>0.4</v>
      </c>
      <c r="Q110" s="32">
        <f t="shared" si="45"/>
        <v>0.13901653799589619</v>
      </c>
      <c r="R110" s="43">
        <v>87</v>
      </c>
      <c r="S110" s="44">
        <f t="shared" si="46"/>
        <v>2.1073349816204992E-4</v>
      </c>
      <c r="T110" s="44">
        <f t="shared" si="47"/>
        <v>0.10638699644027365</v>
      </c>
      <c r="U110" s="44">
        <f>T110*$S$7</f>
        <v>0.12766439572832838</v>
      </c>
      <c r="V110" s="44">
        <f>T110*$S$3</f>
        <v>2.6596749110068412E-2</v>
      </c>
      <c r="W110" s="44">
        <f>V110*$S$5</f>
        <v>2.6596749110068412E-2</v>
      </c>
      <c r="X110" s="44">
        <f t="shared" si="69"/>
        <v>1.2033727570659859E-2</v>
      </c>
      <c r="Y110" s="44">
        <f t="shared" si="70"/>
        <v>0.16272425018322972</v>
      </c>
      <c r="Z110" s="32">
        <f t="shared" si="57"/>
        <v>1.0194377792341309E-4</v>
      </c>
      <c r="AA110" s="32">
        <f t="shared" si="58"/>
        <v>1.0698105532574041E-4</v>
      </c>
      <c r="AB110" s="32">
        <f>AK109*(BF109+BG109)+AL109*(BH109+BI109)</f>
        <v>0</v>
      </c>
      <c r="AC110" s="32">
        <f>AC109*(1-($D$5+$D$13+$D$14))</f>
        <v>6.9809022312313259E-7</v>
      </c>
      <c r="AE110" s="19">
        <f t="shared" si="61"/>
        <v>6.6380507234929851E-5</v>
      </c>
      <c r="AF110" s="19">
        <f t="shared" si="62"/>
        <v>5.4249972555683884E-5</v>
      </c>
      <c r="AG110" s="19">
        <f t="shared" si="63"/>
        <v>1.7847037340931637E-5</v>
      </c>
      <c r="AH110" s="19">
        <f t="shared" si="64"/>
        <v>0.10700084280656118</v>
      </c>
      <c r="AI110" s="19">
        <f t="shared" si="65"/>
        <v>0.11033585126723175</v>
      </c>
    </row>
    <row r="111" spans="1:35" x14ac:dyDescent="0.25">
      <c r="A111" s="45">
        <f t="shared" si="66"/>
        <v>150</v>
      </c>
      <c r="B111" s="32">
        <f t="shared" si="51"/>
        <v>1.7401633003215171</v>
      </c>
      <c r="C111" s="28">
        <f t="shared" si="42"/>
        <v>9.2384176722084288E-5</v>
      </c>
      <c r="D111" s="33">
        <f t="shared" si="52"/>
        <v>1.9238417672208429E-4</v>
      </c>
      <c r="E111" s="28">
        <f t="shared" si="43"/>
        <v>1E-4</v>
      </c>
      <c r="F111" s="34">
        <f t="shared" si="67"/>
        <v>2.4333694737895416E-5</v>
      </c>
      <c r="G111" s="30">
        <f t="shared" si="44"/>
        <v>-7.5666305262104592E-5</v>
      </c>
      <c r="H111" s="30">
        <f t="shared" si="72"/>
        <v>2.0000000000000001E-4</v>
      </c>
      <c r="I111" s="31">
        <f t="shared" si="71"/>
        <v>-2.7566630526210459E-4</v>
      </c>
      <c r="J111" s="30">
        <f t="shared" si="53"/>
        <v>0.99988328212854005</v>
      </c>
      <c r="K111" s="30">
        <f t="shared" si="54"/>
        <v>0</v>
      </c>
      <c r="L111" s="29">
        <v>9.11E-2</v>
      </c>
      <c r="M111" s="29">
        <v>0.1206</v>
      </c>
      <c r="N111" s="37">
        <f t="shared" si="55"/>
        <v>9.11E-2</v>
      </c>
      <c r="O111" s="37">
        <f t="shared" si="56"/>
        <v>0.1206</v>
      </c>
      <c r="P111" s="32">
        <f t="shared" si="68"/>
        <v>0.60000000000000009</v>
      </c>
      <c r="Q111" s="32">
        <f t="shared" ref="Q111:Q132" si="73">Q110</f>
        <v>0.13901653799589619</v>
      </c>
      <c r="R111" s="49">
        <v>88</v>
      </c>
      <c r="S111" s="50">
        <f t="shared" ref="S111:AC126" si="74">S110</f>
        <v>2.1073349816204992E-4</v>
      </c>
      <c r="T111" s="50">
        <f t="shared" si="74"/>
        <v>0.10638699644027365</v>
      </c>
      <c r="U111" s="50">
        <f t="shared" si="74"/>
        <v>0.12766439572832838</v>
      </c>
      <c r="V111" s="50">
        <f t="shared" si="74"/>
        <v>2.6596749110068412E-2</v>
      </c>
      <c r="W111" s="50">
        <f t="shared" si="74"/>
        <v>2.6596749110068412E-2</v>
      </c>
      <c r="X111" s="50">
        <f t="shared" si="74"/>
        <v>1.2033727570659859E-2</v>
      </c>
      <c r="Y111" s="50">
        <f t="shared" si="74"/>
        <v>0.16272425018322972</v>
      </c>
      <c r="Z111" s="32">
        <f t="shared" si="57"/>
        <v>9.9475636556491836E-5</v>
      </c>
      <c r="AA111" s="32">
        <f t="shared" si="58"/>
        <v>9.1180803965018302E-5</v>
      </c>
      <c r="AB111" s="32">
        <f>AK110*(BF110+BG110)+AL110*(BH110+BI110)</f>
        <v>0</v>
      </c>
      <c r="AC111" s="32">
        <f>AC110*(1-($D$5+$D$13+$D$14))</f>
        <v>6.415612813793604E-7</v>
      </c>
      <c r="AE111" s="19">
        <f t="shared" si="61"/>
        <v>5.3089371960100036E-5</v>
      </c>
      <c r="AF111" s="19">
        <f t="shared" si="62"/>
        <v>5.2135419027102772E-5</v>
      </c>
      <c r="AG111" s="19">
        <f t="shared" si="63"/>
        <v>1.702443314912328E-5</v>
      </c>
      <c r="AH111" s="19">
        <f t="shared" si="64"/>
        <v>0.1070095341022225</v>
      </c>
      <c r="AI111" s="19">
        <f t="shared" si="65"/>
        <v>0.11034338826456563</v>
      </c>
    </row>
    <row r="112" spans="1:35" x14ac:dyDescent="0.25">
      <c r="A112" s="45">
        <f t="shared" si="66"/>
        <v>151</v>
      </c>
      <c r="B112" s="32">
        <f t="shared" si="51"/>
        <v>1.7743857607322338</v>
      </c>
      <c r="C112" s="28">
        <f t="shared" si="42"/>
        <v>7.5632596506194344E-5</v>
      </c>
      <c r="D112" s="33">
        <f t="shared" si="52"/>
        <v>1.7563259650619435E-4</v>
      </c>
      <c r="E112" s="28">
        <f t="shared" si="43"/>
        <v>1E-4</v>
      </c>
      <c r="F112" s="34">
        <f t="shared" si="67"/>
        <v>2.1569105817170249E-5</v>
      </c>
      <c r="G112" s="30">
        <f t="shared" si="44"/>
        <v>-7.8430894182829756E-5</v>
      </c>
      <c r="H112" s="30">
        <f t="shared" si="72"/>
        <v>2.0000000000000001E-4</v>
      </c>
      <c r="I112" s="31">
        <f t="shared" si="71"/>
        <v>-2.7843089418282975E-4</v>
      </c>
      <c r="J112" s="30">
        <f t="shared" si="53"/>
        <v>0.99990279829767659</v>
      </c>
      <c r="K112" s="30">
        <f t="shared" si="54"/>
        <v>0</v>
      </c>
      <c r="L112" s="37">
        <f>L111</f>
        <v>9.11E-2</v>
      </c>
      <c r="M112" s="37">
        <f>M111</f>
        <v>0.1206</v>
      </c>
      <c r="N112" s="37">
        <f t="shared" si="55"/>
        <v>9.11E-2</v>
      </c>
      <c r="O112" s="37">
        <f t="shared" si="56"/>
        <v>0.12060000000000001</v>
      </c>
      <c r="P112" s="32">
        <f t="shared" si="68"/>
        <v>0.8</v>
      </c>
      <c r="Q112" s="32">
        <f t="shared" si="73"/>
        <v>0.13901653799589619</v>
      </c>
      <c r="R112" s="49">
        <v>89</v>
      </c>
      <c r="S112" s="50">
        <f t="shared" si="74"/>
        <v>2.1073349816204992E-4</v>
      </c>
      <c r="T112" s="50">
        <f t="shared" si="74"/>
        <v>0.10638699644027365</v>
      </c>
      <c r="U112" s="50">
        <f t="shared" si="74"/>
        <v>0.12766439572832838</v>
      </c>
      <c r="V112" s="50">
        <f t="shared" si="74"/>
        <v>2.6596749110068412E-2</v>
      </c>
      <c r="W112" s="50">
        <f t="shared" si="74"/>
        <v>2.6596749110068412E-2</v>
      </c>
      <c r="X112" s="50">
        <f t="shared" si="74"/>
        <v>1.2033727570659859E-2</v>
      </c>
      <c r="Y112" s="50">
        <f t="shared" si="74"/>
        <v>0.16272425018322972</v>
      </c>
      <c r="Z112" s="32">
        <f t="shared" si="74"/>
        <v>9.9475636556491836E-5</v>
      </c>
      <c r="AA112" s="32">
        <f t="shared" si="74"/>
        <v>9.1180803965018302E-5</v>
      </c>
      <c r="AB112" s="32">
        <f t="shared" si="74"/>
        <v>0</v>
      </c>
      <c r="AC112" s="32">
        <f t="shared" si="74"/>
        <v>6.415612813793604E-7</v>
      </c>
      <c r="AE112" s="19">
        <f t="shared" si="61"/>
        <v>4.2624663801958784E-5</v>
      </c>
      <c r="AF112" s="19">
        <f t="shared" si="62"/>
        <v>4.8358439154174804E-5</v>
      </c>
      <c r="AG112" s="19">
        <f t="shared" si="63"/>
        <v>1.6239744362737913E-5</v>
      </c>
      <c r="AH112" s="19">
        <f t="shared" si="64"/>
        <v>0.10701760194369507</v>
      </c>
      <c r="AI112" s="19">
        <f t="shared" si="65"/>
        <v>0.11035034679991051</v>
      </c>
    </row>
    <row r="113" spans="1:35" x14ac:dyDescent="0.25">
      <c r="A113" s="45">
        <f t="shared" si="66"/>
        <v>152</v>
      </c>
      <c r="B113" s="32">
        <f t="shared" si="51"/>
        <v>1.7562582125938755</v>
      </c>
      <c r="C113" s="28">
        <f t="shared" si="42"/>
        <v>6.0339636456009429E-5</v>
      </c>
      <c r="D113" s="33">
        <f t="shared" si="52"/>
        <v>1.6033963645600943E-4</v>
      </c>
      <c r="E113" s="28">
        <f t="shared" si="43"/>
        <v>1E-4</v>
      </c>
      <c r="F113" s="34">
        <f t="shared" si="67"/>
        <v>1.9118606145238598E-5</v>
      </c>
      <c r="G113" s="30">
        <f t="shared" si="44"/>
        <v>-8.08813938547614E-5</v>
      </c>
      <c r="H113" s="30">
        <f t="shared" si="72"/>
        <v>2.0000000000000001E-4</v>
      </c>
      <c r="I113" s="31">
        <f t="shared" si="71"/>
        <v>-2.8088139385476138E-4</v>
      </c>
      <c r="J113" s="30">
        <f t="shared" si="53"/>
        <v>0.99992054175739886</v>
      </c>
      <c r="K113" s="30">
        <f t="shared" si="54"/>
        <v>0</v>
      </c>
      <c r="L113" s="37">
        <f t="shared" ref="L113:M128" si="75">L112</f>
        <v>9.11E-2</v>
      </c>
      <c r="M113" s="37">
        <f t="shared" si="75"/>
        <v>0.1206</v>
      </c>
      <c r="N113" s="37">
        <f t="shared" si="55"/>
        <v>9.11E-2</v>
      </c>
      <c r="O113" s="37">
        <f t="shared" si="56"/>
        <v>0.1206</v>
      </c>
      <c r="P113" s="32">
        <f t="shared" si="68"/>
        <v>0</v>
      </c>
      <c r="Q113" s="32">
        <f t="shared" si="73"/>
        <v>0.13901653799589619</v>
      </c>
      <c r="R113" s="49">
        <v>90</v>
      </c>
      <c r="S113" s="50">
        <f t="shared" si="74"/>
        <v>2.1073349816204992E-4</v>
      </c>
      <c r="T113" s="50">
        <f t="shared" si="74"/>
        <v>0.10638699644027365</v>
      </c>
      <c r="U113" s="50">
        <f t="shared" si="74"/>
        <v>0.12766439572832838</v>
      </c>
      <c r="V113" s="50">
        <f t="shared" si="74"/>
        <v>2.6596749110068412E-2</v>
      </c>
      <c r="W113" s="50">
        <f t="shared" si="74"/>
        <v>2.6596749110068412E-2</v>
      </c>
      <c r="X113" s="50">
        <f t="shared" si="74"/>
        <v>1.2033727570659859E-2</v>
      </c>
      <c r="Y113" s="50">
        <f t="shared" si="74"/>
        <v>0.16272425018322972</v>
      </c>
      <c r="Z113" s="32">
        <f t="shared" si="74"/>
        <v>9.9475636556491836E-5</v>
      </c>
      <c r="AA113" s="32">
        <f t="shared" si="74"/>
        <v>9.1180803965018302E-5</v>
      </c>
      <c r="AB113" s="32">
        <f t="shared" si="74"/>
        <v>0</v>
      </c>
      <c r="AC113" s="32">
        <f t="shared" si="74"/>
        <v>6.415612813793604E-7</v>
      </c>
      <c r="AE113" s="19">
        <f t="shared" si="61"/>
        <v>3.4356927713318324E-5</v>
      </c>
      <c r="AF113" s="19">
        <f t="shared" si="62"/>
        <v>4.3788981232338215E-5</v>
      </c>
      <c r="AG113" s="19">
        <f t="shared" si="63"/>
        <v>1.5491223387996287E-5</v>
      </c>
      <c r="AH113" s="19">
        <f t="shared" si="64"/>
        <v>0.1070249092720971</v>
      </c>
      <c r="AI113" s="19">
        <f t="shared" si="65"/>
        <v>0.11035662518649371</v>
      </c>
    </row>
    <row r="114" spans="1:35" x14ac:dyDescent="0.25">
      <c r="A114" s="45">
        <f t="shared" si="66"/>
        <v>153</v>
      </c>
      <c r="B114" s="32">
        <f t="shared" si="51"/>
        <v>1.6681007871187941</v>
      </c>
      <c r="C114" s="28">
        <f t="shared" si="42"/>
        <v>4.6378289282642093E-5</v>
      </c>
      <c r="D114" s="33">
        <f t="shared" si="52"/>
        <v>1.463782892826421E-4</v>
      </c>
      <c r="E114" s="28">
        <f t="shared" si="43"/>
        <v>1E-4</v>
      </c>
      <c r="F114" s="34">
        <f t="shared" si="67"/>
        <v>1.6946511553843797E-5</v>
      </c>
      <c r="G114" s="30">
        <f t="shared" si="44"/>
        <v>-8.3053488446156208E-5</v>
      </c>
      <c r="H114" s="30">
        <f t="shared" si="72"/>
        <v>2.0000000000000001E-4</v>
      </c>
      <c r="I114" s="31">
        <f t="shared" si="71"/>
        <v>-2.830534884461562E-4</v>
      </c>
      <c r="J114" s="30">
        <f t="shared" si="53"/>
        <v>0.99993667519916352</v>
      </c>
      <c r="K114" s="30">
        <f t="shared" si="54"/>
        <v>0</v>
      </c>
      <c r="L114" s="37">
        <f t="shared" si="75"/>
        <v>9.11E-2</v>
      </c>
      <c r="M114" s="37">
        <f t="shared" si="75"/>
        <v>0.1206</v>
      </c>
      <c r="N114" s="37">
        <f t="shared" si="55"/>
        <v>9.11E-2</v>
      </c>
      <c r="O114" s="37">
        <f t="shared" si="56"/>
        <v>0.12060000000000001</v>
      </c>
      <c r="P114" s="32">
        <f t="shared" si="68"/>
        <v>0.2</v>
      </c>
      <c r="Q114" s="32">
        <f t="shared" si="73"/>
        <v>0.13901653799589619</v>
      </c>
      <c r="R114" s="49">
        <v>91</v>
      </c>
      <c r="S114" s="50">
        <f t="shared" si="74"/>
        <v>2.1073349816204992E-4</v>
      </c>
      <c r="T114" s="50">
        <f t="shared" si="74"/>
        <v>0.10638699644027365</v>
      </c>
      <c r="U114" s="50">
        <f t="shared" si="74"/>
        <v>0.12766439572832838</v>
      </c>
      <c r="V114" s="50">
        <f t="shared" si="74"/>
        <v>2.6596749110068412E-2</v>
      </c>
      <c r="W114" s="50">
        <f t="shared" si="74"/>
        <v>2.6596749110068412E-2</v>
      </c>
      <c r="X114" s="50">
        <f t="shared" si="74"/>
        <v>1.2033727570659859E-2</v>
      </c>
      <c r="Y114" s="50">
        <f t="shared" si="74"/>
        <v>0.16272425018322972</v>
      </c>
      <c r="Z114" s="32">
        <f t="shared" si="74"/>
        <v>9.9475636556491836E-5</v>
      </c>
      <c r="AA114" s="32">
        <f t="shared" si="74"/>
        <v>9.1180803965018302E-5</v>
      </c>
      <c r="AB114" s="32">
        <f t="shared" si="74"/>
        <v>0</v>
      </c>
      <c r="AC114" s="32">
        <f t="shared" si="74"/>
        <v>6.415612813793604E-7</v>
      </c>
      <c r="AE114" s="19">
        <f t="shared" si="61"/>
        <v>2.7803049816161532E-5</v>
      </c>
      <c r="AF114" s="19">
        <f t="shared" si="62"/>
        <v>3.8980442144180666E-5</v>
      </c>
      <c r="AG114" s="19">
        <f t="shared" si="63"/>
        <v>1.4777203181069315E-5</v>
      </c>
      <c r="AH114" s="19">
        <f t="shared" si="64"/>
        <v>0.10703141334851227</v>
      </c>
      <c r="AI114" s="19">
        <f t="shared" si="65"/>
        <v>0.11036219754727078</v>
      </c>
    </row>
    <row r="115" spans="1:35" x14ac:dyDescent="0.25">
      <c r="A115" s="45">
        <f t="shared" si="66"/>
        <v>154</v>
      </c>
      <c r="B115" s="32">
        <f t="shared" si="51"/>
        <v>1.4887710463095261</v>
      </c>
      <c r="C115" s="28">
        <f t="shared" si="42"/>
        <v>3.3632606677335382E-5</v>
      </c>
      <c r="D115" s="33">
        <f t="shared" si="52"/>
        <v>1.3363260667733539E-4</v>
      </c>
      <c r="E115" s="28">
        <f t="shared" si="43"/>
        <v>1E-4</v>
      </c>
      <c r="F115" s="34">
        <f t="shared" si="67"/>
        <v>1.5021192008606926E-5</v>
      </c>
      <c r="G115" s="30">
        <f t="shared" si="44"/>
        <v>-8.4978807991393084E-5</v>
      </c>
      <c r="H115" s="30">
        <f t="shared" si="72"/>
        <v>2.0000000000000001E-4</v>
      </c>
      <c r="I115" s="31">
        <f t="shared" si="71"/>
        <v>-2.8497880799139311E-4</v>
      </c>
      <c r="J115" s="30">
        <f t="shared" si="53"/>
        <v>0.99995134620131421</v>
      </c>
      <c r="K115" s="30">
        <f t="shared" si="54"/>
        <v>0</v>
      </c>
      <c r="L115" s="37">
        <f t="shared" si="75"/>
        <v>9.11E-2</v>
      </c>
      <c r="M115" s="37">
        <f t="shared" si="75"/>
        <v>0.1206</v>
      </c>
      <c r="N115" s="37">
        <f t="shared" si="55"/>
        <v>9.11E-2</v>
      </c>
      <c r="O115" s="37">
        <f t="shared" si="56"/>
        <v>0.1206</v>
      </c>
      <c r="P115" s="32">
        <f t="shared" si="68"/>
        <v>0.4</v>
      </c>
      <c r="Q115" s="32">
        <f t="shared" si="73"/>
        <v>0.13901653799589619</v>
      </c>
      <c r="R115" s="49">
        <v>92</v>
      </c>
      <c r="S115" s="50">
        <f t="shared" si="74"/>
        <v>2.1073349816204992E-4</v>
      </c>
      <c r="T115" s="50">
        <f t="shared" si="74"/>
        <v>0.10638699644027365</v>
      </c>
      <c r="U115" s="50">
        <f t="shared" si="74"/>
        <v>0.12766439572832838</v>
      </c>
      <c r="V115" s="50">
        <f t="shared" si="74"/>
        <v>2.6596749110068412E-2</v>
      </c>
      <c r="W115" s="50">
        <f t="shared" si="74"/>
        <v>2.6596749110068412E-2</v>
      </c>
      <c r="X115" s="50">
        <f t="shared" si="74"/>
        <v>1.2033727570659859E-2</v>
      </c>
      <c r="Y115" s="50">
        <f t="shared" si="74"/>
        <v>0.16272425018322972</v>
      </c>
      <c r="Z115" s="32">
        <f t="shared" si="74"/>
        <v>9.9475636556491836E-5</v>
      </c>
      <c r="AA115" s="32">
        <f t="shared" si="74"/>
        <v>9.1180803965018302E-5</v>
      </c>
      <c r="AB115" s="32">
        <f t="shared" si="74"/>
        <v>0</v>
      </c>
      <c r="AC115" s="32">
        <f t="shared" si="74"/>
        <v>6.415612813793604E-7</v>
      </c>
      <c r="AE115" s="19">
        <f>AE114*(1-V114-W114-Y114)+$D$5*AG114+X114*AF114</f>
        <v>2.2590852207064566E-5</v>
      </c>
      <c r="AF115" s="19">
        <f t="shared" si="62"/>
        <v>3.4271381166867117E-5</v>
      </c>
      <c r="AG115" s="19">
        <f t="shared" si="63"/>
        <v>1.409609353537633E-5</v>
      </c>
      <c r="AH115" s="19">
        <f t="shared" si="64"/>
        <v>0.10703712923384429</v>
      </c>
      <c r="AI115" s="19">
        <f t="shared" si="65"/>
        <v>0.11036708403017087</v>
      </c>
    </row>
    <row r="116" spans="1:35" x14ac:dyDescent="0.25">
      <c r="A116" s="45">
        <f t="shared" si="66"/>
        <v>155</v>
      </c>
      <c r="B116" s="32">
        <f t="shared" si="51"/>
        <v>1.1933633090736926</v>
      </c>
      <c r="C116" s="28">
        <f t="shared" si="42"/>
        <v>2.1996736366402029E-5</v>
      </c>
      <c r="D116" s="33">
        <f t="shared" si="52"/>
        <v>1.2199673636640203E-4</v>
      </c>
      <c r="E116" s="28">
        <f t="shared" si="43"/>
        <v>1E-4</v>
      </c>
      <c r="F116" s="34">
        <f t="shared" si="67"/>
        <v>1.331461101256901E-5</v>
      </c>
      <c r="G116" s="30">
        <f t="shared" si="44"/>
        <v>-8.6685388987430998E-5</v>
      </c>
      <c r="H116" s="30">
        <f t="shared" si="72"/>
        <v>2.0000000000000001E-4</v>
      </c>
      <c r="I116" s="31">
        <f t="shared" si="71"/>
        <v>-2.8668538898743098E-4</v>
      </c>
      <c r="J116" s="30">
        <f t="shared" si="53"/>
        <v>0.999964688652621</v>
      </c>
      <c r="K116" s="30">
        <f t="shared" si="54"/>
        <v>0</v>
      </c>
      <c r="L116" s="37">
        <f t="shared" si="75"/>
        <v>9.11E-2</v>
      </c>
      <c r="M116" s="37">
        <f t="shared" si="75"/>
        <v>0.1206</v>
      </c>
      <c r="N116" s="37">
        <f t="shared" si="55"/>
        <v>9.11E-2</v>
      </c>
      <c r="O116" s="37">
        <f t="shared" si="56"/>
        <v>0.1206</v>
      </c>
      <c r="P116" s="32">
        <f t="shared" si="68"/>
        <v>0.60000000000000009</v>
      </c>
      <c r="Q116" s="32">
        <f t="shared" si="73"/>
        <v>0.13901653799589619</v>
      </c>
      <c r="R116" s="49">
        <v>93</v>
      </c>
      <c r="S116" s="50">
        <f t="shared" si="74"/>
        <v>2.1073349816204992E-4</v>
      </c>
      <c r="T116" s="50">
        <f t="shared" si="74"/>
        <v>0.10638699644027365</v>
      </c>
      <c r="U116" s="50">
        <f t="shared" si="74"/>
        <v>0.12766439572832838</v>
      </c>
      <c r="V116" s="50">
        <f t="shared" si="74"/>
        <v>2.6596749110068412E-2</v>
      </c>
      <c r="W116" s="50">
        <f t="shared" si="74"/>
        <v>2.6596749110068412E-2</v>
      </c>
      <c r="X116" s="50">
        <f t="shared" si="74"/>
        <v>1.2033727570659859E-2</v>
      </c>
      <c r="Y116" s="50">
        <f t="shared" si="74"/>
        <v>0.16272425018322972</v>
      </c>
      <c r="Z116" s="32">
        <f t="shared" si="74"/>
        <v>9.9475636556491836E-5</v>
      </c>
      <c r="AA116" s="32">
        <f t="shared" si="74"/>
        <v>9.1180803965018302E-5</v>
      </c>
      <c r="AB116" s="32">
        <f t="shared" si="74"/>
        <v>0</v>
      </c>
      <c r="AC116" s="32">
        <f t="shared" si="74"/>
        <v>6.415612813793604E-7</v>
      </c>
      <c r="AE116" s="19">
        <f t="shared" si="61"/>
        <v>1.8432556287888758E-5</v>
      </c>
      <c r="AF116" s="19">
        <f t="shared" si="62"/>
        <v>2.985644215109644E-5</v>
      </c>
      <c r="AG116" s="19">
        <f t="shared" si="63"/>
        <v>1.344637754000889E-5</v>
      </c>
      <c r="AH116" s="19">
        <f t="shared" si="64"/>
        <v>0.10704210531224007</v>
      </c>
      <c r="AI116" s="19">
        <f t="shared" si="65"/>
        <v>0.11037133090270541</v>
      </c>
    </row>
    <row r="117" spans="1:35" x14ac:dyDescent="0.25">
      <c r="A117" s="45">
        <f t="shared" si="66"/>
        <v>156</v>
      </c>
      <c r="B117" s="32">
        <f t="shared" si="51"/>
        <v>0.75300705827592518</v>
      </c>
      <c r="C117" s="28">
        <f t="shared" si="42"/>
        <v>1.1374043013243483E-5</v>
      </c>
      <c r="D117" s="33">
        <f t="shared" si="52"/>
        <v>1.1137404301324349E-4</v>
      </c>
      <c r="E117" s="28">
        <f t="shared" si="43"/>
        <v>1E-4</v>
      </c>
      <c r="F117" s="34">
        <f t="shared" si="67"/>
        <v>1.1801917338813439E-5</v>
      </c>
      <c r="G117" s="30">
        <f t="shared" si="44"/>
        <v>-8.8198082661186569E-5</v>
      </c>
      <c r="H117" s="30">
        <f t="shared" si="72"/>
        <v>2.0000000000000001E-4</v>
      </c>
      <c r="I117" s="31">
        <f t="shared" si="71"/>
        <v>-2.8819808266118658E-4</v>
      </c>
      <c r="J117" s="30">
        <f t="shared" si="53"/>
        <v>0.99997682403964805</v>
      </c>
      <c r="K117" s="30">
        <f t="shared" si="54"/>
        <v>0</v>
      </c>
      <c r="L117" s="37">
        <f t="shared" si="75"/>
        <v>9.11E-2</v>
      </c>
      <c r="M117" s="37">
        <f t="shared" si="75"/>
        <v>0.1206</v>
      </c>
      <c r="N117" s="37">
        <f t="shared" si="55"/>
        <v>9.11E-2</v>
      </c>
      <c r="O117" s="37">
        <f t="shared" si="56"/>
        <v>0.12060000000000001</v>
      </c>
      <c r="P117" s="32">
        <f t="shared" si="68"/>
        <v>0.8</v>
      </c>
      <c r="Q117" s="32">
        <f t="shared" si="73"/>
        <v>0.13901653799589619</v>
      </c>
      <c r="R117" s="49">
        <v>94</v>
      </c>
      <c r="S117" s="50">
        <f t="shared" si="74"/>
        <v>2.1073349816204992E-4</v>
      </c>
      <c r="T117" s="50">
        <f t="shared" si="74"/>
        <v>0.10638699644027365</v>
      </c>
      <c r="U117" s="50">
        <f t="shared" si="74"/>
        <v>0.12766439572832838</v>
      </c>
      <c r="V117" s="50">
        <f t="shared" si="74"/>
        <v>2.6596749110068412E-2</v>
      </c>
      <c r="W117" s="50">
        <f t="shared" si="74"/>
        <v>2.6596749110068412E-2</v>
      </c>
      <c r="X117" s="50">
        <f t="shared" si="74"/>
        <v>1.2033727570659859E-2</v>
      </c>
      <c r="Y117" s="50">
        <f t="shared" si="74"/>
        <v>0.16272425018322972</v>
      </c>
      <c r="Z117" s="32">
        <f t="shared" si="74"/>
        <v>9.9475636556491836E-5</v>
      </c>
      <c r="AA117" s="32">
        <f t="shared" si="74"/>
        <v>9.1180803965018302E-5</v>
      </c>
      <c r="AB117" s="32">
        <f t="shared" si="74"/>
        <v>0</v>
      </c>
      <c r="AC117" s="32">
        <f t="shared" si="74"/>
        <v>6.415612813793604E-7</v>
      </c>
      <c r="AE117" s="19">
        <f t="shared" si="61"/>
        <v>1.5104829215393198E-5</v>
      </c>
      <c r="AF117" s="19">
        <f t="shared" si="62"/>
        <v>2.583550456145043E-5</v>
      </c>
      <c r="AG117" s="19">
        <f t="shared" si="63"/>
        <v>1.2826608201392621E-5</v>
      </c>
      <c r="AH117" s="19">
        <f t="shared" si="64"/>
        <v>0.10704640716296092</v>
      </c>
      <c r="AI117" s="19">
        <f t="shared" si="65"/>
        <v>0.1103749974859853</v>
      </c>
    </row>
    <row r="118" spans="1:35" x14ac:dyDescent="0.25">
      <c r="A118" s="45">
        <f t="shared" si="66"/>
        <v>157</v>
      </c>
      <c r="B118" s="32">
        <f t="shared" si="51"/>
        <v>0.13481921006163752</v>
      </c>
      <c r="C118" s="28">
        <f t="shared" si="42"/>
        <v>1.6763056665827997E-6</v>
      </c>
      <c r="D118" s="33">
        <f t="shared" si="52"/>
        <v>1.016763056665828E-4</v>
      </c>
      <c r="E118" s="28">
        <f t="shared" si="43"/>
        <v>1E-4</v>
      </c>
      <c r="F118" s="34">
        <f t="shared" si="67"/>
        <v>1.0461083146980398E-5</v>
      </c>
      <c r="G118" s="30">
        <f t="shared" si="44"/>
        <v>-8.9538916853019608E-5</v>
      </c>
      <c r="H118" s="30">
        <f t="shared" si="72"/>
        <v>2.0000000000000001E-4</v>
      </c>
      <c r="I118" s="31">
        <f t="shared" si="71"/>
        <v>-2.895389168530196E-4</v>
      </c>
      <c r="J118" s="30">
        <f t="shared" si="53"/>
        <v>0.99998786261118655</v>
      </c>
      <c r="K118" s="30">
        <f t="shared" si="54"/>
        <v>0</v>
      </c>
      <c r="L118" s="37">
        <f t="shared" si="75"/>
        <v>9.11E-2</v>
      </c>
      <c r="M118" s="37">
        <f t="shared" si="75"/>
        <v>0.1206</v>
      </c>
      <c r="N118" s="37">
        <f t="shared" si="55"/>
        <v>9.11E-2</v>
      </c>
      <c r="O118" s="37">
        <f t="shared" si="56"/>
        <v>0.1206</v>
      </c>
      <c r="P118" s="32">
        <f t="shared" si="68"/>
        <v>0</v>
      </c>
      <c r="Q118" s="32">
        <f t="shared" si="73"/>
        <v>0.13901653799589619</v>
      </c>
      <c r="R118" s="49">
        <v>95</v>
      </c>
      <c r="S118" s="50">
        <f t="shared" si="74"/>
        <v>2.1073349816204992E-4</v>
      </c>
      <c r="T118" s="50">
        <f t="shared" si="74"/>
        <v>0.10638699644027365</v>
      </c>
      <c r="U118" s="50">
        <f t="shared" si="74"/>
        <v>0.12766439572832838</v>
      </c>
      <c r="V118" s="50">
        <f t="shared" si="74"/>
        <v>2.6596749110068412E-2</v>
      </c>
      <c r="W118" s="50">
        <f t="shared" si="74"/>
        <v>2.6596749110068412E-2</v>
      </c>
      <c r="X118" s="50">
        <f t="shared" si="74"/>
        <v>1.2033727570659859E-2</v>
      </c>
      <c r="Y118" s="50">
        <f t="shared" si="74"/>
        <v>0.16272425018322972</v>
      </c>
      <c r="Z118" s="32">
        <f t="shared" si="74"/>
        <v>9.9475636556491836E-5</v>
      </c>
      <c r="AA118" s="32">
        <f t="shared" si="74"/>
        <v>9.1180803965018302E-5</v>
      </c>
      <c r="AB118" s="32">
        <f t="shared" si="74"/>
        <v>0</v>
      </c>
      <c r="AC118" s="32">
        <f t="shared" si="74"/>
        <v>6.415612813793604E-7</v>
      </c>
      <c r="AE118" s="19">
        <f t="shared" si="61"/>
        <v>1.2433730073158086E-5</v>
      </c>
      <c r="AF118" s="19">
        <f t="shared" si="62"/>
        <v>2.2247492168444782E-5</v>
      </c>
      <c r="AG118" s="19">
        <f t="shared" si="63"/>
        <v>1.2235405220663145E-5</v>
      </c>
      <c r="AH118" s="19">
        <f t="shared" si="64"/>
        <v>0.10705010717639209</v>
      </c>
      <c r="AI118" s="19">
        <f t="shared" si="65"/>
        <v>0.1103781477870701</v>
      </c>
    </row>
    <row r="119" spans="1:35" x14ac:dyDescent="0.25">
      <c r="A119" s="45">
        <f t="shared" si="66"/>
        <v>158</v>
      </c>
      <c r="B119" s="32">
        <f t="shared" si="51"/>
        <v>9.7244922906936634E-2</v>
      </c>
      <c r="C119" s="28">
        <f t="shared" si="42"/>
        <v>1.0000000000000002E-6</v>
      </c>
      <c r="D119" s="33">
        <f t="shared" si="52"/>
        <v>9.2822985089758111E-5</v>
      </c>
      <c r="E119" s="28">
        <f t="shared" si="43"/>
        <v>1E-4</v>
      </c>
      <c r="F119" s="34">
        <f t="shared" si="67"/>
        <v>9.2725832139271546E-6</v>
      </c>
      <c r="G119" s="30">
        <f t="shared" si="44"/>
        <v>-9.0727416786072845E-5</v>
      </c>
      <c r="H119" s="30">
        <f t="shared" si="72"/>
        <v>2.0000000000000001E-4</v>
      </c>
      <c r="I119" s="31">
        <f t="shared" si="71"/>
        <v>-2.9072741678607284E-4</v>
      </c>
      <c r="J119" s="30">
        <f t="shared" si="53"/>
        <v>0.99998972741678605</v>
      </c>
      <c r="K119" s="30">
        <f t="shared" si="54"/>
        <v>0</v>
      </c>
      <c r="L119" s="37">
        <f t="shared" si="75"/>
        <v>9.11E-2</v>
      </c>
      <c r="M119" s="37">
        <f t="shared" si="75"/>
        <v>0.1206</v>
      </c>
      <c r="N119" s="37">
        <f t="shared" si="55"/>
        <v>9.11E-2</v>
      </c>
      <c r="O119" s="37">
        <f t="shared" si="56"/>
        <v>0.12060000000000001</v>
      </c>
      <c r="P119" s="32">
        <f t="shared" si="68"/>
        <v>0.2</v>
      </c>
      <c r="Q119" s="32">
        <f t="shared" si="73"/>
        <v>0.13901653799589619</v>
      </c>
      <c r="R119" s="49">
        <v>96</v>
      </c>
      <c r="S119" s="50">
        <f t="shared" si="74"/>
        <v>2.1073349816204992E-4</v>
      </c>
      <c r="T119" s="50">
        <f t="shared" si="74"/>
        <v>0.10638699644027365</v>
      </c>
      <c r="U119" s="50">
        <f t="shared" si="74"/>
        <v>0.12766439572832838</v>
      </c>
      <c r="V119" s="50">
        <f t="shared" si="74"/>
        <v>2.6596749110068412E-2</v>
      </c>
      <c r="W119" s="50">
        <f t="shared" si="74"/>
        <v>2.6596749110068412E-2</v>
      </c>
      <c r="X119" s="50">
        <f t="shared" si="74"/>
        <v>1.2033727570659859E-2</v>
      </c>
      <c r="Y119" s="50">
        <f t="shared" si="74"/>
        <v>0.16272425018322972</v>
      </c>
      <c r="Z119" s="32">
        <f t="shared" si="74"/>
        <v>9.9475636556491836E-5</v>
      </c>
      <c r="AA119" s="32">
        <f t="shared" si="74"/>
        <v>9.1180803965018302E-5</v>
      </c>
      <c r="AB119" s="32">
        <f t="shared" si="74"/>
        <v>0</v>
      </c>
      <c r="AC119" s="32">
        <f t="shared" si="74"/>
        <v>6.415612813793604E-7</v>
      </c>
      <c r="AE119" s="19">
        <f>AE118*(1-V118-W118-Y118)+$D$5*AG118+X118*AF118</f>
        <v>1.028331320656195E-5</v>
      </c>
      <c r="AF119" s="19">
        <f t="shared" si="62"/>
        <v>1.9093412223324348E-5</v>
      </c>
      <c r="AG119" s="19">
        <f>AG118*(1-$D$5-$D$14)</f>
        <v>1.1671451919578947E-5</v>
      </c>
      <c r="AH119" s="19">
        <f t="shared" si="64"/>
        <v>0.10705327808583551</v>
      </c>
      <c r="AI119" s="19">
        <f t="shared" si="65"/>
        <v>0.11038084532773949</v>
      </c>
    </row>
    <row r="120" spans="1:35" x14ac:dyDescent="0.25">
      <c r="A120" s="45">
        <f t="shared" si="66"/>
        <v>159</v>
      </c>
      <c r="B120" s="32">
        <f t="shared" si="51"/>
        <v>0.11700053478799397</v>
      </c>
      <c r="C120" s="28">
        <f t="shared" si="42"/>
        <v>1.0000000000000002E-6</v>
      </c>
      <c r="D120" s="33">
        <f t="shared" si="52"/>
        <v>8.4740554886282096E-5</v>
      </c>
      <c r="E120" s="28">
        <f t="shared" si="43"/>
        <v>1E-4</v>
      </c>
      <c r="F120" s="34">
        <f t="shared" si="67"/>
        <v>8.2191106074921192E-6</v>
      </c>
      <c r="G120" s="30">
        <f t="shared" si="44"/>
        <v>-9.1780889392507889E-5</v>
      </c>
      <c r="H120" s="30">
        <f t="shared" si="72"/>
        <v>2.0000000000000001E-4</v>
      </c>
      <c r="I120" s="31">
        <f t="shared" si="71"/>
        <v>-2.9178088939250789E-4</v>
      </c>
      <c r="J120" s="30">
        <f t="shared" si="53"/>
        <v>0.99999078088939253</v>
      </c>
      <c r="K120" s="30">
        <f t="shared" si="54"/>
        <v>0</v>
      </c>
      <c r="L120" s="37">
        <f t="shared" si="75"/>
        <v>9.11E-2</v>
      </c>
      <c r="M120" s="37">
        <f t="shared" si="75"/>
        <v>0.1206</v>
      </c>
      <c r="N120" s="37">
        <f t="shared" si="55"/>
        <v>9.11E-2</v>
      </c>
      <c r="O120" s="37">
        <f t="shared" si="56"/>
        <v>0.1206</v>
      </c>
      <c r="P120" s="32">
        <f t="shared" si="68"/>
        <v>0.4</v>
      </c>
      <c r="Q120" s="32">
        <f t="shared" si="73"/>
        <v>0.13901653799589619</v>
      </c>
      <c r="R120" s="49">
        <v>97</v>
      </c>
      <c r="S120" s="50">
        <f t="shared" si="74"/>
        <v>2.1073349816204992E-4</v>
      </c>
      <c r="T120" s="50">
        <f t="shared" si="74"/>
        <v>0.10638699644027365</v>
      </c>
      <c r="U120" s="50">
        <f t="shared" si="74"/>
        <v>0.12766439572832838</v>
      </c>
      <c r="V120" s="50">
        <f t="shared" si="74"/>
        <v>2.6596749110068412E-2</v>
      </c>
      <c r="W120" s="50">
        <f t="shared" si="74"/>
        <v>2.6596749110068412E-2</v>
      </c>
      <c r="X120" s="50">
        <f t="shared" si="74"/>
        <v>1.2033727570659859E-2</v>
      </c>
      <c r="Y120" s="50">
        <f t="shared" si="74"/>
        <v>0.16272425018322972</v>
      </c>
      <c r="Z120" s="32">
        <f t="shared" si="74"/>
        <v>9.9475636556491836E-5</v>
      </c>
      <c r="AA120" s="32">
        <f t="shared" si="74"/>
        <v>9.1180803965018302E-5</v>
      </c>
      <c r="AB120" s="32">
        <f t="shared" si="74"/>
        <v>0</v>
      </c>
      <c r="AC120" s="32">
        <f t="shared" si="74"/>
        <v>6.415612813793604E-7</v>
      </c>
      <c r="AE120" s="19">
        <f t="shared" si="61"/>
        <v>8.5469694801994643E-6</v>
      </c>
      <c r="AF120" s="19">
        <f t="shared" si="62"/>
        <v>1.6351870446272556E-5</v>
      </c>
      <c r="AG120" s="19">
        <f t="shared" si="63"/>
        <v>1.1133492308124793E-5</v>
      </c>
      <c r="AH120" s="19">
        <f t="shared" si="64"/>
        <v>0.10705598913747076</v>
      </c>
      <c r="AI120" s="19">
        <f t="shared" si="65"/>
        <v>0.1103831501212191</v>
      </c>
    </row>
    <row r="121" spans="1:35" x14ac:dyDescent="0.25">
      <c r="A121" s="45">
        <f t="shared" si="66"/>
        <v>160</v>
      </c>
      <c r="B121" s="32">
        <f t="shared" si="51"/>
        <v>0.14003986583378591</v>
      </c>
      <c r="C121" s="28">
        <f t="shared" si="42"/>
        <v>1.0000000000000002E-6</v>
      </c>
      <c r="D121" s="33">
        <f t="shared" si="52"/>
        <v>7.7361890866697855E-5</v>
      </c>
      <c r="E121" s="28">
        <f t="shared" si="43"/>
        <v>1E-4</v>
      </c>
      <c r="F121" s="34">
        <f t="shared" si="67"/>
        <v>7.2853246630049794E-6</v>
      </c>
      <c r="G121" s="30">
        <f t="shared" si="44"/>
        <v>-9.2714675336995019E-5</v>
      </c>
      <c r="H121" s="30">
        <f t="shared" si="72"/>
        <v>2.0000000000000001E-4</v>
      </c>
      <c r="I121" s="31">
        <f t="shared" si="71"/>
        <v>-2.92714675336995E-4</v>
      </c>
      <c r="J121" s="30">
        <f t="shared" si="53"/>
        <v>0.9999917146753371</v>
      </c>
      <c r="K121" s="30">
        <f t="shared" si="54"/>
        <v>0</v>
      </c>
      <c r="L121" s="37">
        <f t="shared" si="75"/>
        <v>9.11E-2</v>
      </c>
      <c r="M121" s="37">
        <f t="shared" si="75"/>
        <v>0.1206</v>
      </c>
      <c r="N121" s="37">
        <f t="shared" si="55"/>
        <v>9.11E-2</v>
      </c>
      <c r="O121" s="37">
        <f t="shared" si="56"/>
        <v>0.1206</v>
      </c>
      <c r="P121" s="32">
        <f t="shared" si="68"/>
        <v>0.60000000000000009</v>
      </c>
      <c r="Q121" s="32">
        <f t="shared" si="73"/>
        <v>0.13901653799589619</v>
      </c>
      <c r="R121" s="49">
        <v>98</v>
      </c>
      <c r="S121" s="50">
        <f t="shared" si="74"/>
        <v>2.1073349816204992E-4</v>
      </c>
      <c r="T121" s="50">
        <f t="shared" si="74"/>
        <v>0.10638699644027365</v>
      </c>
      <c r="U121" s="50">
        <f t="shared" si="74"/>
        <v>0.12766439572832838</v>
      </c>
      <c r="V121" s="50">
        <f t="shared" si="74"/>
        <v>2.6596749110068412E-2</v>
      </c>
      <c r="W121" s="50">
        <f t="shared" si="74"/>
        <v>2.6596749110068412E-2</v>
      </c>
      <c r="X121" s="50">
        <f t="shared" si="74"/>
        <v>1.2033727570659859E-2</v>
      </c>
      <c r="Y121" s="50">
        <f t="shared" si="74"/>
        <v>0.16272425018322972</v>
      </c>
      <c r="Z121" s="32">
        <f t="shared" si="74"/>
        <v>9.9475636556491836E-5</v>
      </c>
      <c r="AA121" s="32">
        <f t="shared" si="74"/>
        <v>9.1180803965018302E-5</v>
      </c>
      <c r="AB121" s="32">
        <f t="shared" si="74"/>
        <v>0</v>
      </c>
      <c r="AC121" s="32">
        <f t="shared" si="74"/>
        <v>6.415612813793604E-7</v>
      </c>
      <c r="AE121" s="19">
        <f t="shared" si="61"/>
        <v>7.1408237507661263E-6</v>
      </c>
      <c r="AF121" s="19">
        <f t="shared" si="62"/>
        <v>1.3989358948212458E-5</v>
      </c>
      <c r="AG121" s="19">
        <f t="shared" si="63"/>
        <v>1.0620328287274962E-5</v>
      </c>
      <c r="AH121" s="19">
        <f t="shared" si="64"/>
        <v>0.10705830401073323</v>
      </c>
      <c r="AI121" s="19">
        <f t="shared" si="65"/>
        <v>0.11038511706920498</v>
      </c>
    </row>
    <row r="122" spans="1:35" x14ac:dyDescent="0.25">
      <c r="A122" s="45">
        <f t="shared" si="66"/>
        <v>161</v>
      </c>
      <c r="B122" s="32">
        <f t="shared" si="51"/>
        <v>0.16670329460767394</v>
      </c>
      <c r="C122" s="28">
        <f t="shared" si="42"/>
        <v>1.0000000000000002E-6</v>
      </c>
      <c r="D122" s="33">
        <f t="shared" si="52"/>
        <v>7.0625713585452401E-5</v>
      </c>
      <c r="E122" s="28">
        <f t="shared" si="43"/>
        <v>1E-4</v>
      </c>
      <c r="F122" s="34">
        <f t="shared" si="67"/>
        <v>6.4576275925776324E-6</v>
      </c>
      <c r="G122" s="30">
        <f t="shared" si="44"/>
        <v>-9.3542372407422371E-5</v>
      </c>
      <c r="H122" s="30">
        <f t="shared" si="72"/>
        <v>2.0000000000000001E-4</v>
      </c>
      <c r="I122" s="31">
        <f t="shared" si="71"/>
        <v>-2.9354237240742238E-4</v>
      </c>
      <c r="J122" s="30">
        <f t="shared" si="53"/>
        <v>0.99999254237240753</v>
      </c>
      <c r="K122" s="30">
        <f t="shared" si="54"/>
        <v>0</v>
      </c>
      <c r="L122" s="37">
        <f t="shared" si="75"/>
        <v>9.11E-2</v>
      </c>
      <c r="M122" s="37">
        <f t="shared" si="75"/>
        <v>0.1206</v>
      </c>
      <c r="N122" s="37">
        <f t="shared" si="55"/>
        <v>9.11E-2</v>
      </c>
      <c r="O122" s="37">
        <f t="shared" si="56"/>
        <v>0.12060000000000001</v>
      </c>
      <c r="P122" s="32">
        <f t="shared" si="68"/>
        <v>0.8</v>
      </c>
      <c r="Q122" s="32">
        <f t="shared" si="73"/>
        <v>0.13901653799589619</v>
      </c>
      <c r="R122" s="49">
        <v>99</v>
      </c>
      <c r="S122" s="50">
        <f t="shared" si="74"/>
        <v>2.1073349816204992E-4</v>
      </c>
      <c r="T122" s="50">
        <f t="shared" si="74"/>
        <v>0.10638699644027365</v>
      </c>
      <c r="U122" s="50">
        <f t="shared" si="74"/>
        <v>0.12766439572832838</v>
      </c>
      <c r="V122" s="50">
        <f t="shared" si="74"/>
        <v>2.6596749110068412E-2</v>
      </c>
      <c r="W122" s="50">
        <f t="shared" si="74"/>
        <v>2.6596749110068412E-2</v>
      </c>
      <c r="X122" s="50">
        <f t="shared" si="74"/>
        <v>1.2033727570659859E-2</v>
      </c>
      <c r="Y122" s="50">
        <f t="shared" si="74"/>
        <v>0.16272425018322972</v>
      </c>
      <c r="Z122" s="32">
        <f t="shared" si="74"/>
        <v>9.9475636556491836E-5</v>
      </c>
      <c r="AA122" s="32">
        <f t="shared" si="74"/>
        <v>9.1180803965018302E-5</v>
      </c>
      <c r="AB122" s="32">
        <f t="shared" si="74"/>
        <v>0</v>
      </c>
      <c r="AC122" s="32">
        <f t="shared" si="74"/>
        <v>6.415612813793604E-7</v>
      </c>
      <c r="AE122" s="19">
        <f t="shared" si="61"/>
        <v>5.9986816838469766E-6</v>
      </c>
      <c r="AF122" s="19">
        <f t="shared" si="62"/>
        <v>1.1966937988868006E-5</v>
      </c>
      <c r="AG122" s="19">
        <f t="shared" si="63"/>
        <v>1.0130816980686457E-5</v>
      </c>
      <c r="AH122" s="19">
        <f t="shared" si="64"/>
        <v>0.10706027987648771</v>
      </c>
      <c r="AI122" s="19">
        <f t="shared" si="65"/>
        <v>0.11038679527778333</v>
      </c>
    </row>
    <row r="123" spans="1:35" x14ac:dyDescent="0.25">
      <c r="A123" s="45">
        <f t="shared" si="66"/>
        <v>162</v>
      </c>
      <c r="B123" s="32">
        <f t="shared" si="51"/>
        <v>0.19731073397620155</v>
      </c>
      <c r="C123" s="28">
        <f t="shared" si="42"/>
        <v>1.0000000000000002E-6</v>
      </c>
      <c r="D123" s="33">
        <f t="shared" si="52"/>
        <v>6.4476079418083977E-5</v>
      </c>
      <c r="E123" s="28">
        <f t="shared" si="43"/>
        <v>1E-4</v>
      </c>
      <c r="F123" s="34">
        <f t="shared" si="67"/>
        <v>5.7239664741611648E-6</v>
      </c>
      <c r="G123" s="30">
        <f t="shared" si="44"/>
        <v>-9.4276033525838833E-5</v>
      </c>
      <c r="H123" s="30">
        <f t="shared" si="72"/>
        <v>2.0000000000000001E-4</v>
      </c>
      <c r="I123" s="31">
        <f t="shared" si="71"/>
        <v>-2.9427603352583884E-4</v>
      </c>
      <c r="J123" s="30">
        <f t="shared" si="53"/>
        <v>0.99999327603352584</v>
      </c>
      <c r="K123" s="30">
        <f t="shared" si="54"/>
        <v>0</v>
      </c>
      <c r="L123" s="37">
        <f t="shared" si="75"/>
        <v>9.11E-2</v>
      </c>
      <c r="M123" s="37">
        <f t="shared" si="75"/>
        <v>0.1206</v>
      </c>
      <c r="N123" s="37">
        <f t="shared" si="55"/>
        <v>9.11E-2</v>
      </c>
      <c r="O123" s="37">
        <f t="shared" si="56"/>
        <v>0.1206</v>
      </c>
      <c r="P123" s="32">
        <f t="shared" si="68"/>
        <v>0</v>
      </c>
      <c r="Q123" s="32">
        <f t="shared" si="73"/>
        <v>0.13901653799589619</v>
      </c>
      <c r="R123" s="49">
        <v>100</v>
      </c>
      <c r="S123" s="50">
        <f t="shared" si="74"/>
        <v>2.1073349816204992E-4</v>
      </c>
      <c r="T123" s="50">
        <f t="shared" si="74"/>
        <v>0.10638699644027365</v>
      </c>
      <c r="U123" s="50">
        <f t="shared" si="74"/>
        <v>0.12766439572832838</v>
      </c>
      <c r="V123" s="50">
        <f t="shared" si="74"/>
        <v>2.6596749110068412E-2</v>
      </c>
      <c r="W123" s="50">
        <f t="shared" si="74"/>
        <v>2.6596749110068412E-2</v>
      </c>
      <c r="X123" s="50">
        <f t="shared" si="74"/>
        <v>1.2033727570659859E-2</v>
      </c>
      <c r="Y123" s="50">
        <f t="shared" si="74"/>
        <v>0.16272425018322972</v>
      </c>
      <c r="Z123" s="32">
        <f t="shared" si="74"/>
        <v>9.9475636556491836E-5</v>
      </c>
      <c r="AA123" s="32">
        <f t="shared" si="74"/>
        <v>9.1180803965018302E-5</v>
      </c>
      <c r="AB123" s="32">
        <f t="shared" si="74"/>
        <v>0</v>
      </c>
      <c r="AC123" s="32">
        <f t="shared" si="74"/>
        <v>6.415612813793604E-7</v>
      </c>
      <c r="AE123" s="19">
        <f t="shared" si="61"/>
        <v>5.0681479909786064E-6</v>
      </c>
      <c r="AF123" s="19">
        <f t="shared" si="62"/>
        <v>1.0244451113280441E-5</v>
      </c>
      <c r="AG123" s="19">
        <f t="shared" si="63"/>
        <v>9.6638681893796228E-6</v>
      </c>
      <c r="AH123" s="19">
        <f t="shared" si="64"/>
        <v>0.10706196717382652</v>
      </c>
      <c r="AI123" s="19">
        <f t="shared" si="65"/>
        <v>0.1103882279498043</v>
      </c>
    </row>
    <row r="124" spans="1:35" x14ac:dyDescent="0.25">
      <c r="A124" s="45">
        <f t="shared" si="66"/>
        <v>163</v>
      </c>
      <c r="B124" s="32">
        <f t="shared" si="51"/>
        <v>0.23214602761259528</v>
      </c>
      <c r="C124" s="28">
        <f t="shared" si="42"/>
        <v>1.0000000000000002E-6</v>
      </c>
      <c r="D124" s="33">
        <f t="shared" si="52"/>
        <v>5.8861915952143692E-5</v>
      </c>
      <c r="E124" s="28">
        <f t="shared" si="43"/>
        <v>1E-4</v>
      </c>
      <c r="F124" s="34">
        <f t="shared" si="67"/>
        <v>5.0736577369341564E-6</v>
      </c>
      <c r="G124" s="30">
        <f t="shared" si="44"/>
        <v>-9.4926342263065849E-5</v>
      </c>
      <c r="H124" s="30">
        <f t="shared" si="72"/>
        <v>2.0000000000000001E-4</v>
      </c>
      <c r="I124" s="31">
        <f t="shared" si="71"/>
        <v>-2.9492634226306586E-4</v>
      </c>
      <c r="J124" s="30">
        <f t="shared" si="53"/>
        <v>0.99999392634226314</v>
      </c>
      <c r="K124" s="30">
        <f t="shared" si="54"/>
        <v>0</v>
      </c>
      <c r="L124" s="37">
        <f t="shared" si="75"/>
        <v>9.11E-2</v>
      </c>
      <c r="M124" s="37">
        <f t="shared" si="75"/>
        <v>0.1206</v>
      </c>
      <c r="N124" s="37">
        <f t="shared" si="55"/>
        <v>9.11E-2</v>
      </c>
      <c r="O124" s="37">
        <f t="shared" si="56"/>
        <v>0.12060000000000001</v>
      </c>
      <c r="P124" s="32">
        <f t="shared" si="68"/>
        <v>0.2</v>
      </c>
      <c r="Q124" s="32">
        <f t="shared" si="73"/>
        <v>0.13901653799589619</v>
      </c>
      <c r="R124" s="49">
        <v>101</v>
      </c>
      <c r="S124" s="50">
        <f t="shared" si="74"/>
        <v>2.1073349816204992E-4</v>
      </c>
      <c r="T124" s="50">
        <f t="shared" si="74"/>
        <v>0.10638699644027365</v>
      </c>
      <c r="U124" s="50">
        <f t="shared" si="74"/>
        <v>0.12766439572832838</v>
      </c>
      <c r="V124" s="50">
        <f t="shared" si="74"/>
        <v>2.6596749110068412E-2</v>
      </c>
      <c r="W124" s="50">
        <f t="shared" si="74"/>
        <v>2.6596749110068412E-2</v>
      </c>
      <c r="X124" s="50">
        <f t="shared" si="74"/>
        <v>1.2033727570659859E-2</v>
      </c>
      <c r="Y124" s="50">
        <f t="shared" si="74"/>
        <v>0.16272425018322972</v>
      </c>
      <c r="Z124" s="32">
        <f t="shared" si="74"/>
        <v>9.9475636556491836E-5</v>
      </c>
      <c r="AA124" s="32">
        <f t="shared" si="74"/>
        <v>9.1180803965018302E-5</v>
      </c>
      <c r="AB124" s="32">
        <f t="shared" si="74"/>
        <v>0</v>
      </c>
      <c r="AC124" s="32">
        <f t="shared" si="74"/>
        <v>6.415612813793604E-7</v>
      </c>
      <c r="AE124" s="19">
        <f t="shared" si="61"/>
        <v>4.3076334765839614E-6</v>
      </c>
      <c r="AF124" s="19">
        <f>AF123*(1-T123-U123-X123)+AG123*$D$14+Y123*AE123</f>
        <v>8.78307128711333E-6</v>
      </c>
      <c r="AG124" s="19">
        <f t="shared" si="63"/>
        <v>9.2184419637373926E-6</v>
      </c>
      <c r="AH124" s="19">
        <f t="shared" si="64"/>
        <v>0.10706340982174803</v>
      </c>
      <c r="AI124" s="19">
        <f t="shared" si="65"/>
        <v>0.11038945262244899</v>
      </c>
    </row>
    <row r="125" spans="1:35" x14ac:dyDescent="0.25">
      <c r="A125" s="45">
        <f t="shared" si="66"/>
        <v>164</v>
      </c>
      <c r="B125" s="32">
        <f t="shared" si="51"/>
        <v>0.27144121608773919</v>
      </c>
      <c r="C125" s="28">
        <f t="shared" si="42"/>
        <v>1.0000000000000002E-6</v>
      </c>
      <c r="D125" s="33">
        <f t="shared" si="52"/>
        <v>5.3736597833295931E-5</v>
      </c>
      <c r="E125" s="28">
        <f t="shared" si="43"/>
        <v>1E-4</v>
      </c>
      <c r="F125" s="34">
        <f t="shared" si="67"/>
        <v>4.4972315871791096E-6</v>
      </c>
      <c r="G125" s="30">
        <f t="shared" si="44"/>
        <v>-9.5502768412820889E-5</v>
      </c>
      <c r="H125" s="30">
        <f t="shared" si="72"/>
        <v>2.0000000000000001E-4</v>
      </c>
      <c r="I125" s="31">
        <f t="shared" si="71"/>
        <v>-2.955027684128209E-4</v>
      </c>
      <c r="J125" s="30">
        <f t="shared" si="53"/>
        <v>0.99999450276841284</v>
      </c>
      <c r="K125" s="30">
        <f t="shared" si="54"/>
        <v>0</v>
      </c>
      <c r="L125" s="37">
        <f t="shared" si="75"/>
        <v>9.11E-2</v>
      </c>
      <c r="M125" s="37">
        <f t="shared" si="75"/>
        <v>0.1206</v>
      </c>
      <c r="N125" s="37">
        <f t="shared" si="55"/>
        <v>9.11E-2</v>
      </c>
      <c r="O125" s="37">
        <f t="shared" si="56"/>
        <v>0.1206</v>
      </c>
      <c r="P125" s="32">
        <f t="shared" si="68"/>
        <v>0.4</v>
      </c>
      <c r="Q125" s="32">
        <f t="shared" si="73"/>
        <v>0.13901653799589619</v>
      </c>
      <c r="R125" s="49">
        <v>102</v>
      </c>
      <c r="S125" s="50">
        <f t="shared" si="74"/>
        <v>2.1073349816204992E-4</v>
      </c>
      <c r="T125" s="50">
        <f t="shared" si="74"/>
        <v>0.10638699644027365</v>
      </c>
      <c r="U125" s="50">
        <f t="shared" si="74"/>
        <v>0.12766439572832838</v>
      </c>
      <c r="V125" s="50">
        <f t="shared" si="74"/>
        <v>2.6596749110068412E-2</v>
      </c>
      <c r="W125" s="50">
        <f t="shared" si="74"/>
        <v>2.6596749110068412E-2</v>
      </c>
      <c r="X125" s="50">
        <f t="shared" si="74"/>
        <v>1.2033727570659859E-2</v>
      </c>
      <c r="Y125" s="50">
        <f t="shared" si="74"/>
        <v>0.16272425018322972</v>
      </c>
      <c r="Z125" s="32">
        <f t="shared" si="74"/>
        <v>9.9475636556491836E-5</v>
      </c>
      <c r="AA125" s="32">
        <f t="shared" si="74"/>
        <v>9.1180803965018302E-5</v>
      </c>
      <c r="AB125" s="32">
        <f t="shared" si="74"/>
        <v>0</v>
      </c>
      <c r="AC125" s="32">
        <f t="shared" si="74"/>
        <v>6.415612813793604E-7</v>
      </c>
      <c r="AE125" s="19">
        <f>AE124*(1-V124-W124-Y124)+$D$5*AG124+X124*AF124</f>
        <v>3.6840389032031363E-6</v>
      </c>
      <c r="AF125" s="19">
        <f t="shared" si="62"/>
        <v>7.5467333808811587E-6</v>
      </c>
      <c r="AG125" s="19">
        <f t="shared" si="63"/>
        <v>8.7935462874157674E-6</v>
      </c>
      <c r="AH125" s="19">
        <f t="shared" si="64"/>
        <v>0.10706464567628338</v>
      </c>
      <c r="AI125" s="19">
        <f t="shared" si="65"/>
        <v>0.11039050159606958</v>
      </c>
    </row>
    <row r="126" spans="1:35" x14ac:dyDescent="0.25">
      <c r="A126" s="45">
        <f t="shared" si="66"/>
        <v>165</v>
      </c>
      <c r="B126" s="32">
        <f t="shared" si="51"/>
        <v>0.31536229331598969</v>
      </c>
      <c r="C126" s="28">
        <f t="shared" si="42"/>
        <v>1.0000000000000002E-6</v>
      </c>
      <c r="D126" s="33">
        <f t="shared" si="52"/>
        <v>4.9057559544019918E-5</v>
      </c>
      <c r="E126" s="28">
        <f t="shared" si="43"/>
        <v>1E-4</v>
      </c>
      <c r="F126" s="34">
        <f t="shared" si="67"/>
        <v>3.9862941091771171E-6</v>
      </c>
      <c r="G126" s="30">
        <f t="shared" si="44"/>
        <v>-9.6013705890822889E-5</v>
      </c>
      <c r="H126" s="30">
        <f t="shared" si="72"/>
        <v>2.0000000000000001E-4</v>
      </c>
      <c r="I126" s="31">
        <f t="shared" si="71"/>
        <v>-2.9601370589082293E-4</v>
      </c>
      <c r="J126" s="30">
        <f t="shared" si="53"/>
        <v>0.99999501370589072</v>
      </c>
      <c r="K126" s="30">
        <f t="shared" si="54"/>
        <v>0</v>
      </c>
      <c r="L126" s="37">
        <f t="shared" si="75"/>
        <v>9.11E-2</v>
      </c>
      <c r="M126" s="37">
        <f t="shared" si="75"/>
        <v>0.1206</v>
      </c>
      <c r="N126" s="37">
        <f t="shared" si="55"/>
        <v>9.11E-2</v>
      </c>
      <c r="O126" s="37">
        <f t="shared" si="56"/>
        <v>0.1206</v>
      </c>
      <c r="P126" s="32">
        <f t="shared" si="68"/>
        <v>0.60000000000000009</v>
      </c>
      <c r="Q126" s="32">
        <f t="shared" si="73"/>
        <v>0.13901653799589619</v>
      </c>
      <c r="R126" s="49">
        <v>103</v>
      </c>
      <c r="S126" s="50">
        <f t="shared" si="74"/>
        <v>2.1073349816204992E-4</v>
      </c>
      <c r="T126" s="50">
        <f t="shared" si="74"/>
        <v>0.10638699644027365</v>
      </c>
      <c r="U126" s="50">
        <f t="shared" si="74"/>
        <v>0.12766439572832838</v>
      </c>
      <c r="V126" s="50">
        <f t="shared" si="74"/>
        <v>2.6596749110068412E-2</v>
      </c>
      <c r="W126" s="50">
        <f t="shared" si="74"/>
        <v>2.6596749110068412E-2</v>
      </c>
      <c r="X126" s="50">
        <f t="shared" si="74"/>
        <v>1.2033727570659859E-2</v>
      </c>
      <c r="Y126" s="50">
        <f t="shared" si="74"/>
        <v>0.16272425018322972</v>
      </c>
      <c r="Z126" s="32">
        <f t="shared" si="74"/>
        <v>9.9475636556491836E-5</v>
      </c>
      <c r="AA126" s="32">
        <f t="shared" si="74"/>
        <v>9.1180803965018302E-5</v>
      </c>
      <c r="AB126" s="32">
        <f t="shared" si="74"/>
        <v>0</v>
      </c>
      <c r="AC126" s="32">
        <f t="shared" si="74"/>
        <v>6.415612813793604E-7</v>
      </c>
      <c r="AE126" s="19">
        <f t="shared" si="61"/>
        <v>3.170956139001725E-6</v>
      </c>
      <c r="AF126" s="19">
        <f t="shared" si="62"/>
        <v>6.5028371935300956E-6</v>
      </c>
      <c r="AG126" s="19">
        <f t="shared" si="63"/>
        <v>8.3882348680072941E-6</v>
      </c>
      <c r="AH126" s="19">
        <f t="shared" si="64"/>
        <v>0.10706570710889858</v>
      </c>
      <c r="AI126" s="19">
        <f t="shared" si="65"/>
        <v>0.11039140245382532</v>
      </c>
    </row>
    <row r="127" spans="1:35" x14ac:dyDescent="0.25">
      <c r="A127" s="45">
        <f t="shared" si="66"/>
        <v>166</v>
      </c>
      <c r="B127" s="32">
        <f t="shared" si="51"/>
        <v>0.36399822799731374</v>
      </c>
      <c r="C127" s="28">
        <f t="shared" si="42"/>
        <v>1.0000000000000002E-6</v>
      </c>
      <c r="D127" s="33">
        <f t="shared" si="52"/>
        <v>4.4785941899058415E-5</v>
      </c>
      <c r="E127" s="28">
        <f t="shared" si="43"/>
        <v>1E-4</v>
      </c>
      <c r="F127" s="34">
        <f t="shared" si="67"/>
        <v>3.5334050330344529E-6</v>
      </c>
      <c r="G127" s="30">
        <f t="shared" si="44"/>
        <v>-9.6466594966965554E-5</v>
      </c>
      <c r="H127" s="30">
        <f t="shared" si="72"/>
        <v>2.0000000000000001E-4</v>
      </c>
      <c r="I127" s="31">
        <f t="shared" si="71"/>
        <v>-2.9646659496696556E-4</v>
      </c>
      <c r="J127" s="30">
        <f t="shared" si="53"/>
        <v>0.99999546659496696</v>
      </c>
      <c r="K127" s="30">
        <f t="shared" si="54"/>
        <v>0</v>
      </c>
      <c r="L127" s="37">
        <f t="shared" si="75"/>
        <v>9.11E-2</v>
      </c>
      <c r="M127" s="37">
        <f t="shared" si="75"/>
        <v>0.1206</v>
      </c>
      <c r="N127" s="37">
        <f t="shared" si="55"/>
        <v>9.11E-2</v>
      </c>
      <c r="O127" s="37">
        <f t="shared" si="56"/>
        <v>0.12060000000000001</v>
      </c>
      <c r="P127" s="32">
        <f t="shared" si="68"/>
        <v>0.8</v>
      </c>
      <c r="Q127" s="32">
        <f t="shared" si="73"/>
        <v>0.13901653799589619</v>
      </c>
      <c r="R127" s="49">
        <v>104</v>
      </c>
      <c r="S127" s="50">
        <f t="shared" ref="S127:AC132" si="76">S126</f>
        <v>2.1073349816204992E-4</v>
      </c>
      <c r="T127" s="50">
        <f t="shared" si="76"/>
        <v>0.10638699644027365</v>
      </c>
      <c r="U127" s="50">
        <f t="shared" si="76"/>
        <v>0.12766439572832838</v>
      </c>
      <c r="V127" s="50">
        <f t="shared" si="76"/>
        <v>2.6596749110068412E-2</v>
      </c>
      <c r="W127" s="50">
        <f t="shared" si="76"/>
        <v>2.6596749110068412E-2</v>
      </c>
      <c r="X127" s="50">
        <f t="shared" si="76"/>
        <v>1.2033727570659859E-2</v>
      </c>
      <c r="Y127" s="50">
        <f t="shared" si="76"/>
        <v>0.16272425018322972</v>
      </c>
      <c r="Z127" s="32">
        <f t="shared" si="76"/>
        <v>9.9475636556491836E-5</v>
      </c>
      <c r="AA127" s="32">
        <f t="shared" si="76"/>
        <v>9.1180803965018302E-5</v>
      </c>
      <c r="AB127" s="32">
        <f t="shared" si="76"/>
        <v>0</v>
      </c>
      <c r="AC127" s="32">
        <f t="shared" si="76"/>
        <v>6.415612813793604E-7</v>
      </c>
      <c r="AE127" s="19">
        <f t="shared" si="61"/>
        <v>2.7472661213267774E-6</v>
      </c>
      <c r="AF127" s="19">
        <f t="shared" si="62"/>
        <v>5.6224847017476263E-6</v>
      </c>
      <c r="AG127" s="19">
        <f t="shared" si="63"/>
        <v>8.0016050295371045E-6</v>
      </c>
      <c r="AH127" s="19">
        <f t="shared" si="64"/>
        <v>0.10706662162680428</v>
      </c>
      <c r="AI127" s="19">
        <f t="shared" si="65"/>
        <v>0.11039217860826755</v>
      </c>
    </row>
    <row r="128" spans="1:35" x14ac:dyDescent="0.25">
      <c r="A128" s="45">
        <f t="shared" si="66"/>
        <v>167</v>
      </c>
      <c r="B128" s="32">
        <f t="shared" si="51"/>
        <v>0.41735489290168687</v>
      </c>
      <c r="C128" s="28">
        <f t="shared" si="42"/>
        <v>1.0000000000000002E-6</v>
      </c>
      <c r="D128" s="33">
        <f t="shared" si="52"/>
        <v>4.0886269321775494E-5</v>
      </c>
      <c r="E128" s="28">
        <f t="shared" si="43"/>
        <v>1E-4</v>
      </c>
      <c r="F128" s="34">
        <f t="shared" si="67"/>
        <v>3.1319693894965634E-6</v>
      </c>
      <c r="G128" s="30">
        <f t="shared" si="44"/>
        <v>-9.6868030610503439E-5</v>
      </c>
      <c r="H128" s="30">
        <f t="shared" si="72"/>
        <v>2.0000000000000001E-4</v>
      </c>
      <c r="I128" s="31">
        <f t="shared" si="71"/>
        <v>-2.9686803061050343E-4</v>
      </c>
      <c r="J128" s="30">
        <f t="shared" si="53"/>
        <v>0.99999586803061058</v>
      </c>
      <c r="K128" s="30">
        <f t="shared" si="54"/>
        <v>0</v>
      </c>
      <c r="L128" s="37">
        <f t="shared" si="75"/>
        <v>9.11E-2</v>
      </c>
      <c r="M128" s="37">
        <f t="shared" si="75"/>
        <v>0.1206</v>
      </c>
      <c r="N128" s="37">
        <f t="shared" si="55"/>
        <v>9.11E-2</v>
      </c>
      <c r="O128" s="37">
        <f t="shared" si="56"/>
        <v>0.1206</v>
      </c>
      <c r="P128" s="32">
        <f t="shared" si="68"/>
        <v>0</v>
      </c>
      <c r="Q128" s="32">
        <f t="shared" si="73"/>
        <v>0.13901653799589619</v>
      </c>
      <c r="R128" s="49">
        <v>105</v>
      </c>
      <c r="S128" s="50">
        <f t="shared" si="76"/>
        <v>2.1073349816204992E-4</v>
      </c>
      <c r="T128" s="50">
        <f t="shared" si="76"/>
        <v>0.10638699644027365</v>
      </c>
      <c r="U128" s="50">
        <f t="shared" si="76"/>
        <v>0.12766439572832838</v>
      </c>
      <c r="V128" s="50">
        <f t="shared" si="76"/>
        <v>2.6596749110068412E-2</v>
      </c>
      <c r="W128" s="50">
        <f t="shared" si="76"/>
        <v>2.6596749110068412E-2</v>
      </c>
      <c r="X128" s="50">
        <f t="shared" si="76"/>
        <v>1.2033727570659859E-2</v>
      </c>
      <c r="Y128" s="50">
        <f t="shared" si="76"/>
        <v>0.16272425018322972</v>
      </c>
      <c r="Z128" s="32">
        <f t="shared" si="76"/>
        <v>9.9475636556491836E-5</v>
      </c>
      <c r="AA128" s="32">
        <f t="shared" si="76"/>
        <v>9.1180803965018302E-5</v>
      </c>
      <c r="AB128" s="32">
        <f t="shared" si="76"/>
        <v>0</v>
      </c>
      <c r="AC128" s="32">
        <f t="shared" si="76"/>
        <v>6.415612813793604E-7</v>
      </c>
      <c r="AE128" s="19">
        <f t="shared" si="61"/>
        <v>2.3960423539003831E-6</v>
      </c>
      <c r="AF128" s="19">
        <f t="shared" si="62"/>
        <v>4.8804307291875262E-6</v>
      </c>
      <c r="AG128" s="19">
        <f t="shared" si="63"/>
        <v>7.6327957020978618E-6</v>
      </c>
      <c r="AH128" s="19">
        <f t="shared" si="64"/>
        <v>0.10706741248626397</v>
      </c>
      <c r="AI128" s="19">
        <f t="shared" si="65"/>
        <v>0.11039284983587527</v>
      </c>
    </row>
    <row r="129" spans="1:56" x14ac:dyDescent="0.25">
      <c r="A129" s="45">
        <f t="shared" si="66"/>
        <v>168</v>
      </c>
      <c r="B129" s="32">
        <f t="shared" si="51"/>
        <v>0.47535509145243393</v>
      </c>
      <c r="C129" s="28">
        <f t="shared" si="42"/>
        <v>1.0000000000000002E-6</v>
      </c>
      <c r="D129" s="33">
        <f t="shared" si="52"/>
        <v>3.8012471121036281E-5</v>
      </c>
      <c r="E129" s="28">
        <f t="shared" si="43"/>
        <v>1E-4</v>
      </c>
      <c r="F129" s="34">
        <f t="shared" si="67"/>
        <v>2.8439160823951939E-6</v>
      </c>
      <c r="G129" s="30">
        <f t="shared" si="44"/>
        <v>-9.7156083917604815E-5</v>
      </c>
      <c r="H129" s="30">
        <f t="shared" si="72"/>
        <v>2.0000000000000001E-4</v>
      </c>
      <c r="I129" s="31">
        <f t="shared" si="71"/>
        <v>-2.9715608391760482E-4</v>
      </c>
      <c r="J129" s="30">
        <f t="shared" si="53"/>
        <v>0.99999615608391756</v>
      </c>
      <c r="K129" s="30">
        <f t="shared" si="54"/>
        <v>0</v>
      </c>
      <c r="L129" s="37">
        <f t="shared" ref="L129:M132" si="77">L128</f>
        <v>9.11E-2</v>
      </c>
      <c r="M129" s="37">
        <f t="shared" si="77"/>
        <v>0.1206</v>
      </c>
      <c r="N129" s="37">
        <f t="shared" si="55"/>
        <v>7.288E-2</v>
      </c>
      <c r="O129" s="37">
        <f t="shared" si="56"/>
        <v>9.648000000000001E-2</v>
      </c>
      <c r="P129" s="32">
        <f t="shared" si="68"/>
        <v>0.2</v>
      </c>
      <c r="Q129" s="32">
        <f t="shared" si="73"/>
        <v>0.13901653799589619</v>
      </c>
      <c r="R129" s="49">
        <v>106</v>
      </c>
      <c r="S129" s="50">
        <f t="shared" si="76"/>
        <v>2.1073349816204992E-4</v>
      </c>
      <c r="T129" s="50">
        <f t="shared" si="76"/>
        <v>0.10638699644027365</v>
      </c>
      <c r="U129" s="50">
        <f t="shared" si="76"/>
        <v>0.12766439572832838</v>
      </c>
      <c r="V129" s="50">
        <f t="shared" si="76"/>
        <v>2.6596749110068412E-2</v>
      </c>
      <c r="W129" s="50">
        <f t="shared" si="76"/>
        <v>2.6596749110068412E-2</v>
      </c>
      <c r="X129" s="50">
        <f t="shared" si="76"/>
        <v>1.2033727570659859E-2</v>
      </c>
      <c r="Y129" s="50">
        <f t="shared" si="76"/>
        <v>0.16272425018322972</v>
      </c>
      <c r="Z129" s="32">
        <f t="shared" si="76"/>
        <v>9.9475636556491836E-5</v>
      </c>
      <c r="AA129" s="32">
        <f t="shared" si="76"/>
        <v>9.1180803965018302E-5</v>
      </c>
      <c r="AB129" s="32">
        <f t="shared" si="76"/>
        <v>0</v>
      </c>
      <c r="AC129" s="32">
        <f t="shared" si="76"/>
        <v>6.415612813793604E-7</v>
      </c>
      <c r="AE129" s="19">
        <f t="shared" si="61"/>
        <v>2.1036905210051052E-6</v>
      </c>
      <c r="AF129" s="19">
        <f t="shared" si="62"/>
        <v>4.2548672787980514E-6</v>
      </c>
      <c r="AG129" s="19">
        <f t="shared" si="63"/>
        <v>7.2809855041462752E-6</v>
      </c>
      <c r="AH129" s="19">
        <f t="shared" si="64"/>
        <v>0.10706809927044125</v>
      </c>
      <c r="AI129" s="19">
        <f t="shared" si="65"/>
        <v>0.11039343277717922</v>
      </c>
    </row>
    <row r="130" spans="1:56" x14ac:dyDescent="0.25">
      <c r="A130" s="45">
        <f t="shared" si="66"/>
        <v>169</v>
      </c>
      <c r="B130" s="32">
        <f t="shared" si="51"/>
        <v>0.53784514061435018</v>
      </c>
      <c r="C130" s="28">
        <f t="shared" si="42"/>
        <v>1.0000000000000002E-6</v>
      </c>
      <c r="D130" s="33">
        <f t="shared" si="52"/>
        <v>3.5990474034229539E-5</v>
      </c>
      <c r="E130" s="28">
        <f t="shared" si="43"/>
        <v>1E-4</v>
      </c>
      <c r="F130" s="34">
        <f t="shared" si="67"/>
        <v>2.6453992645853989E-6</v>
      </c>
      <c r="G130" s="30">
        <f t="shared" si="44"/>
        <v>-9.7354600735414609E-5</v>
      </c>
      <c r="H130" s="30">
        <f t="shared" si="72"/>
        <v>2.0000000000000001E-4</v>
      </c>
      <c r="I130" s="31">
        <f t="shared" si="71"/>
        <v>-2.9735460073541465E-4</v>
      </c>
      <c r="J130" s="30">
        <f t="shared" si="53"/>
        <v>0.99999635460073544</v>
      </c>
      <c r="K130" s="30">
        <f t="shared" si="54"/>
        <v>0</v>
      </c>
      <c r="L130" s="37">
        <f t="shared" si="77"/>
        <v>9.11E-2</v>
      </c>
      <c r="M130" s="37">
        <f t="shared" si="77"/>
        <v>0.1206</v>
      </c>
      <c r="N130" s="37">
        <f t="shared" si="55"/>
        <v>5.466E-2</v>
      </c>
      <c r="O130" s="37">
        <f t="shared" si="56"/>
        <v>7.2359999999999994E-2</v>
      </c>
      <c r="P130" s="32">
        <f t="shared" si="68"/>
        <v>0.4</v>
      </c>
      <c r="Q130" s="32">
        <f t="shared" si="73"/>
        <v>0.13901653799589619</v>
      </c>
      <c r="R130" s="49">
        <v>107</v>
      </c>
      <c r="S130" s="50">
        <f t="shared" si="76"/>
        <v>2.1073349816204992E-4</v>
      </c>
      <c r="T130" s="50">
        <f t="shared" si="76"/>
        <v>0.10638699644027365</v>
      </c>
      <c r="U130" s="50">
        <f t="shared" si="76"/>
        <v>0.12766439572832838</v>
      </c>
      <c r="V130" s="50">
        <f t="shared" si="76"/>
        <v>2.6596749110068412E-2</v>
      </c>
      <c r="W130" s="50">
        <f t="shared" si="76"/>
        <v>2.6596749110068412E-2</v>
      </c>
      <c r="X130" s="50">
        <f t="shared" si="76"/>
        <v>1.2033727570659859E-2</v>
      </c>
      <c r="Y130" s="50">
        <f t="shared" si="76"/>
        <v>0.16272425018322972</v>
      </c>
      <c r="Z130" s="32">
        <f t="shared" si="76"/>
        <v>9.9475636556491836E-5</v>
      </c>
      <c r="AA130" s="32">
        <f t="shared" si="76"/>
        <v>9.1180803965018302E-5</v>
      </c>
      <c r="AB130" s="32">
        <f t="shared" si="76"/>
        <v>0</v>
      </c>
      <c r="AC130" s="32">
        <f t="shared" si="76"/>
        <v>6.415612813793604E-7</v>
      </c>
      <c r="AE130" s="19">
        <f t="shared" si="61"/>
        <v>1.8592712371775947E-6</v>
      </c>
      <c r="AF130" s="19">
        <f t="shared" si="62"/>
        <v>3.7271208855014534E-6</v>
      </c>
      <c r="AG130" s="19">
        <f t="shared" si="63"/>
        <v>6.9453909131902639E-6</v>
      </c>
      <c r="AH130" s="19">
        <f t="shared" si="64"/>
        <v>0.1070686984168303</v>
      </c>
      <c r="AI130" s="19">
        <f t="shared" si="65"/>
        <v>0.11039394139105825</v>
      </c>
    </row>
    <row r="131" spans="1:56" x14ac:dyDescent="0.25">
      <c r="A131" s="45">
        <f t="shared" si="66"/>
        <v>170</v>
      </c>
      <c r="B131" s="32">
        <f t="shared" si="51"/>
        <v>0.60460758912338353</v>
      </c>
      <c r="C131" s="28">
        <f t="shared" si="42"/>
        <v>1.0000000000000002E-6</v>
      </c>
      <c r="D131" s="33">
        <f t="shared" si="52"/>
        <v>3.4702588936140653E-5</v>
      </c>
      <c r="E131" s="28">
        <f t="shared" si="43"/>
        <v>1E-4</v>
      </c>
      <c r="F131" s="34">
        <f t="shared" si="67"/>
        <v>2.5208143513367444E-6</v>
      </c>
      <c r="G131" s="30">
        <f t="shared" si="44"/>
        <v>-9.7479185648663265E-5</v>
      </c>
      <c r="H131" s="30">
        <f t="shared" si="72"/>
        <v>2.0000000000000001E-4</v>
      </c>
      <c r="I131" s="31">
        <f t="shared" si="71"/>
        <v>-2.9747918564866329E-4</v>
      </c>
      <c r="J131" s="30">
        <f t="shared" si="53"/>
        <v>0.99999647918564871</v>
      </c>
      <c r="K131" s="30">
        <f t="shared" si="54"/>
        <v>0</v>
      </c>
      <c r="L131" s="37">
        <f t="shared" si="77"/>
        <v>9.11E-2</v>
      </c>
      <c r="M131" s="37">
        <f t="shared" si="77"/>
        <v>0.1206</v>
      </c>
      <c r="N131" s="37">
        <f t="shared" si="55"/>
        <v>3.6439999999999993E-2</v>
      </c>
      <c r="O131" s="37">
        <f t="shared" si="56"/>
        <v>4.8239999999999991E-2</v>
      </c>
      <c r="P131" s="32">
        <f t="shared" si="68"/>
        <v>0.60000000000000009</v>
      </c>
      <c r="Q131" s="32">
        <f t="shared" si="73"/>
        <v>0.13901653799589619</v>
      </c>
      <c r="R131" s="49">
        <v>108</v>
      </c>
      <c r="S131" s="50">
        <f t="shared" si="76"/>
        <v>2.1073349816204992E-4</v>
      </c>
      <c r="T131" s="50">
        <f t="shared" si="76"/>
        <v>0.10638699644027365</v>
      </c>
      <c r="U131" s="50">
        <f t="shared" si="76"/>
        <v>0.12766439572832838</v>
      </c>
      <c r="V131" s="50">
        <f t="shared" si="76"/>
        <v>2.6596749110068412E-2</v>
      </c>
      <c r="W131" s="50">
        <f t="shared" si="76"/>
        <v>2.6596749110068412E-2</v>
      </c>
      <c r="X131" s="50">
        <f t="shared" si="76"/>
        <v>1.2033727570659859E-2</v>
      </c>
      <c r="Y131" s="50">
        <f t="shared" si="76"/>
        <v>0.16272425018322972</v>
      </c>
      <c r="Z131" s="32">
        <f t="shared" si="76"/>
        <v>9.9475636556491836E-5</v>
      </c>
      <c r="AA131" s="32">
        <f t="shared" si="76"/>
        <v>9.1180803965018302E-5</v>
      </c>
      <c r="AB131" s="32">
        <f t="shared" si="76"/>
        <v>0</v>
      </c>
      <c r="AC131" s="32">
        <f t="shared" si="76"/>
        <v>6.415612813793604E-7</v>
      </c>
      <c r="AE131" s="19">
        <f t="shared" si="61"/>
        <v>1.6539653454398305E-6</v>
      </c>
      <c r="AF131" s="19">
        <f t="shared" si="62"/>
        <v>3.281314196358987E-6</v>
      </c>
      <c r="AG131" s="19">
        <f t="shared" si="63"/>
        <v>6.6252645207926475E-6</v>
      </c>
      <c r="AH131" s="19">
        <f t="shared" si="64"/>
        <v>0.10706922368803658</v>
      </c>
      <c r="AI131" s="19">
        <f t="shared" si="65"/>
        <v>0.11039438735882526</v>
      </c>
    </row>
    <row r="132" spans="1:56" x14ac:dyDescent="0.25">
      <c r="A132" s="45">
        <f t="shared" si="66"/>
        <v>171</v>
      </c>
      <c r="B132" s="32">
        <f t="shared" si="51"/>
        <v>0.67537880257843863</v>
      </c>
      <c r="C132" s="28">
        <f t="shared" si="42"/>
        <v>1.0000000000000002E-6</v>
      </c>
      <c r="D132" s="33">
        <f t="shared" si="52"/>
        <v>3.40760330230601E-5</v>
      </c>
      <c r="E132" s="28">
        <f t="shared" si="43"/>
        <v>1E-4</v>
      </c>
      <c r="F132" s="34">
        <f t="shared" si="67"/>
        <v>2.4607397216780812E-6</v>
      </c>
      <c r="G132" s="30">
        <f t="shared" si="44"/>
        <v>-9.7539260278321928E-5</v>
      </c>
      <c r="H132" s="30">
        <f t="shared" si="72"/>
        <v>2.0000000000000001E-4</v>
      </c>
      <c r="I132" s="31">
        <f t="shared" si="71"/>
        <v>-2.9753926027832194E-4</v>
      </c>
      <c r="J132" s="30">
        <f t="shared" si="53"/>
        <v>0.99999653926027843</v>
      </c>
      <c r="K132" s="30">
        <f t="shared" si="54"/>
        <v>0</v>
      </c>
      <c r="L132" s="37">
        <f t="shared" si="77"/>
        <v>9.11E-2</v>
      </c>
      <c r="M132" s="37">
        <f t="shared" si="77"/>
        <v>0.1206</v>
      </c>
      <c r="N132" s="37">
        <f t="shared" si="55"/>
        <v>1.8219999999999997E-2</v>
      </c>
      <c r="O132" s="37">
        <f t="shared" si="56"/>
        <v>2.4119999999999996E-2</v>
      </c>
      <c r="P132" s="32">
        <f t="shared" si="68"/>
        <v>0.8</v>
      </c>
      <c r="Q132" s="32">
        <f t="shared" si="73"/>
        <v>0.13901653799589619</v>
      </c>
      <c r="R132" s="49">
        <v>109</v>
      </c>
      <c r="S132" s="50">
        <f t="shared" si="76"/>
        <v>2.1073349816204992E-4</v>
      </c>
      <c r="T132" s="50">
        <f t="shared" si="76"/>
        <v>0.10638699644027365</v>
      </c>
      <c r="U132" s="50">
        <f t="shared" si="76"/>
        <v>0.12766439572832838</v>
      </c>
      <c r="V132" s="50">
        <f t="shared" si="76"/>
        <v>2.6596749110068412E-2</v>
      </c>
      <c r="W132" s="50">
        <f t="shared" si="76"/>
        <v>2.6596749110068412E-2</v>
      </c>
      <c r="X132" s="50">
        <f t="shared" si="76"/>
        <v>1.2033727570659859E-2</v>
      </c>
      <c r="Y132" s="50">
        <f t="shared" si="76"/>
        <v>0.16272425018322972</v>
      </c>
      <c r="Z132" s="32">
        <f t="shared" si="76"/>
        <v>9.9475636556491836E-5</v>
      </c>
      <c r="AA132" s="32">
        <f t="shared" si="76"/>
        <v>9.1180803965018302E-5</v>
      </c>
      <c r="AB132" s="32">
        <f t="shared" si="76"/>
        <v>0</v>
      </c>
      <c r="AC132" s="32">
        <f t="shared" si="76"/>
        <v>6.415612813793604E-7</v>
      </c>
      <c r="AE132" s="19">
        <f t="shared" si="61"/>
        <v>1.4806505566686926E-6</v>
      </c>
      <c r="AF132" s="19">
        <f t="shared" si="62"/>
        <v>2.9040237794584604E-6</v>
      </c>
      <c r="AG132" s="19">
        <f t="shared" si="63"/>
        <v>6.3198933680050711E-6</v>
      </c>
      <c r="AH132" s="19">
        <f t="shared" si="64"/>
        <v>0.10706968658513198</v>
      </c>
      <c r="AI132" s="19">
        <f t="shared" si="65"/>
        <v>0.11039478043808831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C728-7594-ED40-94BC-F7B1A0C4B530}">
  <dimension ref="A2:CB142"/>
  <sheetViews>
    <sheetView workbookViewId="0">
      <selection activeCell="E8" sqref="E8:E11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2.3998268868685252E-2</v>
      </c>
      <c r="E5" s="3">
        <f>D5</f>
        <v>2.3998268868685252E-2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2.0000000000000001E-4</v>
      </c>
      <c r="M6" s="1" t="s">
        <v>23</v>
      </c>
      <c r="N6" s="14">
        <f>-LN(H43/H23)/(A43-A23)</f>
        <v>9.3443973863421154E-2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9.7028167141789121E-2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1.5661765035234781E-2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62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1.9029268133301931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8.8866205754892028E-2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1.7207217702919789E-2</v>
      </c>
      <c r="T12" s="1">
        <f ca="1">AVERAGE(INDIRECT(ADDRESS(23,COLUMN())&amp;":"&amp;ADDRESS(23 + $L$20,COLUMN())))</f>
        <v>0.11673809535679579</v>
      </c>
      <c r="U12" s="1">
        <f ca="1">AVERAGE(INDIRECT(ADDRESS(23,COLUMN())&amp;":"&amp;ADDRESS(23 + $L$20,COLUMN())))</f>
        <v>0.14008571442815501</v>
      </c>
      <c r="V12" s="1">
        <f ca="1">AVERAGE(INDIRECT(ADDRESS(23,COLUMN())&amp;":"&amp;ADDRESS(23 + $L$20,COLUMN())))</f>
        <v>2.9184523839198947E-2</v>
      </c>
      <c r="W12" s="1">
        <f ca="1">AVERAGE(INDIRECT(ADDRESS(23,COLUMN())&amp;":"&amp;ADDRESS(23 + $L$20,COLUMN())))</f>
        <v>2.9184523839198947E-2</v>
      </c>
      <c r="X12" s="1">
        <f ca="1">AVERAGE(INDIRECT(ADDRESS(23,COLUMN())&amp;":"&amp;ADDRESS(23 + $L$20,COLUMN())))</f>
        <v>0.47727841556244316</v>
      </c>
      <c r="Y12" s="1">
        <f ca="1">AVERAGE(INDIRECT(ADDRESS(23,COLUMN())&amp;":"&amp;ADDRESS(23 + $L$20,COLUMN())))</f>
        <v>0.1900849570060851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1.2134429399775801</v>
      </c>
      <c r="C13" s="9" t="s">
        <v>49</v>
      </c>
      <c r="D13" s="9">
        <f>(1-EXP(-$N$6))*F13/SUM($F$5,$F$13,$F$14)</f>
        <v>3.8432010289706088E-2</v>
      </c>
      <c r="E13" s="3">
        <f>D13</f>
        <v>3.8432010289706088E-2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2.7739386949151668E-2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2.4941560931972796E-2</v>
      </c>
      <c r="T13" s="1">
        <f ca="1">_xlfn.STDEV.P(INDIRECT(ADDRESS(23,COLUMN())&amp;":"&amp;ADDRESS(23 + $L$20,COLUMN())))</f>
        <v>1.908409895710244E-2</v>
      </c>
      <c r="U13" s="1">
        <f ca="1">_xlfn.STDEV.P(INDIRECT(ADDRESS(23,COLUMN())&amp;":"&amp;ADDRESS(23 + $L$20,COLUMN())))</f>
        <v>2.2900918748522341E-2</v>
      </c>
      <c r="V13" s="1">
        <f ca="1">_xlfn.STDEV.P(INDIRECT(ADDRESS(23,COLUMN())&amp;":"&amp;ADDRESS(23 + $L$20,COLUMN())))</f>
        <v>4.7710247392755223E-3</v>
      </c>
      <c r="W13" s="1">
        <f ca="1">_xlfn.STDEV.P(INDIRECT(ADDRESS(23,COLUMN())&amp;":"&amp;ADDRESS(23 + $L$20,COLUMN())))</f>
        <v>4.7710247392755223E-3</v>
      </c>
      <c r="X13" s="1">
        <f ca="1">_xlfn.STDEV.P(INDIRECT(ADDRESS(23,COLUMN())&amp;":"&amp;ADDRESS(23 + $L$20,COLUMN())))</f>
        <v>0.25899140389504993</v>
      </c>
      <c r="Y13" s="1">
        <f ca="1">_xlfn.STDEV.P(INDIRECT(ADDRESS(23,COLUMN())&amp;":"&amp;ADDRESS(23 + $L$20,COLUMN())))</f>
        <v>0.1793255941159537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1</v>
      </c>
      <c r="C14" s="9" t="s">
        <v>52</v>
      </c>
      <c r="D14" s="9">
        <f>(1-EXP(-$N$6))*F14/SUM($F$5,$F$13,$F$14)</f>
        <v>2.6780676853460354E-2</v>
      </c>
      <c r="E14" s="3">
        <f>D14</f>
        <v>2.6780676853460354E-2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5.5878408366519486E-2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1.2276101557407164E-4</v>
      </c>
      <c r="T14" s="1">
        <f ca="1">MIN(INDIRECT(ADDRESS(23,COLUMN())&amp;":"&amp;ADDRESS(23 + $L$20,COLUMN())))</f>
        <v>7.5864629154221361E-2</v>
      </c>
      <c r="U14" s="1">
        <f ca="1">MIN(INDIRECT(ADDRESS(23,COLUMN())&amp;":"&amp;ADDRESS(23 + $L$20,COLUMN())))</f>
        <v>9.1037554985065633E-2</v>
      </c>
      <c r="V14" s="1">
        <f ca="1">MIN(INDIRECT(ADDRESS(23,COLUMN())&amp;":"&amp;ADDRESS(23 + $L$20,COLUMN())))</f>
        <v>1.896615728855534E-2</v>
      </c>
      <c r="W14" s="1">
        <f ca="1">MIN(INDIRECT(ADDRESS(23,COLUMN())&amp;":"&amp;ADDRESS(23 + $L$20,COLUMN())))</f>
        <v>1.896615728855534E-2</v>
      </c>
      <c r="X14" s="1">
        <f ca="1">MIN(INDIRECT(ADDRESS(23,COLUMN())&amp;":"&amp;ADDRESS(23 + $L$20,COLUMN())))</f>
        <v>1.2000014826079769E-2</v>
      </c>
      <c r="Y14" s="1">
        <f ca="1">MIN(INDIRECT(ADDRESS(23,COLUMN())&amp;":"&amp;ADDRESS(23 + $L$20,COLUMN())))</f>
        <v>0.02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6.0358172547071156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0.18171861707104547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9.7028167141789121E-2</v>
      </c>
      <c r="T15" s="1">
        <f ca="1">MAX(INDIRECT(ADDRESS(23,COLUMN())&amp;":"&amp;ADDRESS(23 + $L$20,COLUMN())))</f>
        <v>0.1530006216672955</v>
      </c>
      <c r="U15" s="1">
        <f ca="1">MAX(INDIRECT(ADDRESS(23,COLUMN())&amp;":"&amp;ADDRESS(23 + $L$20,COLUMN())))</f>
        <v>0.1836007460007546</v>
      </c>
      <c r="V15" s="1">
        <f ca="1">MAX(INDIRECT(ADDRESS(23,COLUMN())&amp;":"&amp;ADDRESS(23 + $L$20,COLUMN())))</f>
        <v>3.8250155416823875E-2</v>
      </c>
      <c r="W15" s="1">
        <f ca="1">MAX(INDIRECT(ADDRESS(23,COLUMN())&amp;":"&amp;ADDRESS(23 + $L$20,COLUMN())))</f>
        <v>3.8250155416823875E-2</v>
      </c>
      <c r="X15" s="1">
        <f ca="1">MAX(INDIRECT(ADDRESS(23,COLUMN())&amp;":"&amp;ADDRESS(23 + $L$20,COLUMN())))</f>
        <v>0.73445501616618281</v>
      </c>
      <c r="Y15" s="1">
        <f ca="1">MAX(INDIRECT(ADDRESS(23,COLUMN())&amp;":"&amp;ADDRESS(23 + $L$20,COLUMN())))</f>
        <v>0.68501664328128609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0.14212989959780126</v>
      </c>
      <c r="E16" s="11"/>
      <c r="F16" s="11"/>
      <c r="G16" s="11"/>
      <c r="H16" s="11" t="s">
        <v>57</v>
      </c>
      <c r="I16" s="16">
        <v>0.02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0.23518143067495201</v>
      </c>
      <c r="R16" s="38">
        <f ca="1">R14/(R14+R15)</f>
        <v>0</v>
      </c>
      <c r="S16" s="38">
        <f t="shared" ref="S16:Y16" ca="1" si="5">S14/(S14+S15)</f>
        <v>1.2636113509407313E-3</v>
      </c>
      <c r="T16" s="38">
        <f t="shared" ca="1" si="5"/>
        <v>0.33148164206625341</v>
      </c>
      <c r="U16" s="38">
        <f t="shared" ca="1" si="5"/>
        <v>0.33148164206625347</v>
      </c>
      <c r="V16" s="38">
        <f t="shared" ca="1" si="5"/>
        <v>0.33148164206625341</v>
      </c>
      <c r="W16" s="38">
        <f t="shared" ca="1" si="5"/>
        <v>0.33148164206625341</v>
      </c>
      <c r="X16" s="38">
        <f t="shared" ca="1" si="5"/>
        <v>1.6076005020862611E-2</v>
      </c>
      <c r="Y16" s="38">
        <f t="shared" ca="1" si="5"/>
        <v>2.8368124625989064E-2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0.21847993261480309</v>
      </c>
      <c r="E17" s="11"/>
      <c r="F17" s="11"/>
      <c r="G17" s="11"/>
      <c r="H17" s="24" t="s">
        <v>61</v>
      </c>
      <c r="I17" s="15">
        <v>1.0414535339948741</v>
      </c>
      <c r="J17" s="11"/>
      <c r="K17" s="47" t="s">
        <v>93</v>
      </c>
      <c r="L17" s="53">
        <v>1.2E-2</v>
      </c>
      <c r="M17" s="32">
        <f ca="1">X14</f>
        <v>1.2000014826079769E-2</v>
      </c>
      <c r="P17" s="1" t="s">
        <v>62</v>
      </c>
      <c r="Q17" s="1">
        <f t="shared" ref="Q17:W17" si="7">Q23/(Q23+Q99)</f>
        <v>0.31533532372998002</v>
      </c>
      <c r="R17" s="1">
        <f t="shared" si="7"/>
        <v>0</v>
      </c>
      <c r="S17" s="1">
        <f t="shared" si="7"/>
        <v>0.99658139108750698</v>
      </c>
      <c r="T17" s="1">
        <f t="shared" si="7"/>
        <v>0.3872656944045294</v>
      </c>
      <c r="U17" s="1">
        <f t="shared" si="7"/>
        <v>0.3872656944045294</v>
      </c>
      <c r="V17" s="1">
        <f t="shared" si="7"/>
        <v>0.3872656944045294</v>
      </c>
      <c r="W17" s="1">
        <f t="shared" si="7"/>
        <v>0.3872656944045294</v>
      </c>
      <c r="X17" s="1">
        <f>X23/(X23+X99)</f>
        <v>3.295024282949343E-2</v>
      </c>
      <c r="Y17" s="1">
        <f>Y23/(Y23+Y99)</f>
        <v>4.365003505724227E-2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0</v>
      </c>
      <c r="J18" s="11"/>
      <c r="K18" s="47" t="s">
        <v>95</v>
      </c>
      <c r="L18" s="53">
        <v>0.9</v>
      </c>
      <c r="M18" s="32">
        <f ca="1">X15</f>
        <v>0.73445501616618281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0.68501664328128609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0.95157047329075306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 t="s">
        <v>89</v>
      </c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62</v>
      </c>
      <c r="B23" s="32">
        <f>C23/AE23</f>
        <v>1</v>
      </c>
      <c r="C23" s="28">
        <f t="shared" ref="C23:C86" si="8">MAX(D23-E23,$I$14*E23)</f>
        <v>8.3526745502361055E-2</v>
      </c>
      <c r="D23" s="33">
        <f>I7</f>
        <v>9.7028167141789121E-2</v>
      </c>
      <c r="E23" s="28">
        <f t="shared" ref="E23:E86" si="9">MAX($I$15,((EXP($Y$9+$Y$8*A23)-1)/EXP($Y$9+$Y$8*A23))*F23)</f>
        <v>1.3501421639428062E-2</v>
      </c>
      <c r="F23" s="34">
        <f>I8</f>
        <v>1.5661765035234781E-2</v>
      </c>
      <c r="G23" s="30">
        <f t="shared" ref="G23:G86" si="10">F23-E23</f>
        <v>2.1603433958067193E-3</v>
      </c>
      <c r="H23" s="30">
        <f>$I$3*(F23-E23)</f>
        <v>1.2962060374840316E-3</v>
      </c>
      <c r="I23" s="31">
        <f t="shared" ref="I23:I40" si="11">G23-H23</f>
        <v>8.6413735832268778E-4</v>
      </c>
      <c r="J23" s="30">
        <f>I5</f>
        <v>0.01</v>
      </c>
      <c r="K23" s="30"/>
      <c r="L23" s="29">
        <v>5.5160958711644822E-2</v>
      </c>
      <c r="M23" s="29">
        <v>6.6349250216686043E-2</v>
      </c>
      <c r="N23" s="37">
        <f>L23*(1-P23)+L28*P23</f>
        <v>5.5160958711644822E-2</v>
      </c>
      <c r="O23" s="37">
        <f>M23*(1-P23)+M28*P23</f>
        <v>6.6349250216686043E-2</v>
      </c>
      <c r="P23" s="37">
        <f>0</f>
        <v>0</v>
      </c>
      <c r="Q23" s="32">
        <f t="shared" ref="Q23:Q86" si="12">N23+(H23*($D$5+$D$14))/(C24+E24)</f>
        <v>5.5878408366519486E-2</v>
      </c>
      <c r="R23" s="43">
        <v>0</v>
      </c>
      <c r="S23" s="44">
        <f t="shared" ref="S23:S86" si="13">D23</f>
        <v>9.7028167141789121E-2</v>
      </c>
      <c r="T23" s="44">
        <f t="shared" ref="T23:T86" si="14">Q23*(C23+E23)/(C23*($S$3*(1+$S$5))+E23*(1+$S$7))</f>
        <v>7.5864629154221361E-2</v>
      </c>
      <c r="U23" s="44">
        <f t="shared" ref="U23:U86" si="15">T23*$S$7</f>
        <v>9.1037554985065633E-2</v>
      </c>
      <c r="V23" s="44">
        <f t="shared" ref="V23:V86" si="16">T23*$S$3</f>
        <v>1.896615728855534E-2</v>
      </c>
      <c r="W23" s="44">
        <f t="shared" ref="W23:W86" si="17">V23*$S$5</f>
        <v>1.896615728855534E-2</v>
      </c>
      <c r="X23" s="44">
        <f>MIN((C24-AA24)/E23,1-T23-U23)</f>
        <v>2.4393723781157572E-2</v>
      </c>
      <c r="Y23" s="44">
        <f>MIN($I$16*(1+ R23*$I$17),1-V23-W23)</f>
        <v>0.02</v>
      </c>
      <c r="Z23" s="32"/>
      <c r="AA23" s="32"/>
      <c r="AB23" s="32"/>
      <c r="AC23" s="32">
        <f>H23</f>
        <v>1.2962060374840316E-3</v>
      </c>
      <c r="AD23" s="32"/>
      <c r="AE23" s="35">
        <f>C23</f>
        <v>8.3526745502361055E-2</v>
      </c>
      <c r="AF23" s="35">
        <f>E23</f>
        <v>1.3501421639428062E-2</v>
      </c>
      <c r="AG23" s="35">
        <f>H23</f>
        <v>1.2962060374840316E-3</v>
      </c>
      <c r="AH23" s="35">
        <f>I23</f>
        <v>8.6413735832268778E-4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63</v>
      </c>
      <c r="B24" s="32">
        <f t="shared" ref="B24:B87" si="18">C24/AE24</f>
        <v>1</v>
      </c>
      <c r="C24" s="28">
        <f t="shared" si="8"/>
        <v>7.9048304457437907E-2</v>
      </c>
      <c r="D24" s="33">
        <f t="shared" ref="D24:D87" si="19">EXP(-N24)*D23</f>
        <v>9.174159549023389E-2</v>
      </c>
      <c r="E24" s="28">
        <f t="shared" si="9"/>
        <v>1.269329103279598E-2</v>
      </c>
      <c r="F24" s="34">
        <f>MIN(D24/$I$12,F23*EXP(-O24))</f>
        <v>1.4636317734679558E-2</v>
      </c>
      <c r="G24" s="30">
        <f t="shared" si="10"/>
        <v>1.9430267018835778E-3</v>
      </c>
      <c r="H24" s="30">
        <f t="shared" ref="H24:H42" si="20">H23*EXP(-$N$6)</f>
        <v>1.180570257691747E-3</v>
      </c>
      <c r="I24" s="31">
        <f t="shared" si="11"/>
        <v>7.6245644419183078E-4</v>
      </c>
      <c r="J24" s="30">
        <f t="shared" ref="J24:J87" si="21">1-AP24-I24-H24-E24-C24-AO24</f>
        <v>0.90631537780788263</v>
      </c>
      <c r="K24" s="30">
        <f t="shared" ref="K24:K87" si="22">(C23+E23)*$L$8</f>
        <v>0</v>
      </c>
      <c r="L24" s="29">
        <v>5.5160958711644822E-2</v>
      </c>
      <c r="M24" s="29">
        <v>6.6349250216686043E-2</v>
      </c>
      <c r="N24" s="37">
        <f t="shared" ref="N24:N87" si="23">L24*(1-P24)+L29*P24</f>
        <v>5.6025438802814853E-2</v>
      </c>
      <c r="O24" s="37">
        <f t="shared" ref="O24:O87" si="24">M24*(1-P24)+M29*P24</f>
        <v>6.7716437955225126E-2</v>
      </c>
      <c r="P24" s="32">
        <f>MOD(P23+0.2, 1)</f>
        <v>0.2</v>
      </c>
      <c r="Q24" s="32">
        <f t="shared" si="12"/>
        <v>5.6717136303827541E-2</v>
      </c>
      <c r="R24" s="43">
        <v>1</v>
      </c>
      <c r="S24" s="44">
        <f t="shared" si="13"/>
        <v>9.174159549023389E-2</v>
      </c>
      <c r="T24" s="44">
        <f t="shared" si="14"/>
        <v>7.7144068808078309E-2</v>
      </c>
      <c r="U24" s="44">
        <f t="shared" si="15"/>
        <v>9.2572882569693968E-2</v>
      </c>
      <c r="V24" s="44">
        <f t="shared" si="16"/>
        <v>1.9286017202019577E-2</v>
      </c>
      <c r="W24" s="44">
        <f t="shared" si="17"/>
        <v>1.9286017202019577E-2</v>
      </c>
      <c r="X24" s="44">
        <f>MIN((C25-AA25)/E24,1-T24-U24-$I$13)</f>
        <v>2.9376705915306923E-2</v>
      </c>
      <c r="Y24" s="44">
        <f>MIN(Y23*$I$17*(1-POWER(R24,$I$19)*$I$18/100000),1-V24-W24-$I$13)</f>
        <v>2.082907067989748E-2</v>
      </c>
      <c r="Z24" s="32">
        <f t="shared" ref="Z24:Z87" si="25">E23*(1-T23-U23)+H23*$D$14+C23*Y23</f>
        <v>1.2953253063894672E-2</v>
      </c>
      <c r="AA24" s="32">
        <f t="shared" ref="AA24:AA87" si="26">C23*(1-V23-W23-Y23)+$D$5*H23</f>
        <v>7.8718954507312755E-2</v>
      </c>
      <c r="AB24" s="32">
        <f t="shared" ref="AB24:AB87" si="27">AK23*(BF23+BG23)+AL23*(BH23+BI23)</f>
        <v>0</v>
      </c>
      <c r="AC24" s="32">
        <f t="shared" ref="AC24:AC87" si="28">AC23*(1-($D$5+$D$13+$D$14))</f>
        <v>1.180570257691747E-3</v>
      </c>
      <c r="AD24" s="32"/>
      <c r="AE24" s="35">
        <f t="shared" ref="AE24:AE87" si="29">AE23*(1-V23-W23-Y23)+$D$5*AG23+X23*AF23</f>
        <v>7.9048304457437907E-2</v>
      </c>
      <c r="AF24" s="35">
        <f t="shared" ref="AF24:AF87" si="30">AF23*(1-T23-U23-X23)+AG23*$D$14+Y23*AE23</f>
        <v>1.262390311376952E-2</v>
      </c>
      <c r="AG24" s="35">
        <f t="shared" ref="AG24:AG87" si="31">AG23*(1-$D$5-$D$14)</f>
        <v>1.2303860614619126E-3</v>
      </c>
      <c r="AH24" s="35">
        <f t="shared" ref="AH24:AH87" si="32">AH23+AE23*V23+U23*AF23</f>
        <v>3.6774551661975874E-3</v>
      </c>
      <c r="AI24" s="35">
        <f t="shared" ref="AI24:AI87" si="33">AI23+T23*AF23+W23*AE23</f>
        <v>1.2608461738728901E-2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64</v>
      </c>
      <c r="B25" s="32">
        <f>C25/AE25</f>
        <v>1.0000112757219695</v>
      </c>
      <c r="C25" s="28">
        <f t="shared" si="8"/>
        <v>7.4753966537884936E-2</v>
      </c>
      <c r="D25" s="33">
        <f t="shared" si="19"/>
        <v>8.6668107010277148E-2</v>
      </c>
      <c r="E25" s="28">
        <f t="shared" si="9"/>
        <v>1.1914140472392219E-2</v>
      </c>
      <c r="F25" s="34">
        <f t="shared" ref="F25:F88" si="35">MIN(D25/$I$12,F24*EXP(-O25))</f>
        <v>1.365932352170942E-2</v>
      </c>
      <c r="G25" s="30">
        <f t="shared" si="10"/>
        <v>1.7451830493172005E-3</v>
      </c>
      <c r="H25" s="30">
        <f t="shared" si="20"/>
        <v>1.0752504563639081E-3</v>
      </c>
      <c r="I25" s="31">
        <f t="shared" si="11"/>
        <v>6.6993259295329241E-4</v>
      </c>
      <c r="J25" s="30">
        <f t="shared" si="21"/>
        <v>0.91158670994040558</v>
      </c>
      <c r="K25" s="30">
        <f t="shared" si="22"/>
        <v>0</v>
      </c>
      <c r="L25" s="29">
        <v>5.5160958711644822E-2</v>
      </c>
      <c r="M25" s="29">
        <v>6.6349250216686043E-2</v>
      </c>
      <c r="N25" s="37">
        <f t="shared" si="23"/>
        <v>5.6889918893984877E-2</v>
      </c>
      <c r="O25" s="37">
        <f t="shared" si="24"/>
        <v>6.9083625693764208E-2</v>
      </c>
      <c r="P25" s="32">
        <f t="shared" ref="P25:P88" si="36">MOD(P24+0.2, 1)</f>
        <v>0.4</v>
      </c>
      <c r="Q25" s="32">
        <f t="shared" si="12"/>
        <v>5.7557365334350304E-2</v>
      </c>
      <c r="R25" s="43">
        <v>2</v>
      </c>
      <c r="S25" s="44">
        <f t="shared" si="13"/>
        <v>8.6668107010277148E-2</v>
      </c>
      <c r="T25" s="44">
        <f t="shared" si="14"/>
        <v>7.844845971866643E-2</v>
      </c>
      <c r="U25" s="44">
        <f t="shared" si="15"/>
        <v>9.4138151662399708E-2</v>
      </c>
      <c r="V25" s="44">
        <f t="shared" si="16"/>
        <v>1.9612114929666608E-2</v>
      </c>
      <c r="W25" s="44">
        <f t="shared" si="17"/>
        <v>1.9612114929666608E-2</v>
      </c>
      <c r="X25" s="44">
        <f t="shared" ref="X25:X88" si="37">MIN((C26-AA26)/E25,1-T25-U25-$I$13)</f>
        <v>3.4719643208710592E-2</v>
      </c>
      <c r="Y25" s="44">
        <f t="shared" ref="Y25:Y33" si="38">MIN(Y24*$I$17*(1-POWER(R25,$I$19)*$I$18/100000),1-V25-W25-$I$13)</f>
        <v>2.1692509269408244E-2</v>
      </c>
      <c r="Z25" s="32">
        <f t="shared" si="25"/>
        <v>1.2217143567003109E-2</v>
      </c>
      <c r="AA25" s="32">
        <f t="shared" si="26"/>
        <v>7.4381079460117086E-2</v>
      </c>
      <c r="AB25" s="32">
        <f t="shared" si="27"/>
        <v>0</v>
      </c>
      <c r="AC25" s="32">
        <f t="shared" si="28"/>
        <v>1.0752504563639081E-3</v>
      </c>
      <c r="AD25" s="32"/>
      <c r="AE25" s="35">
        <f t="shared" si="29"/>
        <v>7.4753123642446392E-2</v>
      </c>
      <c r="AF25" s="35">
        <f t="shared" si="30"/>
        <v>1.1790017365722699E-2</v>
      </c>
      <c r="AG25" s="35">
        <f t="shared" si="31"/>
        <v>1.1679083544296536E-3</v>
      </c>
      <c r="AH25" s="35">
        <f t="shared" si="32"/>
        <v>6.3706132262763959E-3</v>
      </c>
      <c r="AI25" s="35">
        <f t="shared" si="33"/>
        <v>1.510684794872068E-2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65</v>
      </c>
      <c r="B26" s="32">
        <f t="shared" si="18"/>
        <v>1.0000407355745895</v>
      </c>
      <c r="C26" s="28">
        <f t="shared" si="8"/>
        <v>7.063965751535084E-2</v>
      </c>
      <c r="D26" s="33">
        <f t="shared" si="19"/>
        <v>8.1804443412001424E-2</v>
      </c>
      <c r="E26" s="28">
        <f t="shared" si="9"/>
        <v>1.1164785896650589E-2</v>
      </c>
      <c r="F26" s="34">
        <f t="shared" si="35"/>
        <v>1.2730128628972985E-2</v>
      </c>
      <c r="G26" s="30">
        <f t="shared" si="10"/>
        <v>1.5653427323223962E-3</v>
      </c>
      <c r="H26" s="30">
        <f t="shared" si="20"/>
        <v>9.7932633519950399E-4</v>
      </c>
      <c r="I26" s="31">
        <f t="shared" si="11"/>
        <v>5.8601639712289226E-4</v>
      </c>
      <c r="J26" s="30">
        <f t="shared" si="21"/>
        <v>0.91663021385567622</v>
      </c>
      <c r="K26" s="30">
        <f t="shared" si="22"/>
        <v>0</v>
      </c>
      <c r="L26" s="29">
        <v>5.5160958711644822E-2</v>
      </c>
      <c r="M26" s="29">
        <v>6.6349250216686043E-2</v>
      </c>
      <c r="N26" s="37">
        <f t="shared" si="23"/>
        <v>5.7754398985154907E-2</v>
      </c>
      <c r="O26" s="37">
        <f t="shared" si="24"/>
        <v>7.0450813432303278E-2</v>
      </c>
      <c r="P26" s="32">
        <f t="shared" si="36"/>
        <v>0.60000000000000009</v>
      </c>
      <c r="Q26" s="32">
        <f t="shared" si="12"/>
        <v>5.8399001617535036E-2</v>
      </c>
      <c r="R26" s="43">
        <v>3</v>
      </c>
      <c r="S26" s="44">
        <f t="shared" si="13"/>
        <v>8.1804443412001424E-2</v>
      </c>
      <c r="T26" s="44">
        <f t="shared" si="14"/>
        <v>7.9778051569957042E-2</v>
      </c>
      <c r="U26" s="44">
        <f t="shared" si="15"/>
        <v>9.5733661883948454E-2</v>
      </c>
      <c r="V26" s="44">
        <f t="shared" si="16"/>
        <v>1.9944512892489261E-2</v>
      </c>
      <c r="W26" s="44">
        <f t="shared" si="17"/>
        <v>1.9944512892489261E-2</v>
      </c>
      <c r="X26" s="44">
        <f t="shared" si="37"/>
        <v>4.0452370877118234E-2</v>
      </c>
      <c r="Y26" s="44">
        <f t="shared" si="38"/>
        <v>2.259174043984178E-2</v>
      </c>
      <c r="Z26" s="32">
        <f t="shared" si="25"/>
        <v>1.1508316387800551E-2</v>
      </c>
      <c r="AA26" s="32">
        <f t="shared" si="26"/>
        <v>7.0226002809010923E-2</v>
      </c>
      <c r="AB26" s="32">
        <f t="shared" si="27"/>
        <v>0</v>
      </c>
      <c r="AC26" s="32">
        <f t="shared" si="28"/>
        <v>9.7932633519950399E-4</v>
      </c>
      <c r="AD26" s="32"/>
      <c r="AE26" s="35">
        <f t="shared" si="29"/>
        <v>7.0636780085526901E-2</v>
      </c>
      <c r="AF26" s="35">
        <f t="shared" si="30"/>
        <v>1.0998733227851727E-2</v>
      </c>
      <c r="AG26" s="35">
        <f t="shared" si="31"/>
        <v>1.1086031994916299E-3</v>
      </c>
      <c r="AH26" s="35">
        <f t="shared" si="32"/>
        <v>8.9465705213803634E-3</v>
      </c>
      <c r="AI26" s="35">
        <f t="shared" si="33"/>
        <v>1.7497823503345191E-2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66</v>
      </c>
      <c r="B27" s="32">
        <f t="shared" si="18"/>
        <v>1.0000946466956495</v>
      </c>
      <c r="C27" s="28">
        <f t="shared" si="8"/>
        <v>6.6701181784490068E-2</v>
      </c>
      <c r="D27" s="33">
        <f t="shared" si="19"/>
        <v>7.7146999285038001E-2</v>
      </c>
      <c r="E27" s="28">
        <f t="shared" si="9"/>
        <v>1.0445817500547938E-2</v>
      </c>
      <c r="F27" s="34">
        <f t="shared" si="35"/>
        <v>1.184793411083516E-2</v>
      </c>
      <c r="G27" s="30">
        <f t="shared" si="10"/>
        <v>1.4021166102872219E-3</v>
      </c>
      <c r="H27" s="30">
        <f t="shared" si="20"/>
        <v>8.919596965887731E-4</v>
      </c>
      <c r="I27" s="31">
        <f t="shared" si="11"/>
        <v>5.1015691369844882E-4</v>
      </c>
      <c r="J27" s="30">
        <f t="shared" si="21"/>
        <v>0.92145088410467479</v>
      </c>
      <c r="K27" s="30">
        <f t="shared" si="22"/>
        <v>0</v>
      </c>
      <c r="L27" s="29">
        <v>5.5160958711644822E-2</v>
      </c>
      <c r="M27" s="29">
        <v>6.6349250216686043E-2</v>
      </c>
      <c r="N27" s="37">
        <f t="shared" si="23"/>
        <v>5.8618879076324931E-2</v>
      </c>
      <c r="O27" s="37">
        <f t="shared" si="24"/>
        <v>7.181800117084236E-2</v>
      </c>
      <c r="P27" s="32">
        <f t="shared" si="36"/>
        <v>0.8</v>
      </c>
      <c r="Q27" s="32">
        <f t="shared" si="12"/>
        <v>5.9241958152273504E-2</v>
      </c>
      <c r="R27" s="43">
        <v>4</v>
      </c>
      <c r="S27" s="44">
        <f t="shared" si="13"/>
        <v>7.7146999285038001E-2</v>
      </c>
      <c r="T27" s="44">
        <f t="shared" si="14"/>
        <v>8.1133083213975832E-2</v>
      </c>
      <c r="U27" s="44">
        <f t="shared" si="15"/>
        <v>9.7359699856770995E-2</v>
      </c>
      <c r="V27" s="44">
        <f t="shared" si="16"/>
        <v>2.0283270803493958E-2</v>
      </c>
      <c r="W27" s="44">
        <f t="shared" si="17"/>
        <v>2.0283270803493958E-2</v>
      </c>
      <c r="X27" s="44">
        <f t="shared" si="37"/>
        <v>4.6607140554568251E-2</v>
      </c>
      <c r="Y27" s="44">
        <f t="shared" si="38"/>
        <v>2.3528247920168131E-2</v>
      </c>
      <c r="Z27" s="32">
        <f t="shared" si="25"/>
        <v>1.0827335023046631E-2</v>
      </c>
      <c r="AA27" s="32">
        <f t="shared" si="26"/>
        <v>6.624953972463514E-2</v>
      </c>
      <c r="AB27" s="32">
        <f t="shared" si="27"/>
        <v>0</v>
      </c>
      <c r="AC27" s="32">
        <f t="shared" si="28"/>
        <v>8.919596965887731E-4</v>
      </c>
      <c r="AD27" s="32"/>
      <c r="AE27" s="35">
        <f t="shared" si="29"/>
        <v>6.6694869335490681E-2</v>
      </c>
      <c r="AF27" s="35">
        <f t="shared" si="30"/>
        <v>1.0248898822740228E-2</v>
      </c>
      <c r="AG27" s="35">
        <f t="shared" si="31"/>
        <v>1.0523094977972474E-3</v>
      </c>
      <c r="AH27" s="35">
        <f t="shared" si="32"/>
        <v>1.1408335700466989E-2</v>
      </c>
      <c r="AI27" s="35">
        <f t="shared" si="33"/>
        <v>1.9784097181100666E-2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67</v>
      </c>
      <c r="B28" s="32">
        <f t="shared" si="18"/>
        <v>1.0001785921292299</v>
      </c>
      <c r="C28" s="28">
        <f t="shared" si="8"/>
        <v>6.2934238749874777E-2</v>
      </c>
      <c r="D28" s="33">
        <f t="shared" si="19"/>
        <v>7.2691853679196825E-2</v>
      </c>
      <c r="E28" s="28">
        <f t="shared" si="9"/>
        <v>9.7576149293220529E-3</v>
      </c>
      <c r="F28" s="34">
        <f t="shared" si="35"/>
        <v>1.1011809929615791E-2</v>
      </c>
      <c r="G28" s="30">
        <f>F28-E28</f>
        <v>1.2541950002937386E-3</v>
      </c>
      <c r="H28" s="30">
        <f t="shared" si="20"/>
        <v>8.1238711933204753E-4</v>
      </c>
      <c r="I28" s="31">
        <f t="shared" si="11"/>
        <v>4.4180788096169108E-4</v>
      </c>
      <c r="J28" s="30">
        <f t="shared" si="21"/>
        <v>0.92605395132050938</v>
      </c>
      <c r="K28" s="30">
        <f t="shared" si="22"/>
        <v>0</v>
      </c>
      <c r="L28" s="29">
        <v>5.9483359167494962E-2</v>
      </c>
      <c r="M28" s="29">
        <v>7.3185188909381443E-2</v>
      </c>
      <c r="N28" s="37">
        <f t="shared" si="23"/>
        <v>5.9483359167494962E-2</v>
      </c>
      <c r="O28" s="37">
        <f t="shared" si="24"/>
        <v>7.3185188909381443E-2</v>
      </c>
      <c r="P28" s="32">
        <f t="shared" si="36"/>
        <v>0</v>
      </c>
      <c r="Q28" s="32">
        <f t="shared" si="12"/>
        <v>6.0086153585728837E-2</v>
      </c>
      <c r="R28" s="43">
        <v>5</v>
      </c>
      <c r="S28" s="44">
        <f t="shared" si="13"/>
        <v>7.2691853679196825E-2</v>
      </c>
      <c r="T28" s="44">
        <f t="shared" si="14"/>
        <v>8.2513779957231109E-2</v>
      </c>
      <c r="U28" s="44">
        <f t="shared" si="15"/>
        <v>9.9016535948677334E-2</v>
      </c>
      <c r="V28" s="44">
        <f t="shared" si="16"/>
        <v>2.0628444989307777E-2</v>
      </c>
      <c r="W28" s="44">
        <f t="shared" si="17"/>
        <v>2.0628444989307777E-2</v>
      </c>
      <c r="X28" s="44">
        <f t="shared" si="37"/>
        <v>5.3224112472805729E-2</v>
      </c>
      <c r="Y28" s="44">
        <f t="shared" si="38"/>
        <v>2.4503576945166645E-2</v>
      </c>
      <c r="Z28" s="32">
        <f t="shared" si="25"/>
        <v>1.0174563689420364E-2</v>
      </c>
      <c r="AA28" s="32">
        <f t="shared" si="26"/>
        <v>6.244738906541937E-2</v>
      </c>
      <c r="AB28" s="32">
        <f t="shared" si="27"/>
        <v>0</v>
      </c>
      <c r="AC28" s="32">
        <f t="shared" si="28"/>
        <v>8.1238711933204753E-4</v>
      </c>
      <c r="AD28" s="32"/>
      <c r="AE28" s="35">
        <f t="shared" si="29"/>
        <v>6.2923001197113457E-2</v>
      </c>
      <c r="AF28" s="35">
        <f t="shared" si="30"/>
        <v>9.5392674618368003E-3</v>
      </c>
      <c r="AG28" s="35">
        <f t="shared" si="31"/>
        <v>9.9887433092570271E-4</v>
      </c>
      <c r="AH28" s="35">
        <f t="shared" si="32"/>
        <v>1.3758955509646793E-2</v>
      </c>
      <c r="AI28" s="35">
        <f t="shared" si="33"/>
        <v>2.1968412038073069E-2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68</v>
      </c>
      <c r="B29" s="32">
        <f t="shared" si="18"/>
        <v>1.000297462648293</v>
      </c>
      <c r="C29" s="28">
        <f t="shared" si="8"/>
        <v>5.9334490103169962E-2</v>
      </c>
      <c r="D29" s="33">
        <f t="shared" si="19"/>
        <v>6.8434876286341234E-2</v>
      </c>
      <c r="E29" s="28">
        <f t="shared" si="9"/>
        <v>9.1003861831712701E-3</v>
      </c>
      <c r="F29" s="34">
        <f t="shared" si="35"/>
        <v>1.0220735236250125E-2</v>
      </c>
      <c r="G29" s="30">
        <f t="shared" si="10"/>
        <v>1.1203490530788552E-3</v>
      </c>
      <c r="H29" s="30">
        <f t="shared" si="20"/>
        <v>7.3991328776472137E-4</v>
      </c>
      <c r="I29" s="31">
        <f t="shared" si="11"/>
        <v>3.8043576531413383E-4</v>
      </c>
      <c r="J29" s="30">
        <f t="shared" si="21"/>
        <v>0.93044477466058007</v>
      </c>
      <c r="K29" s="30">
        <f t="shared" si="22"/>
        <v>0</v>
      </c>
      <c r="L29" s="29">
        <v>5.9483359167494962E-2</v>
      </c>
      <c r="M29" s="29">
        <v>7.3185188909381443E-2</v>
      </c>
      <c r="N29" s="37">
        <f t="shared" si="23"/>
        <v>6.0346742422300585E-2</v>
      </c>
      <c r="O29" s="37">
        <f t="shared" si="24"/>
        <v>7.4549803722373437E-2</v>
      </c>
      <c r="P29" s="32">
        <f t="shared" si="36"/>
        <v>0.2</v>
      </c>
      <c r="Q29" s="32">
        <f t="shared" si="12"/>
        <v>6.093041627696804E-2</v>
      </c>
      <c r="R29" s="43">
        <v>6</v>
      </c>
      <c r="S29" s="44">
        <f t="shared" si="13"/>
        <v>6.8434876286341234E-2</v>
      </c>
      <c r="T29" s="44">
        <f t="shared" si="14"/>
        <v>8.3918804473754577E-2</v>
      </c>
      <c r="U29" s="44">
        <f t="shared" si="15"/>
        <v>0.10070256536850548</v>
      </c>
      <c r="V29" s="44">
        <f t="shared" si="16"/>
        <v>2.0979701118438644E-2</v>
      </c>
      <c r="W29" s="44">
        <f t="shared" si="17"/>
        <v>2.0979701118438644E-2</v>
      </c>
      <c r="X29" s="44">
        <f t="shared" si="37"/>
        <v>6.0330706094673586E-2</v>
      </c>
      <c r="Y29" s="44">
        <f>MIN(Y28*$I$17*(1-POWER(R29,$I$19)*$I$18/100000),1-V29-W29-$I$13)</f>
        <v>2.5519336805059124E-2</v>
      </c>
      <c r="Z29" s="32">
        <f t="shared" si="25"/>
        <v>9.5501822473298033E-3</v>
      </c>
      <c r="AA29" s="32">
        <f t="shared" si="26"/>
        <v>5.8815149708705397E-2</v>
      </c>
      <c r="AB29" s="32">
        <f t="shared" si="27"/>
        <v>0</v>
      </c>
      <c r="AC29" s="32">
        <f t="shared" si="28"/>
        <v>7.3991328776472137E-4</v>
      </c>
      <c r="AD29" s="32"/>
      <c r="AE29" s="35">
        <f t="shared" si="29"/>
        <v>5.9316845557202125E-2</v>
      </c>
      <c r="AF29" s="35">
        <f t="shared" si="30"/>
        <v>8.8684713138096546E-3</v>
      </c>
      <c r="AG29" s="35">
        <f t="shared" si="31"/>
        <v>9.4815254549238202E-4</v>
      </c>
      <c r="AH29" s="35">
        <f t="shared" si="32"/>
        <v>1.6001504397962607E-2</v>
      </c>
      <c r="AI29" s="35">
        <f t="shared" si="33"/>
        <v>2.4053536723129047E-2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69</v>
      </c>
      <c r="B30" s="32">
        <f t="shared" si="18"/>
        <v>1.0004554716790808</v>
      </c>
      <c r="C30" s="28">
        <f t="shared" si="8"/>
        <v>5.5897462891496025E-2</v>
      </c>
      <c r="D30" s="33">
        <f t="shared" si="19"/>
        <v>6.4371594475317831E-2</v>
      </c>
      <c r="E30" s="28">
        <f t="shared" si="9"/>
        <v>8.4741315838218079E-3</v>
      </c>
      <c r="F30" s="34">
        <f t="shared" si="35"/>
        <v>9.4735537858253883E-3</v>
      </c>
      <c r="G30" s="30">
        <f>F30-E30</f>
        <v>9.9942220200358034E-4</v>
      </c>
      <c r="H30" s="30">
        <f t="shared" si="20"/>
        <v>6.7390491599735828E-4</v>
      </c>
      <c r="I30" s="31">
        <f t="shared" si="11"/>
        <v>3.2551728600622206E-4</v>
      </c>
      <c r="J30" s="30">
        <f t="shared" si="21"/>
        <v>0.93462898332267852</v>
      </c>
      <c r="K30" s="30">
        <f t="shared" si="22"/>
        <v>0</v>
      </c>
      <c r="L30" s="29">
        <v>5.9483359167494962E-2</v>
      </c>
      <c r="M30" s="29">
        <v>7.3185188909381443E-2</v>
      </c>
      <c r="N30" s="37">
        <f t="shared" si="23"/>
        <v>6.1210125677106209E-2</v>
      </c>
      <c r="O30" s="37">
        <f t="shared" si="24"/>
        <v>7.5914418535365402E-2</v>
      </c>
      <c r="P30" s="32">
        <f t="shared" si="36"/>
        <v>0.4</v>
      </c>
      <c r="Q30" s="32">
        <f t="shared" si="12"/>
        <v>6.1775773630298431E-2</v>
      </c>
      <c r="R30" s="43">
        <v>7</v>
      </c>
      <c r="S30" s="44">
        <f t="shared" si="13"/>
        <v>6.4371594475317831E-2</v>
      </c>
      <c r="T30" s="44">
        <f t="shared" si="14"/>
        <v>8.5349852595153541E-2</v>
      </c>
      <c r="U30" s="44">
        <f t="shared" si="15"/>
        <v>0.10241982311418425</v>
      </c>
      <c r="V30" s="44">
        <f t="shared" si="16"/>
        <v>2.1337463148788385E-2</v>
      </c>
      <c r="W30" s="44">
        <f t="shared" si="17"/>
        <v>2.1337463148788385E-2</v>
      </c>
      <c r="X30" s="44">
        <f t="shared" si="37"/>
        <v>6.7972460700492843E-2</v>
      </c>
      <c r="Y30" s="44">
        <f t="shared" si="38"/>
        <v>2.6577203500834284E-2</v>
      </c>
      <c r="Z30" s="32">
        <f t="shared" si="25"/>
        <v>8.9542526356990639E-3</v>
      </c>
      <c r="AA30" s="32">
        <f t="shared" si="26"/>
        <v>5.5348430167331091E-2</v>
      </c>
      <c r="AB30" s="32">
        <f t="shared" si="27"/>
        <v>0</v>
      </c>
      <c r="AC30" s="32">
        <f t="shared" si="28"/>
        <v>6.7390491599735828E-4</v>
      </c>
      <c r="AD30" s="32"/>
      <c r="AE30" s="35">
        <f t="shared" si="29"/>
        <v>5.5872014771114593E-2</v>
      </c>
      <c r="AF30" s="35">
        <f t="shared" si="30"/>
        <v>8.235239582021367E-3</v>
      </c>
      <c r="AG30" s="35">
        <f t="shared" si="31"/>
        <v>9.0000635884851022E-4</v>
      </c>
      <c r="AH30" s="35">
        <f t="shared" si="32"/>
        <v>1.8139031901238924E-2</v>
      </c>
      <c r="AI30" s="35">
        <f t="shared" si="33"/>
        <v>2.6042217924372425E-2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70</v>
      </c>
      <c r="B31" s="32">
        <f t="shared" si="18"/>
        <v>1.0006560500269197</v>
      </c>
      <c r="C31" s="28">
        <f t="shared" si="8"/>
        <v>5.2618624663350447E-2</v>
      </c>
      <c r="D31" s="33">
        <f t="shared" si="19"/>
        <v>6.0497312786506038E-2</v>
      </c>
      <c r="E31" s="28">
        <f t="shared" si="9"/>
        <v>7.8786881231555934E-3</v>
      </c>
      <c r="F31" s="34">
        <f t="shared" si="35"/>
        <v>8.7690201374323717E-3</v>
      </c>
      <c r="G31" s="30">
        <f t="shared" si="10"/>
        <v>8.903320142767783E-4</v>
      </c>
      <c r="H31" s="30">
        <f t="shared" si="20"/>
        <v>6.137852141801473E-4</v>
      </c>
      <c r="I31" s="31">
        <f t="shared" si="11"/>
        <v>2.76546800096631E-4</v>
      </c>
      <c r="J31" s="30">
        <f t="shared" si="21"/>
        <v>0.93861235519921726</v>
      </c>
      <c r="K31" s="30">
        <f t="shared" si="22"/>
        <v>0</v>
      </c>
      <c r="L31" s="29">
        <v>5.9483359167494962E-2</v>
      </c>
      <c r="M31" s="29">
        <v>7.3185188909381443E-2</v>
      </c>
      <c r="N31" s="37">
        <f t="shared" si="23"/>
        <v>6.2073508931911825E-2</v>
      </c>
      <c r="O31" s="37">
        <f t="shared" si="24"/>
        <v>7.7279033348357395E-2</v>
      </c>
      <c r="P31" s="32">
        <f t="shared" si="36"/>
        <v>0.60000000000000009</v>
      </c>
      <c r="Q31" s="32">
        <f t="shared" si="12"/>
        <v>6.2622161179596486E-2</v>
      </c>
      <c r="R31" s="43">
        <v>8</v>
      </c>
      <c r="S31" s="44">
        <f t="shared" si="13"/>
        <v>6.0497312786506038E-2</v>
      </c>
      <c r="T31" s="44">
        <f t="shared" si="14"/>
        <v>8.6807100381184221E-2</v>
      </c>
      <c r="U31" s="44">
        <f t="shared" si="15"/>
        <v>0.10416852045742106</v>
      </c>
      <c r="V31" s="44">
        <f t="shared" si="16"/>
        <v>2.1701775095296055E-2</v>
      </c>
      <c r="W31" s="44">
        <f t="shared" si="17"/>
        <v>2.1701775095296055E-2</v>
      </c>
      <c r="X31" s="44">
        <f t="shared" si="37"/>
        <v>7.6193451556175976E-2</v>
      </c>
      <c r="Y31" s="44">
        <f t="shared" si="38"/>
        <v>2.7678922509644804E-2</v>
      </c>
      <c r="Z31" s="32">
        <f t="shared" si="25"/>
        <v>8.3865925206422359E-3</v>
      </c>
      <c r="AA31" s="32">
        <f t="shared" si="26"/>
        <v>5.2042617087298314E-2</v>
      </c>
      <c r="AB31" s="32">
        <f t="shared" si="27"/>
        <v>0</v>
      </c>
      <c r="AC31" s="32">
        <f t="shared" si="28"/>
        <v>6.137852141801473E-4</v>
      </c>
      <c r="AD31" s="32"/>
      <c r="AE31" s="35">
        <f t="shared" si="29"/>
        <v>5.2584126845517894E-2</v>
      </c>
      <c r="AF31" s="35">
        <f t="shared" si="30"/>
        <v>7.6381665035043346E-3</v>
      </c>
      <c r="AG31" s="35">
        <f t="shared" si="31"/>
        <v>8.5430498480295583E-4</v>
      </c>
      <c r="AH31" s="35">
        <f t="shared" si="32"/>
        <v>2.0174650738759698E-2</v>
      </c>
      <c r="AI31" s="35">
        <f t="shared" si="33"/>
        <v>2.7937261465010941E-2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71</v>
      </c>
      <c r="B32" s="32">
        <f t="shared" si="18"/>
        <v>1.0009019378512705</v>
      </c>
      <c r="C32" s="28">
        <f t="shared" si="8"/>
        <v>4.9493396936629228E-2</v>
      </c>
      <c r="D32" s="33">
        <f t="shared" si="19"/>
        <v>5.6807141878005181E-2</v>
      </c>
      <c r="E32" s="28">
        <f t="shared" si="9"/>
        <v>7.3137449413759525E-3</v>
      </c>
      <c r="F32" s="34">
        <f t="shared" si="35"/>
        <v>8.1058127119102968E-3</v>
      </c>
      <c r="G32" s="30">
        <f t="shared" si="10"/>
        <v>7.9206777053434426E-4</v>
      </c>
      <c r="H32" s="30">
        <f t="shared" si="20"/>
        <v>5.5902884843719717E-4</v>
      </c>
      <c r="I32" s="31">
        <f t="shared" si="11"/>
        <v>2.3303892209714709E-4</v>
      </c>
      <c r="J32" s="30">
        <f t="shared" si="21"/>
        <v>0.94240079035146052</v>
      </c>
      <c r="K32" s="30">
        <f t="shared" si="22"/>
        <v>0</v>
      </c>
      <c r="L32" s="29">
        <v>5.9483359167494962E-2</v>
      </c>
      <c r="M32" s="29">
        <v>7.3185188909381443E-2</v>
      </c>
      <c r="N32" s="37">
        <f t="shared" si="23"/>
        <v>6.2936892186717441E-2</v>
      </c>
      <c r="O32" s="37">
        <f t="shared" si="24"/>
        <v>7.8643648161349375E-2</v>
      </c>
      <c r="P32" s="32">
        <f t="shared" si="36"/>
        <v>0.8</v>
      </c>
      <c r="Q32" s="32">
        <f t="shared" si="12"/>
        <v>6.34695190519423E-2</v>
      </c>
      <c r="R32" s="43">
        <v>9</v>
      </c>
      <c r="S32" s="44">
        <f t="shared" si="13"/>
        <v>5.6807141878005181E-2</v>
      </c>
      <c r="T32" s="44">
        <f t="shared" si="14"/>
        <v>8.8290704656711169E-2</v>
      </c>
      <c r="U32" s="44">
        <f t="shared" si="15"/>
        <v>0.1059488455880534</v>
      </c>
      <c r="V32" s="44">
        <f t="shared" si="16"/>
        <v>2.2072676164177792E-2</v>
      </c>
      <c r="W32" s="44">
        <f t="shared" si="17"/>
        <v>2.2072676164177792E-2</v>
      </c>
      <c r="X32" s="44">
        <f t="shared" si="37"/>
        <v>8.5041368890901789E-2</v>
      </c>
      <c r="Y32" s="44">
        <f t="shared" si="38"/>
        <v>2.882631166483985E-2</v>
      </c>
      <c r="Z32" s="32">
        <f t="shared" si="25"/>
        <v>7.8469151855415607E-3</v>
      </c>
      <c r="AA32" s="32">
        <f t="shared" si="26"/>
        <v>4.8893092494791353E-2</v>
      </c>
      <c r="AB32" s="32">
        <f t="shared" si="27"/>
        <v>0</v>
      </c>
      <c r="AC32" s="32">
        <f t="shared" si="28"/>
        <v>5.5902884843719717E-4</v>
      </c>
      <c r="AD32" s="32"/>
      <c r="AE32" s="35">
        <f t="shared" si="29"/>
        <v>4.9448797194739498E-2</v>
      </c>
      <c r="AF32" s="35">
        <f t="shared" si="30"/>
        <v>7.0758354818929231E-3</v>
      </c>
      <c r="AG32" s="35">
        <f t="shared" si="31"/>
        <v>8.1092427834948807E-4</v>
      </c>
      <c r="AH32" s="35">
        <f t="shared" si="32"/>
        <v>2.2111476136821129E-2</v>
      </c>
      <c r="AI32" s="35">
        <f t="shared" si="33"/>
        <v>2.974147744579279E-2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72</v>
      </c>
      <c r="B33" s="32">
        <f t="shared" si="18"/>
        <v>1.0011952294733508</v>
      </c>
      <c r="C33" s="28">
        <f t="shared" si="8"/>
        <v>4.6517168011631339E-2</v>
      </c>
      <c r="D33" s="33">
        <f t="shared" si="19"/>
        <v>5.3296026553076421E-2</v>
      </c>
      <c r="E33" s="28">
        <f t="shared" si="9"/>
        <v>6.7788585414450793E-3</v>
      </c>
      <c r="F33" s="34">
        <f t="shared" si="35"/>
        <v>7.4825463867687373E-3</v>
      </c>
      <c r="G33" s="30">
        <f t="shared" si="10"/>
        <v>7.0368784532365801E-4</v>
      </c>
      <c r="H33" s="30">
        <f t="shared" si="20"/>
        <v>5.0915735042991023E-4</v>
      </c>
      <c r="I33" s="31">
        <f t="shared" si="11"/>
        <v>1.9453049489374778E-4</v>
      </c>
      <c r="J33" s="30">
        <f t="shared" si="21"/>
        <v>0.94600028560159999</v>
      </c>
      <c r="K33" s="30">
        <f t="shared" si="22"/>
        <v>0</v>
      </c>
      <c r="L33" s="29">
        <v>6.3800275441523072E-2</v>
      </c>
      <c r="M33" s="29">
        <v>8.0008262974341354E-2</v>
      </c>
      <c r="N33" s="37">
        <f t="shared" si="23"/>
        <v>6.3800275441523072E-2</v>
      </c>
      <c r="O33" s="37">
        <f t="shared" si="24"/>
        <v>8.0008262974341354E-2</v>
      </c>
      <c r="P33" s="32">
        <f t="shared" si="36"/>
        <v>0</v>
      </c>
      <c r="Q33" s="32">
        <f t="shared" si="12"/>
        <v>6.4317786342339395E-2</v>
      </c>
      <c r="R33" s="43">
        <v>10</v>
      </c>
      <c r="S33" s="44">
        <f t="shared" si="13"/>
        <v>5.3296026553076421E-2</v>
      </c>
      <c r="T33" s="44">
        <f t="shared" si="14"/>
        <v>8.9800794077032189E-2</v>
      </c>
      <c r="U33" s="44">
        <f t="shared" si="15"/>
        <v>0.10776095289243863</v>
      </c>
      <c r="V33" s="44">
        <f t="shared" si="16"/>
        <v>2.2450198519258047E-2</v>
      </c>
      <c r="W33" s="44">
        <f t="shared" si="17"/>
        <v>2.2450198519258047E-2</v>
      </c>
      <c r="X33" s="44">
        <f t="shared" si="37"/>
        <v>9.463969333350862E-2</v>
      </c>
      <c r="Y33" s="44">
        <f t="shared" si="38"/>
        <v>3.0021264155385124E-2</v>
      </c>
      <c r="Z33" s="32">
        <f t="shared" si="25"/>
        <v>7.3348096697468286E-3</v>
      </c>
      <c r="AA33" s="32">
        <f t="shared" si="26"/>
        <v>4.589519713009782E-2</v>
      </c>
      <c r="AB33" s="32">
        <f t="shared" si="27"/>
        <v>0</v>
      </c>
      <c r="AC33" s="32">
        <f t="shared" si="28"/>
        <v>5.0915735042991023E-4</v>
      </c>
      <c r="AD33" s="32"/>
      <c r="AE33" s="35">
        <f t="shared" si="29"/>
        <v>4.6461635695268268E-2</v>
      </c>
      <c r="AF33" s="35">
        <f t="shared" si="30"/>
        <v>6.5468331852952298E-3</v>
      </c>
      <c r="AG33" s="35">
        <f t="shared" si="31"/>
        <v>7.6974639843440935E-4</v>
      </c>
      <c r="AH33" s="35">
        <f t="shared" si="32"/>
        <v>2.3952620024886261E-2</v>
      </c>
      <c r="AI33" s="35">
        <f t="shared" si="33"/>
        <v>3.1457675233711666E-2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73</v>
      </c>
      <c r="B34" s="32">
        <f t="shared" si="18"/>
        <v>1.0015378001050892</v>
      </c>
      <c r="C34" s="28">
        <f t="shared" si="8"/>
        <v>4.3685792498669801E-2</v>
      </c>
      <c r="D34" s="33">
        <f t="shared" si="19"/>
        <v>4.9959282830041127E-2</v>
      </c>
      <c r="E34" s="28">
        <f t="shared" si="9"/>
        <v>6.2734903313713284E-3</v>
      </c>
      <c r="F34" s="34">
        <f t="shared" si="35"/>
        <v>6.8978095206677472E-3</v>
      </c>
      <c r="G34" s="30">
        <f t="shared" si="10"/>
        <v>6.2431918929641873E-4</v>
      </c>
      <c r="H34" s="30">
        <f t="shared" si="20"/>
        <v>4.6373493643759656E-4</v>
      </c>
      <c r="I34" s="31">
        <f t="shared" si="11"/>
        <v>1.6058425285882217E-4</v>
      </c>
      <c r="J34" s="30">
        <f t="shared" si="21"/>
        <v>0.94941639798066246</v>
      </c>
      <c r="K34" s="30">
        <f t="shared" si="22"/>
        <v>0</v>
      </c>
      <c r="L34" s="29">
        <v>6.3800275441523072E-2</v>
      </c>
      <c r="M34" s="29">
        <v>8.0008262974341354E-2</v>
      </c>
      <c r="N34" s="37">
        <f t="shared" si="23"/>
        <v>6.4653449398875185E-2</v>
      </c>
      <c r="O34" s="37">
        <f t="shared" si="24"/>
        <v>8.1369259664105478E-2</v>
      </c>
      <c r="P34" s="32">
        <f t="shared" si="36"/>
        <v>0.2</v>
      </c>
      <c r="Q34" s="32">
        <f t="shared" si="12"/>
        <v>6.5156702506086128E-2</v>
      </c>
      <c r="R34" s="43">
        <v>11</v>
      </c>
      <c r="S34" s="44">
        <f t="shared" si="13"/>
        <v>4.9959282830041127E-2</v>
      </c>
      <c r="T34" s="44">
        <f t="shared" si="14"/>
        <v>9.1323353715155528E-2</v>
      </c>
      <c r="U34" s="44">
        <f t="shared" si="15"/>
        <v>0.10958802445818663</v>
      </c>
      <c r="V34" s="44">
        <f t="shared" si="16"/>
        <v>2.2830838428788882E-2</v>
      </c>
      <c r="W34" s="44">
        <f t="shared" si="17"/>
        <v>2.2830838428788882E-2</v>
      </c>
      <c r="X34" s="44">
        <f t="shared" si="37"/>
        <v>0.10492574826846056</v>
      </c>
      <c r="Y34" s="44">
        <f>MIN(Y33*$I$17*(1-POWER(R34,$I$19)*$I$18/100000),1-V34-W34-$I$13)</f>
        <v>3.1265751649619478E-2</v>
      </c>
      <c r="Z34" s="32">
        <f t="shared" si="25"/>
        <v>6.8497551726453137E-3</v>
      </c>
      <c r="AA34" s="32">
        <f t="shared" si="26"/>
        <v>4.3044243405156203E-2</v>
      </c>
      <c r="AB34" s="32">
        <f t="shared" si="27"/>
        <v>0</v>
      </c>
      <c r="AC34" s="32">
        <f t="shared" si="28"/>
        <v>4.6373493643759656E-4</v>
      </c>
      <c r="AD34" s="32"/>
      <c r="AE34" s="35">
        <f t="shared" si="29"/>
        <v>4.3618715633185229E-2</v>
      </c>
      <c r="AF34" s="35">
        <f t="shared" si="30"/>
        <v>6.0492904669831272E-3</v>
      </c>
      <c r="AG34" s="35">
        <f t="shared" si="31"/>
        <v>7.3065948784849146E-4</v>
      </c>
      <c r="AH34" s="35">
        <f t="shared" si="32"/>
        <v>2.5701185952249732E-2</v>
      </c>
      <c r="AI34" s="35">
        <f t="shared" si="33"/>
        <v>3.3088658997329261E-2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74</v>
      </c>
      <c r="B35" s="32">
        <f t="shared" si="18"/>
        <v>1.0019316744109039</v>
      </c>
      <c r="C35" s="28">
        <f t="shared" si="8"/>
        <v>4.0994536322410652E-2</v>
      </c>
      <c r="D35" s="33">
        <f t="shared" si="19"/>
        <v>4.6791506757567151E-2</v>
      </c>
      <c r="E35" s="28">
        <f t="shared" si="9"/>
        <v>5.7969704351564996E-3</v>
      </c>
      <c r="F35" s="34">
        <f t="shared" si="35"/>
        <v>6.3501195790593096E-3</v>
      </c>
      <c r="G35" s="30">
        <f t="shared" si="10"/>
        <v>5.5314914390280998E-4</v>
      </c>
      <c r="H35" s="30">
        <f t="shared" si="20"/>
        <v>4.2236469942190331E-4</v>
      </c>
      <c r="I35" s="31">
        <f t="shared" si="11"/>
        <v>1.3078444448090667E-4</v>
      </c>
      <c r="J35" s="30">
        <f t="shared" si="21"/>
        <v>0.95265534409853003</v>
      </c>
      <c r="K35" s="30">
        <f t="shared" si="22"/>
        <v>0</v>
      </c>
      <c r="L35" s="29">
        <v>6.3800275441523072E-2</v>
      </c>
      <c r="M35" s="29">
        <v>8.0008262974341354E-2</v>
      </c>
      <c r="N35" s="37">
        <f t="shared" si="23"/>
        <v>6.5506623356227284E-2</v>
      </c>
      <c r="O35" s="37">
        <f t="shared" si="24"/>
        <v>8.2730256353869602E-2</v>
      </c>
      <c r="P35" s="32">
        <f t="shared" si="36"/>
        <v>0.4</v>
      </c>
      <c r="Q35" s="32">
        <f t="shared" si="12"/>
        <v>6.5996429193562273E-2</v>
      </c>
      <c r="R35" s="43">
        <v>12</v>
      </c>
      <c r="S35" s="44">
        <f t="shared" si="13"/>
        <v>4.6791506757567151E-2</v>
      </c>
      <c r="T35" s="44">
        <f t="shared" si="14"/>
        <v>9.2872672161038713E-2</v>
      </c>
      <c r="U35" s="44">
        <f t="shared" si="15"/>
        <v>0.11144720659324646</v>
      </c>
      <c r="V35" s="44">
        <f t="shared" si="16"/>
        <v>2.3218168040259678E-2</v>
      </c>
      <c r="W35" s="44">
        <f t="shared" si="17"/>
        <v>2.3218168040259678E-2</v>
      </c>
      <c r="X35" s="44">
        <f t="shared" si="37"/>
        <v>0.11600836142130234</v>
      </c>
      <c r="Y35" s="44">
        <f t="shared" ref="Y35:Y98" si="39">MIN(Y34*$I$17*(1-POWER(R35,$I$19)*$I$18/100000),1-V35-W35-$I$13)</f>
        <v>3.2561827548502266E-2</v>
      </c>
      <c r="Z35" s="32">
        <f t="shared" si="25"/>
        <v>6.3913630172969926E-3</v>
      </c>
      <c r="AA35" s="32">
        <f t="shared" si="26"/>
        <v>4.0336285655136563E-2</v>
      </c>
      <c r="AB35" s="32">
        <f t="shared" si="27"/>
        <v>0</v>
      </c>
      <c r="AC35" s="32">
        <f t="shared" si="28"/>
        <v>4.2236469942190331E-4</v>
      </c>
      <c r="AD35" s="32"/>
      <c r="AE35" s="35">
        <f t="shared" si="29"/>
        <v>4.0915500896319915E-2</v>
      </c>
      <c r="AF35" s="35">
        <f t="shared" si="30"/>
        <v>5.5825323394457461E-3</v>
      </c>
      <c r="AG35" s="35">
        <f t="shared" si="31"/>
        <v>6.9355736937366222E-4</v>
      </c>
      <c r="AH35" s="35">
        <f t="shared" si="32"/>
        <v>2.7359967592992692E-2</v>
      </c>
      <c r="AI35" s="35">
        <f t="shared" si="33"/>
        <v>3.4636952339463817E-2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75</v>
      </c>
      <c r="B36" s="32">
        <f t="shared" si="18"/>
        <v>1.0023772134265363</v>
      </c>
      <c r="C36" s="28">
        <f t="shared" si="8"/>
        <v>3.8438676297124594E-2</v>
      </c>
      <c r="D36" s="33">
        <f t="shared" si="19"/>
        <v>4.3787216305115326E-2</v>
      </c>
      <c r="E36" s="28">
        <f t="shared" si="9"/>
        <v>5.3485400079907345E-3</v>
      </c>
      <c r="F36" s="34">
        <f t="shared" si="35"/>
        <v>5.8379656644857777E-3</v>
      </c>
      <c r="G36" s="30">
        <f t="shared" si="10"/>
        <v>4.8942565649504315E-4</v>
      </c>
      <c r="H36" s="30">
        <f t="shared" si="20"/>
        <v>3.8468514080081692E-4</v>
      </c>
      <c r="I36" s="31">
        <f t="shared" si="11"/>
        <v>1.0474051569422623E-4</v>
      </c>
      <c r="J36" s="30">
        <f t="shared" si="21"/>
        <v>0.95572335803838959</v>
      </c>
      <c r="K36" s="30">
        <f t="shared" si="22"/>
        <v>0</v>
      </c>
      <c r="L36" s="29">
        <v>6.3800275441523072E-2</v>
      </c>
      <c r="M36" s="29">
        <v>8.0008262974341354E-2</v>
      </c>
      <c r="N36" s="37">
        <f t="shared" si="23"/>
        <v>6.6359797313579383E-2</v>
      </c>
      <c r="O36" s="37">
        <f t="shared" si="24"/>
        <v>8.409125304363374E-2</v>
      </c>
      <c r="P36" s="32">
        <f t="shared" si="36"/>
        <v>0.60000000000000009</v>
      </c>
      <c r="Q36" s="32">
        <f t="shared" si="12"/>
        <v>6.683692209819668E-2</v>
      </c>
      <c r="R36" s="43">
        <v>13</v>
      </c>
      <c r="S36" s="44">
        <f t="shared" si="13"/>
        <v>4.3787216305115326E-2</v>
      </c>
      <c r="T36" s="44">
        <f t="shared" si="14"/>
        <v>9.4448810715801468E-2</v>
      </c>
      <c r="U36" s="44">
        <f t="shared" si="15"/>
        <v>0.11333857285896176</v>
      </c>
      <c r="V36" s="44">
        <f t="shared" si="16"/>
        <v>2.3612202678950367E-2</v>
      </c>
      <c r="W36" s="44">
        <f t="shared" si="17"/>
        <v>2.3612202678950367E-2</v>
      </c>
      <c r="X36" s="44">
        <f t="shared" si="37"/>
        <v>0.12795337054505798</v>
      </c>
      <c r="Y36" s="44">
        <f t="shared" si="39"/>
        <v>3.3911630373719331E-2</v>
      </c>
      <c r="Z36" s="32">
        <f t="shared" si="25"/>
        <v>5.9587023733938226E-3</v>
      </c>
      <c r="AA36" s="32">
        <f t="shared" si="26"/>
        <v>3.7766179255734354E-2</v>
      </c>
      <c r="AB36" s="32">
        <f t="shared" si="27"/>
        <v>0</v>
      </c>
      <c r="AC36" s="32">
        <f t="shared" si="28"/>
        <v>3.8468514080081692E-4</v>
      </c>
      <c r="AD36" s="32"/>
      <c r="AE36" s="35">
        <f t="shared" si="29"/>
        <v>3.8347516067055672E-2</v>
      </c>
      <c r="AF36" s="35">
        <f t="shared" si="30"/>
        <v>5.1451469994628759E-3</v>
      </c>
      <c r="AG36" s="35">
        <f t="shared" si="31"/>
        <v>6.583392573590429E-4</v>
      </c>
      <c r="AH36" s="35">
        <f t="shared" si="32"/>
        <v>2.8932108203202533E-2</v>
      </c>
      <c r="AI36" s="35">
        <f t="shared" si="33"/>
        <v>3.6105400010515709E-2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76</v>
      </c>
      <c r="B37" s="32">
        <f t="shared" si="18"/>
        <v>1.0028744254226971</v>
      </c>
      <c r="C37" s="28">
        <f t="shared" si="8"/>
        <v>3.6013509982561143E-2</v>
      </c>
      <c r="D37" s="33">
        <f t="shared" si="19"/>
        <v>4.0940874409844528E-2</v>
      </c>
      <c r="E37" s="28">
        <f t="shared" si="9"/>
        <v>4.9273644272833875E-3</v>
      </c>
      <c r="F37" s="34">
        <f t="shared" si="35"/>
        <v>5.3598186539827643E-3</v>
      </c>
      <c r="G37" s="30">
        <f t="shared" si="10"/>
        <v>4.324542266993768E-4</v>
      </c>
      <c r="H37" s="30">
        <f t="shared" si="20"/>
        <v>3.5036701162642229E-4</v>
      </c>
      <c r="I37" s="31">
        <f t="shared" si="11"/>
        <v>8.2087215072954511E-5</v>
      </c>
      <c r="J37" s="30">
        <f t="shared" si="21"/>
        <v>0.95862667136345614</v>
      </c>
      <c r="K37" s="30">
        <f t="shared" si="22"/>
        <v>0</v>
      </c>
      <c r="L37" s="29">
        <v>6.3800275441523072E-2</v>
      </c>
      <c r="M37" s="29">
        <v>8.0008262974341354E-2</v>
      </c>
      <c r="N37" s="37">
        <f t="shared" si="23"/>
        <v>6.7212971270931482E-2</v>
      </c>
      <c r="O37" s="37">
        <f t="shared" si="24"/>
        <v>8.5452249733397864E-2</v>
      </c>
      <c r="P37" s="32">
        <f t="shared" si="36"/>
        <v>0.8</v>
      </c>
      <c r="Q37" s="32">
        <f t="shared" si="12"/>
        <v>6.7678140015364652E-2</v>
      </c>
      <c r="R37" s="43">
        <v>14</v>
      </c>
      <c r="S37" s="44">
        <f t="shared" si="13"/>
        <v>4.0940874409844528E-2</v>
      </c>
      <c r="T37" s="44">
        <f t="shared" si="14"/>
        <v>9.6051803885922896E-2</v>
      </c>
      <c r="U37" s="44">
        <f t="shared" si="15"/>
        <v>0.11526216466310747</v>
      </c>
      <c r="V37" s="44">
        <f t="shared" si="16"/>
        <v>2.4012950971480724E-2</v>
      </c>
      <c r="W37" s="44">
        <f t="shared" si="17"/>
        <v>2.4012950971480724E-2</v>
      </c>
      <c r="X37" s="44">
        <f t="shared" si="37"/>
        <v>0.14083211728247</v>
      </c>
      <c r="Y37" s="44">
        <f t="shared" si="39"/>
        <v>3.5317387296237908E-2</v>
      </c>
      <c r="Z37" s="32">
        <f t="shared" si="25"/>
        <v>5.5510011848746467E-3</v>
      </c>
      <c r="AA37" s="32">
        <f t="shared" si="26"/>
        <v>3.5329146261043637E-2</v>
      </c>
      <c r="AB37" s="32">
        <f t="shared" si="27"/>
        <v>0</v>
      </c>
      <c r="AC37" s="32">
        <f t="shared" si="28"/>
        <v>3.5036701162642229E-4</v>
      </c>
      <c r="AD37" s="32"/>
      <c r="AE37" s="35">
        <f t="shared" si="29"/>
        <v>3.5910288536256142E-2</v>
      </c>
      <c r="AF37" s="35">
        <f t="shared" si="30"/>
        <v>4.7357690273334089E-3</v>
      </c>
      <c r="AG37" s="35">
        <f t="shared" si="31"/>
        <v>6.2490948394285041E-4</v>
      </c>
      <c r="AH37" s="35">
        <f t="shared" si="32"/>
        <v>3.0420721142880847E-2</v>
      </c>
      <c r="AI37" s="35">
        <f t="shared" si="33"/>
        <v>3.749682234718258E-2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77</v>
      </c>
      <c r="B38" s="32">
        <f t="shared" si="18"/>
        <v>1.0034230681855965</v>
      </c>
      <c r="C38" s="28">
        <f t="shared" si="8"/>
        <v>3.3714364970230136E-2</v>
      </c>
      <c r="D38" s="33">
        <f t="shared" si="19"/>
        <v>3.8246910780491236E-2</v>
      </c>
      <c r="E38" s="28">
        <f t="shared" si="9"/>
        <v>4.5325458102611002E-3</v>
      </c>
      <c r="F38" s="34">
        <f t="shared" si="35"/>
        <v>4.9141406445061004E-3</v>
      </c>
      <c r="G38" s="30">
        <f>F38-E38</f>
        <v>3.8159483424500019E-4</v>
      </c>
      <c r="H38" s="30">
        <f t="shared" si="20"/>
        <v>3.191104355642136E-4</v>
      </c>
      <c r="I38" s="31">
        <f t="shared" si="11"/>
        <v>6.2484398680786592E-5</v>
      </c>
      <c r="J38" s="30">
        <f t="shared" si="21"/>
        <v>0.9613714943852637</v>
      </c>
      <c r="K38" s="30">
        <f t="shared" si="22"/>
        <v>0</v>
      </c>
      <c r="L38" s="29">
        <v>6.8066145228283595E-2</v>
      </c>
      <c r="M38" s="29">
        <v>8.6813246423161988E-2</v>
      </c>
      <c r="N38" s="37">
        <f t="shared" si="23"/>
        <v>6.8066145228283595E-2</v>
      </c>
      <c r="O38" s="37">
        <f t="shared" si="24"/>
        <v>8.6813246423161988E-2</v>
      </c>
      <c r="P38" s="32">
        <f t="shared" si="36"/>
        <v>0</v>
      </c>
      <c r="Q38" s="32">
        <f t="shared" si="12"/>
        <v>6.8520037282917209E-2</v>
      </c>
      <c r="R38" s="43">
        <v>15</v>
      </c>
      <c r="S38" s="44">
        <f t="shared" si="13"/>
        <v>3.8246910780491236E-2</v>
      </c>
      <c r="T38" s="44">
        <f t="shared" si="14"/>
        <v>9.7681647597929327E-2</v>
      </c>
      <c r="U38" s="44">
        <f t="shared" si="15"/>
        <v>0.11721797711751519</v>
      </c>
      <c r="V38" s="44">
        <f t="shared" si="16"/>
        <v>2.4420411899482332E-2</v>
      </c>
      <c r="W38" s="44">
        <f t="shared" si="17"/>
        <v>2.4420411899482332E-2</v>
      </c>
      <c r="X38" s="44">
        <f t="shared" si="37"/>
        <v>0.15484564354030461</v>
      </c>
      <c r="Y38" s="44">
        <f t="shared" si="39"/>
        <v>3.6781417811132637E-2</v>
      </c>
      <c r="Z38" s="32">
        <f t="shared" si="25"/>
        <v>5.1674296413363359E-3</v>
      </c>
      <c r="AA38" s="32">
        <f t="shared" si="26"/>
        <v>3.3020433805313491E-2</v>
      </c>
      <c r="AB38" s="32">
        <f t="shared" si="27"/>
        <v>0</v>
      </c>
      <c r="AC38" s="32">
        <f t="shared" si="28"/>
        <v>3.191104355642136E-4</v>
      </c>
      <c r="AD38" s="32"/>
      <c r="AE38" s="35">
        <f t="shared" si="29"/>
        <v>3.3599352097010204E-2</v>
      </c>
      <c r="AF38" s="35">
        <f t="shared" si="30"/>
        <v>4.3530795680626431E-3</v>
      </c>
      <c r="AG38" s="35">
        <f t="shared" si="31"/>
        <v>5.9317723917646245E-4</v>
      </c>
      <c r="AH38" s="35">
        <f t="shared" si="32"/>
        <v>3.1828888130308639E-2</v>
      </c>
      <c r="AI38" s="35">
        <f t="shared" si="33"/>
        <v>3.8814013503037884E-2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78</v>
      </c>
      <c r="B39" s="32">
        <f t="shared" si="18"/>
        <v>1.004023383256353</v>
      </c>
      <c r="C39" s="28">
        <f t="shared" si="8"/>
        <v>3.1537168537915355E-2</v>
      </c>
      <c r="D39" s="33">
        <f t="shared" si="19"/>
        <v>3.5700319759872166E-2</v>
      </c>
      <c r="E39" s="28">
        <f t="shared" si="9"/>
        <v>4.1631512219568101E-3</v>
      </c>
      <c r="F39" s="34">
        <f t="shared" si="35"/>
        <v>4.4994114211748017E-3</v>
      </c>
      <c r="G39" s="30">
        <f t="shared" si="10"/>
        <v>3.3626019921799161E-4</v>
      </c>
      <c r="H39" s="30">
        <f t="shared" si="20"/>
        <v>2.9064228853417173E-4</v>
      </c>
      <c r="I39" s="31">
        <f t="shared" si="11"/>
        <v>4.5617910683819879E-5</v>
      </c>
      <c r="J39" s="30">
        <f t="shared" si="21"/>
        <v>0.96396342004090996</v>
      </c>
      <c r="K39" s="30">
        <f t="shared" si="22"/>
        <v>0</v>
      </c>
      <c r="L39" s="29">
        <v>6.8066145228283595E-2</v>
      </c>
      <c r="M39" s="29">
        <v>8.6813246423161988E-2</v>
      </c>
      <c r="N39" s="37">
        <f t="shared" si="23"/>
        <v>6.8903147497593575E-2</v>
      </c>
      <c r="O39" s="37">
        <f t="shared" si="24"/>
        <v>8.8170301947686464E-2</v>
      </c>
      <c r="P39" s="32">
        <f t="shared" si="36"/>
        <v>0.2</v>
      </c>
      <c r="Q39" s="32">
        <f t="shared" si="12"/>
        <v>6.9346407087675116E-2</v>
      </c>
      <c r="R39" s="43">
        <v>16</v>
      </c>
      <c r="S39" s="44">
        <f t="shared" si="13"/>
        <v>3.5700319759872166E-2</v>
      </c>
      <c r="T39" s="44">
        <f t="shared" si="14"/>
        <v>9.9315503885635592E-2</v>
      </c>
      <c r="U39" s="44">
        <f t="shared" si="15"/>
        <v>0.1191786046627627</v>
      </c>
      <c r="V39" s="44">
        <f t="shared" si="16"/>
        <v>2.4828875971408898E-2</v>
      </c>
      <c r="W39" s="44">
        <f t="shared" si="17"/>
        <v>2.4828875971408898E-2</v>
      </c>
      <c r="X39" s="44">
        <f t="shared" si="37"/>
        <v>0.16987370821739184</v>
      </c>
      <c r="Y39" s="44">
        <f t="shared" si="39"/>
        <v>3.8306137564746087E-2</v>
      </c>
      <c r="Z39" s="32">
        <f t="shared" si="25"/>
        <v>4.8071115542928904E-3</v>
      </c>
      <c r="AA39" s="32">
        <f t="shared" si="26"/>
        <v>3.0835323565049564E-2</v>
      </c>
      <c r="AB39" s="32">
        <f t="shared" si="27"/>
        <v>0</v>
      </c>
      <c r="AC39" s="32">
        <f t="shared" si="28"/>
        <v>2.9064228853417173E-4</v>
      </c>
      <c r="AD39" s="32"/>
      <c r="AE39" s="35">
        <f t="shared" si="29"/>
        <v>3.1410790887788621E-2</v>
      </c>
      <c r="AF39" s="35">
        <f t="shared" si="30"/>
        <v>3.9952664910534019E-3</v>
      </c>
      <c r="AG39" s="35">
        <f t="shared" si="31"/>
        <v>5.6305632434470868E-4</v>
      </c>
      <c r="AH39" s="35">
        <f t="shared" si="32"/>
        <v>3.315965732927325E-2</v>
      </c>
      <c r="AI39" s="35">
        <f t="shared" si="33"/>
        <v>4.0059739505135847E-2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79</v>
      </c>
      <c r="B40" s="32">
        <f t="shared" si="18"/>
        <v>1.0046776692846922</v>
      </c>
      <c r="C40" s="28">
        <f t="shared" si="8"/>
        <v>2.9477221376993167E-2</v>
      </c>
      <c r="D40" s="33">
        <f t="shared" si="19"/>
        <v>3.3295408208363686E-2</v>
      </c>
      <c r="E40" s="28">
        <f t="shared" si="9"/>
        <v>3.8181868313705183E-3</v>
      </c>
      <c r="F40" s="34">
        <f t="shared" si="35"/>
        <v>4.114096450669613E-3</v>
      </c>
      <c r="G40" s="30">
        <f t="shared" si="10"/>
        <v>2.9590961929909466E-4</v>
      </c>
      <c r="H40" s="30">
        <f t="shared" si="20"/>
        <v>2.6471381211656581E-4</v>
      </c>
      <c r="I40" s="31">
        <f t="shared" si="11"/>
        <v>3.1195807182528854E-5</v>
      </c>
      <c r="J40" s="30">
        <f t="shared" si="21"/>
        <v>0.96640868217233722</v>
      </c>
      <c r="K40" s="30">
        <f t="shared" si="22"/>
        <v>0</v>
      </c>
      <c r="L40" s="29">
        <v>6.8066145228283595E-2</v>
      </c>
      <c r="M40" s="29">
        <v>8.6813246423161988E-2</v>
      </c>
      <c r="N40" s="37">
        <f t="shared" si="23"/>
        <v>6.974014976690357E-2</v>
      </c>
      <c r="O40" s="37">
        <f t="shared" si="24"/>
        <v>8.9527357472210911E-2</v>
      </c>
      <c r="P40" s="32">
        <f t="shared" si="36"/>
        <v>0.4</v>
      </c>
      <c r="Q40" s="32">
        <f t="shared" si="12"/>
        <v>7.01733884289545E-2</v>
      </c>
      <c r="R40" s="43">
        <v>17</v>
      </c>
      <c r="S40" s="44">
        <f t="shared" si="13"/>
        <v>3.3295408208363686E-2</v>
      </c>
      <c r="T40" s="44">
        <f t="shared" si="14"/>
        <v>0.10097626564065551</v>
      </c>
      <c r="U40" s="44">
        <f t="shared" si="15"/>
        <v>0.12117151876878661</v>
      </c>
      <c r="V40" s="44">
        <f t="shared" si="16"/>
        <v>2.5244066410163878E-2</v>
      </c>
      <c r="W40" s="44">
        <f t="shared" si="17"/>
        <v>2.5244066410163878E-2</v>
      </c>
      <c r="X40" s="44">
        <f t="shared" si="37"/>
        <v>0.18609182420945464</v>
      </c>
      <c r="Y40" s="44">
        <f t="shared" si="39"/>
        <v>3.9894062340498609E-2</v>
      </c>
      <c r="Z40" s="32">
        <f t="shared" si="25"/>
        <v>4.4693779205883339E-3</v>
      </c>
      <c r="AA40" s="32">
        <f t="shared" si="26"/>
        <v>2.8770011441049598E-2</v>
      </c>
      <c r="AB40" s="32">
        <f t="shared" si="27"/>
        <v>0</v>
      </c>
      <c r="AC40" s="32">
        <f t="shared" si="28"/>
        <v>2.6471381211656581E-4</v>
      </c>
      <c r="AD40" s="32"/>
      <c r="AE40" s="35">
        <f t="shared" si="29"/>
        <v>2.9339978660001754E-2</v>
      </c>
      <c r="AF40" s="35">
        <f t="shared" si="30"/>
        <v>3.6619386727631499E-3</v>
      </c>
      <c r="AG40" s="35">
        <f t="shared" si="31"/>
        <v>5.3446491781229796E-4</v>
      </c>
      <c r="AH40" s="35">
        <f t="shared" si="32"/>
        <v>3.4415702246049652E-2</v>
      </c>
      <c r="AI40" s="35">
        <f t="shared" si="33"/>
        <v>4.1236426040968978E-2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80</v>
      </c>
      <c r="B41" s="32">
        <f t="shared" si="18"/>
        <v>1.0053845205203182</v>
      </c>
      <c r="C41" s="28">
        <f t="shared" si="8"/>
        <v>2.7529891427557573E-2</v>
      </c>
      <c r="D41" s="33">
        <f t="shared" si="19"/>
        <v>3.1026520656619792E-2</v>
      </c>
      <c r="E41" s="28">
        <f t="shared" si="9"/>
        <v>3.4966292290622186E-3</v>
      </c>
      <c r="F41" s="34">
        <f t="shared" si="35"/>
        <v>3.7566771217655984E-3</v>
      </c>
      <c r="G41" s="30">
        <f t="shared" si="10"/>
        <v>2.6004789270337976E-4</v>
      </c>
      <c r="H41" s="30">
        <f t="shared" si="20"/>
        <v>2.4109843986810529E-4</v>
      </c>
      <c r="I41" s="31">
        <f>G41-H41</f>
        <v>1.8949452835274471E-5</v>
      </c>
      <c r="J41" s="30">
        <f t="shared" si="21"/>
        <v>0.96871343145067679</v>
      </c>
      <c r="K41" s="30">
        <f t="shared" si="22"/>
        <v>0</v>
      </c>
      <c r="L41" s="29">
        <v>6.8066145228283595E-2</v>
      </c>
      <c r="M41" s="29">
        <v>8.6813246423161988E-2</v>
      </c>
      <c r="N41" s="37">
        <f t="shared" si="23"/>
        <v>7.057715203621355E-2</v>
      </c>
      <c r="O41" s="37">
        <f t="shared" si="24"/>
        <v>9.0884412996735386E-2</v>
      </c>
      <c r="P41" s="32">
        <f t="shared" si="36"/>
        <v>0.60000000000000009</v>
      </c>
      <c r="Q41" s="32">
        <f t="shared" si="12"/>
        <v>7.1000950889128667E-2</v>
      </c>
      <c r="R41" s="43">
        <v>18</v>
      </c>
      <c r="S41" s="44">
        <f t="shared" si="13"/>
        <v>3.1026520656619792E-2</v>
      </c>
      <c r="T41" s="44">
        <f t="shared" si="14"/>
        <v>0.10266384190456401</v>
      </c>
      <c r="U41" s="44">
        <f t="shared" si="15"/>
        <v>0.12319661028547681</v>
      </c>
      <c r="V41" s="44">
        <f t="shared" si="16"/>
        <v>2.5665960476141003E-2</v>
      </c>
      <c r="W41" s="44">
        <f t="shared" si="17"/>
        <v>2.5665960476141003E-2</v>
      </c>
      <c r="X41" s="44">
        <f t="shared" si="37"/>
        <v>0.2035994435894678</v>
      </c>
      <c r="Y41" s="44">
        <f t="shared" si="39"/>
        <v>4.1547812209924095E-2</v>
      </c>
      <c r="Z41" s="32">
        <f t="shared" si="25"/>
        <v>4.153040408619634E-3</v>
      </c>
      <c r="AA41" s="32">
        <f t="shared" si="26"/>
        <v>2.6819358074935316E-2</v>
      </c>
      <c r="AB41" s="32">
        <f t="shared" si="27"/>
        <v>0</v>
      </c>
      <c r="AC41" s="32">
        <f t="shared" si="28"/>
        <v>2.4109843986810529E-4</v>
      </c>
      <c r="AD41" s="32"/>
      <c r="AE41" s="35">
        <f t="shared" si="29"/>
        <v>2.7382450063295174E-2</v>
      </c>
      <c r="AF41" s="35">
        <f t="shared" si="30"/>
        <v>3.3517945321923704E-3</v>
      </c>
      <c r="AG41" s="35">
        <f t="shared" si="31"/>
        <v>5.0732535276031628E-4</v>
      </c>
      <c r="AH41" s="35">
        <f t="shared" si="32"/>
        <v>3.5600085286432395E-2</v>
      </c>
      <c r="AI41" s="35">
        <f t="shared" si="33"/>
        <v>4.2346855302915577E-2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81</v>
      </c>
      <c r="B42" s="32">
        <f t="shared" si="18"/>
        <v>1.0061427006181853</v>
      </c>
      <c r="C42" s="28">
        <f t="shared" si="8"/>
        <v>2.5690620168441033E-2</v>
      </c>
      <c r="D42" s="33">
        <f t="shared" si="19"/>
        <v>2.8888055046738702E-2</v>
      </c>
      <c r="E42" s="28">
        <f t="shared" si="9"/>
        <v>3.1974348782976684E-3</v>
      </c>
      <c r="F42" s="34">
        <f t="shared" si="35"/>
        <v>3.4256572596697774E-3</v>
      </c>
      <c r="G42" s="30">
        <f t="shared" si="10"/>
        <v>2.2822238137210895E-4</v>
      </c>
      <c r="H42" s="30">
        <f t="shared" si="20"/>
        <v>2.1958981755450569E-4</v>
      </c>
      <c r="I42" s="31">
        <f t="shared" ref="I42:I105" si="40">G42-H42</f>
        <v>8.6325638176032633E-6</v>
      </c>
      <c r="J42" s="30">
        <f t="shared" si="21"/>
        <v>0.97088372257188915</v>
      </c>
      <c r="K42" s="30">
        <f t="shared" si="22"/>
        <v>0</v>
      </c>
      <c r="L42" s="29">
        <v>6.8066145228283595E-2</v>
      </c>
      <c r="M42" s="29">
        <v>8.6813246423161988E-2</v>
      </c>
      <c r="N42" s="37">
        <f t="shared" si="23"/>
        <v>7.1414154305523544E-2</v>
      </c>
      <c r="O42" s="37">
        <f t="shared" si="24"/>
        <v>9.2241468521259848E-2</v>
      </c>
      <c r="P42" s="32">
        <f t="shared" si="36"/>
        <v>0.8</v>
      </c>
      <c r="Q42" s="32">
        <f t="shared" si="12"/>
        <v>7.1829066169566774E-2</v>
      </c>
      <c r="R42" s="43">
        <v>19</v>
      </c>
      <c r="S42" s="44">
        <f t="shared" si="13"/>
        <v>2.8888055046738702E-2</v>
      </c>
      <c r="T42" s="44">
        <f t="shared" si="14"/>
        <v>0.10437810837667619</v>
      </c>
      <c r="U42" s="44">
        <f t="shared" si="15"/>
        <v>0.12525373005201143</v>
      </c>
      <c r="V42" s="44">
        <f t="shared" si="16"/>
        <v>2.6094527094169047E-2</v>
      </c>
      <c r="W42" s="44">
        <f t="shared" si="17"/>
        <v>2.6094527094169047E-2</v>
      </c>
      <c r="X42" s="44">
        <f t="shared" si="37"/>
        <v>0.22250453191374694</v>
      </c>
      <c r="Y42" s="44">
        <f t="shared" si="39"/>
        <v>4.3270115855780826E-2</v>
      </c>
      <c r="Z42" s="32">
        <f t="shared" si="25"/>
        <v>3.8571425088450547E-3</v>
      </c>
      <c r="AA42" s="32">
        <f t="shared" si="26"/>
        <v>2.4978708402965295E-2</v>
      </c>
      <c r="AB42" s="32">
        <f t="shared" si="27"/>
        <v>0</v>
      </c>
      <c r="AC42" s="32">
        <f t="shared" si="28"/>
        <v>2.1958981755450569E-4</v>
      </c>
      <c r="AD42" s="32"/>
      <c r="AE42" s="35">
        <f t="shared" si="29"/>
        <v>2.5533773840088914E-2</v>
      </c>
      <c r="AF42" s="35">
        <f t="shared" si="30"/>
        <v>3.063600611131962E-3</v>
      </c>
      <c r="AG42" s="35">
        <f t="shared" si="31"/>
        <v>4.8156390620903182E-4</v>
      </c>
      <c r="AH42" s="35">
        <f t="shared" si="32"/>
        <v>3.6715811892236327E-2</v>
      </c>
      <c r="AI42" s="35">
        <f t="shared" si="33"/>
        <v>4.3393760287929593E-2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82</v>
      </c>
      <c r="B43" s="32">
        <f t="shared" si="18"/>
        <v>1.0069511876470054</v>
      </c>
      <c r="C43" s="28">
        <f t="shared" si="8"/>
        <v>2.3954928415645761E-2</v>
      </c>
      <c r="D43" s="33">
        <f t="shared" si="19"/>
        <v>2.6874477191556376E-2</v>
      </c>
      <c r="E43" s="28">
        <f t="shared" si="9"/>
        <v>2.9195487759106145E-3</v>
      </c>
      <c r="F43" s="34">
        <f t="shared" si="35"/>
        <v>3.1195689333595959E-3</v>
      </c>
      <c r="G43" s="30">
        <f t="shared" si="10"/>
        <v>2.0002015744898134E-4</v>
      </c>
      <c r="H43" s="48">
        <f>I6</f>
        <v>2.0000000000000001E-4</v>
      </c>
      <c r="I43" s="31">
        <f t="shared" si="40"/>
        <v>2.0157448981332612E-8</v>
      </c>
      <c r="J43" s="30">
        <f t="shared" si="21"/>
        <v>0.97292550265099476</v>
      </c>
      <c r="K43" s="30">
        <f t="shared" si="22"/>
        <v>0</v>
      </c>
      <c r="L43" s="29">
        <v>7.2251156574833525E-2</v>
      </c>
      <c r="M43" s="29">
        <v>9.3598524045784309E-2</v>
      </c>
      <c r="N43" s="37">
        <f t="shared" si="23"/>
        <v>7.2251156574833525E-2</v>
      </c>
      <c r="O43" s="37">
        <f t="shared" si="24"/>
        <v>9.3598524045784309E-2</v>
      </c>
      <c r="P43" s="32">
        <f t="shared" si="36"/>
        <v>0</v>
      </c>
      <c r="Q43" s="32">
        <f t="shared" si="12"/>
        <v>7.2657700320413465E-2</v>
      </c>
      <c r="R43" s="43">
        <v>20</v>
      </c>
      <c r="S43" s="44">
        <f t="shared" si="13"/>
        <v>2.6874477191556376E-2</v>
      </c>
      <c r="T43" s="44">
        <f t="shared" si="14"/>
        <v>0.10611889529453344</v>
      </c>
      <c r="U43" s="44">
        <f t="shared" si="15"/>
        <v>0.12734267435344013</v>
      </c>
      <c r="V43" s="44">
        <f t="shared" si="16"/>
        <v>2.6529723823633361E-2</v>
      </c>
      <c r="W43" s="44">
        <f t="shared" si="17"/>
        <v>2.6529723823633361E-2</v>
      </c>
      <c r="X43" s="44">
        <f t="shared" si="37"/>
        <v>0.24308146960758523</v>
      </c>
      <c r="Y43" s="44">
        <f t="shared" si="39"/>
        <v>4.5063815074370572E-2</v>
      </c>
      <c r="Z43" s="32">
        <f t="shared" si="25"/>
        <v>3.5807189039777079E-3</v>
      </c>
      <c r="AA43" s="32">
        <f t="shared" si="26"/>
        <v>2.324348466472545E-2</v>
      </c>
      <c r="AB43" s="32">
        <f t="shared" si="27"/>
        <v>0</v>
      </c>
      <c r="AC43" s="32">
        <f t="shared" si="28"/>
        <v>2.0000000000000015E-4</v>
      </c>
      <c r="AE43" s="19">
        <f t="shared" si="29"/>
        <v>2.378956270126904E-2</v>
      </c>
      <c r="AF43" s="19">
        <f t="shared" si="30"/>
        <v>2.7961813102883194E-3</v>
      </c>
      <c r="AG43" s="19">
        <f t="shared" si="31"/>
        <v>4.5711059875389899E-4</v>
      </c>
      <c r="AH43" s="19">
        <f t="shared" si="32"/>
        <v>3.7765831049456813E-2</v>
      </c>
      <c r="AI43" s="19">
        <f t="shared" si="33"/>
        <v>4.437982487782776E-2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83</v>
      </c>
      <c r="B44" s="32">
        <f t="shared" si="18"/>
        <v>1.0078099082691974</v>
      </c>
      <c r="C44" s="28">
        <f t="shared" si="8"/>
        <v>2.2318880542052451E-2</v>
      </c>
      <c r="D44" s="33">
        <f t="shared" si="19"/>
        <v>2.4980802816045665E-2</v>
      </c>
      <c r="E44" s="28">
        <f t="shared" si="9"/>
        <v>2.6619222739932128E-3</v>
      </c>
      <c r="F44" s="34">
        <f t="shared" si="35"/>
        <v>2.8369881728636027E-3</v>
      </c>
      <c r="G44" s="30">
        <f t="shared" si="10"/>
        <v>1.7506589887038987E-4</v>
      </c>
      <c r="H44" s="30">
        <f t="shared" ref="H44:H107" si="41">H43*EXP(-$N$6*$N$7)</f>
        <v>2.0000000000000001E-4</v>
      </c>
      <c r="I44" s="31">
        <f t="shared" si="40"/>
        <v>-2.4934101129610141E-5</v>
      </c>
      <c r="J44" s="30">
        <f t="shared" si="21"/>
        <v>0.97484413128508396</v>
      </c>
      <c r="K44" s="30">
        <f t="shared" si="22"/>
        <v>0</v>
      </c>
      <c r="L44" s="29">
        <v>7.2251156574833525E-2</v>
      </c>
      <c r="M44" s="29">
        <v>9.3598524045784309E-2</v>
      </c>
      <c r="N44" s="37">
        <f t="shared" si="23"/>
        <v>7.3069390387656599E-2</v>
      </c>
      <c r="O44" s="37">
        <f t="shared" si="24"/>
        <v>9.4951842961722335E-2</v>
      </c>
      <c r="P44" s="32">
        <f t="shared" si="36"/>
        <v>0.2</v>
      </c>
      <c r="Q44" s="32">
        <f t="shared" si="12"/>
        <v>7.3507110267743578E-2</v>
      </c>
      <c r="R44" s="43">
        <v>21</v>
      </c>
      <c r="S44" s="44">
        <f t="shared" si="13"/>
        <v>2.4980802816045665E-2</v>
      </c>
      <c r="T44" s="44">
        <f t="shared" si="14"/>
        <v>0.10791621520300786</v>
      </c>
      <c r="U44" s="44">
        <f t="shared" si="15"/>
        <v>0.12949945824360942</v>
      </c>
      <c r="V44" s="44">
        <f t="shared" si="16"/>
        <v>2.6979053800751964E-2</v>
      </c>
      <c r="W44" s="44">
        <f t="shared" si="17"/>
        <v>2.6979053800751964E-2</v>
      </c>
      <c r="X44" s="44">
        <f t="shared" si="37"/>
        <v>0.26527639643645368</v>
      </c>
      <c r="Y44" s="44">
        <f t="shared" si="39"/>
        <v>4.6931869464494708E-2</v>
      </c>
      <c r="Z44" s="32">
        <f t="shared" si="25"/>
        <v>3.3228029356358402E-3</v>
      </c>
      <c r="AA44" s="32">
        <f t="shared" si="26"/>
        <v>2.1609192335013072E-2</v>
      </c>
      <c r="AB44" s="32">
        <f t="shared" si="27"/>
        <v>0</v>
      </c>
      <c r="AC44" s="32">
        <f t="shared" si="28"/>
        <v>1.8215780879762979E-4</v>
      </c>
      <c r="AE44" s="19">
        <f t="shared" si="29"/>
        <v>2.2145922915545325E-2</v>
      </c>
      <c r="AF44" s="19">
        <f t="shared" si="30"/>
        <v>2.5479707558755844E-3</v>
      </c>
      <c r="AG44" s="19">
        <f t="shared" si="31"/>
        <v>4.3389900447075727E-4</v>
      </c>
      <c r="AH44" s="19">
        <f t="shared" si="32"/>
        <v>3.875303478383571E-2</v>
      </c>
      <c r="AI44" s="19">
        <f t="shared" si="33"/>
        <v>4.5307683077868456E-2</v>
      </c>
      <c r="AO44" s="3"/>
      <c r="AP44" s="3"/>
    </row>
    <row r="45" spans="1:72" x14ac:dyDescent="0.25">
      <c r="A45" s="45">
        <f t="shared" si="34"/>
        <v>84</v>
      </c>
      <c r="B45" s="32">
        <f t="shared" si="18"/>
        <v>1.0087447249512704</v>
      </c>
      <c r="C45" s="28">
        <f t="shared" si="8"/>
        <v>2.0778073998238604E-2</v>
      </c>
      <c r="D45" s="33">
        <f t="shared" si="19"/>
        <v>2.3201571613359551E-2</v>
      </c>
      <c r="E45" s="28">
        <f t="shared" si="9"/>
        <v>2.4234976151209457E-3</v>
      </c>
      <c r="F45" s="34">
        <f t="shared" si="35"/>
        <v>2.5765152948342821E-3</v>
      </c>
      <c r="G45" s="30">
        <f t="shared" si="10"/>
        <v>1.5301767971333648E-4</v>
      </c>
      <c r="H45" s="30">
        <f t="shared" si="41"/>
        <v>2.0000000000000001E-4</v>
      </c>
      <c r="I45" s="31">
        <f t="shared" si="40"/>
        <v>-4.6982320286663529E-5</v>
      </c>
      <c r="J45" s="30">
        <f t="shared" si="21"/>
        <v>0.97664541070692712</v>
      </c>
      <c r="K45" s="30">
        <f t="shared" si="22"/>
        <v>0</v>
      </c>
      <c r="L45" s="29">
        <v>7.2251156574833525E-2</v>
      </c>
      <c r="M45" s="29">
        <v>9.3598524045784309E-2</v>
      </c>
      <c r="N45" s="37">
        <f t="shared" si="23"/>
        <v>7.3887624200479646E-2</v>
      </c>
      <c r="O45" s="37">
        <f t="shared" si="24"/>
        <v>9.6305161877660347E-2</v>
      </c>
      <c r="P45" s="32">
        <f t="shared" si="36"/>
        <v>0.4</v>
      </c>
      <c r="Q45" s="32">
        <f t="shared" si="12"/>
        <v>7.435929676264158E-2</v>
      </c>
      <c r="R45" s="43">
        <v>22</v>
      </c>
      <c r="S45" s="44">
        <f t="shared" si="13"/>
        <v>2.3201571613359551E-2</v>
      </c>
      <c r="T45" s="44">
        <f t="shared" si="14"/>
        <v>0.10974378140481293</v>
      </c>
      <c r="U45" s="44">
        <f t="shared" si="15"/>
        <v>0.13169253768577552</v>
      </c>
      <c r="V45" s="44">
        <f t="shared" si="16"/>
        <v>2.7435945351203233E-2</v>
      </c>
      <c r="W45" s="44">
        <f t="shared" si="17"/>
        <v>2.7435945351203233E-2</v>
      </c>
      <c r="X45" s="44">
        <f t="shared" si="37"/>
        <v>0.28927116800031444</v>
      </c>
      <c r="Y45" s="44">
        <f t="shared" si="39"/>
        <v>4.8877361310784129E-2</v>
      </c>
      <c r="Z45" s="32">
        <f t="shared" si="25"/>
        <v>3.0827631282145124E-3</v>
      </c>
      <c r="AA45" s="32">
        <f t="shared" si="26"/>
        <v>2.0071928849799754E-2</v>
      </c>
      <c r="AB45" s="32">
        <f t="shared" si="27"/>
        <v>0</v>
      </c>
      <c r="AC45" s="32">
        <f t="shared" si="28"/>
        <v>1.6590733652976916E-4</v>
      </c>
      <c r="AE45" s="19">
        <f t="shared" si="29"/>
        <v>2.0597950585805873E-2</v>
      </c>
      <c r="AF45" s="19">
        <f t="shared" si="30"/>
        <v>2.3180957350718585E-3</v>
      </c>
      <c r="AG45" s="19">
        <f t="shared" si="31"/>
        <v>4.1186607047384371E-4</v>
      </c>
      <c r="AH45" s="19">
        <f t="shared" si="32"/>
        <v>3.9680471662147963E-2</v>
      </c>
      <c r="AI45" s="19">
        <f t="shared" si="33"/>
        <v>4.61801264840963E-2</v>
      </c>
    </row>
    <row r="46" spans="1:72" x14ac:dyDescent="0.25">
      <c r="A46" s="45">
        <f t="shared" si="34"/>
        <v>85</v>
      </c>
      <c r="B46" s="32">
        <f t="shared" si="18"/>
        <v>1.0097611111350897</v>
      </c>
      <c r="C46" s="28">
        <f t="shared" si="8"/>
        <v>1.9328212002192376E-2</v>
      </c>
      <c r="D46" s="33">
        <f t="shared" si="19"/>
        <v>2.1531439305860201E-2</v>
      </c>
      <c r="E46" s="28">
        <f>MAX($I$15,((EXP($Y$9+$Y$8*A46)-1)/EXP($Y$9+$Y$8*A46))*F46)</f>
        <v>2.2032273036678256E-3</v>
      </c>
      <c r="F46" s="34">
        <f t="shared" si="35"/>
        <v>2.3367926908912048E-3</v>
      </c>
      <c r="G46" s="30">
        <f t="shared" si="10"/>
        <v>1.3356538722337922E-4</v>
      </c>
      <c r="H46" s="30">
        <f t="shared" si="41"/>
        <v>2.0000000000000001E-4</v>
      </c>
      <c r="I46" s="31">
        <f t="shared" si="40"/>
        <v>-6.6434612776620794E-5</v>
      </c>
      <c r="J46" s="30">
        <f t="shared" si="21"/>
        <v>0.97833499530691637</v>
      </c>
      <c r="K46" s="30">
        <f t="shared" si="22"/>
        <v>0</v>
      </c>
      <c r="L46" s="29">
        <v>7.2251156574833525E-2</v>
      </c>
      <c r="M46" s="29">
        <v>9.3598524045784309E-2</v>
      </c>
      <c r="N46" s="37">
        <f t="shared" si="23"/>
        <v>7.470585801330272E-2</v>
      </c>
      <c r="O46" s="37">
        <f t="shared" si="24"/>
        <v>9.7658480793598373E-2</v>
      </c>
      <c r="P46" s="32">
        <f t="shared" si="36"/>
        <v>0.60000000000000009</v>
      </c>
      <c r="Q46" s="32">
        <f t="shared" si="12"/>
        <v>7.5214532914975096E-2</v>
      </c>
      <c r="R46" s="43">
        <v>23</v>
      </c>
      <c r="S46" s="44">
        <f t="shared" si="13"/>
        <v>2.1531439305860201E-2</v>
      </c>
      <c r="T46" s="44">
        <f t="shared" si="14"/>
        <v>0.11160182983126453</v>
      </c>
      <c r="U46" s="44">
        <f t="shared" si="15"/>
        <v>0.13392219579751743</v>
      </c>
      <c r="V46" s="44">
        <f t="shared" si="16"/>
        <v>2.7900457457816132E-2</v>
      </c>
      <c r="W46" s="44">
        <f t="shared" si="17"/>
        <v>2.7900457457816132E-2</v>
      </c>
      <c r="X46" s="44">
        <f t="shared" si="37"/>
        <v>0.31521961587740022</v>
      </c>
      <c r="Y46" s="44">
        <f t="shared" si="39"/>
        <v>5.0903500669460464E-2</v>
      </c>
      <c r="Z46" s="32">
        <f t="shared" si="25"/>
        <v>2.8593108371261344E-3</v>
      </c>
      <c r="AA46" s="32">
        <f t="shared" si="26"/>
        <v>1.8627164016420363E-2</v>
      </c>
      <c r="AB46" s="32">
        <f t="shared" si="27"/>
        <v>0</v>
      </c>
      <c r="AC46" s="32">
        <f t="shared" si="28"/>
        <v>1.5110658442856845E-4</v>
      </c>
      <c r="AE46" s="19">
        <f t="shared" si="29"/>
        <v>1.9141370953041758E-2</v>
      </c>
      <c r="AF46" s="19">
        <f t="shared" si="30"/>
        <v>2.1056684978601088E-3</v>
      </c>
      <c r="AG46" s="19">
        <f t="shared" si="31"/>
        <v>3.9095194563645901E-4</v>
      </c>
      <c r="AH46" s="19">
        <f t="shared" si="32"/>
        <v>4.0550871818717103E-2</v>
      </c>
      <c r="AI46" s="19">
        <f t="shared" si="33"/>
        <v>4.699964732234041E-2</v>
      </c>
    </row>
    <row r="47" spans="1:72" x14ac:dyDescent="0.25">
      <c r="A47" s="45">
        <f t="shared" si="34"/>
        <v>86</v>
      </c>
      <c r="B47" s="32">
        <f t="shared" si="18"/>
        <v>1.0108639357442466</v>
      </c>
      <c r="C47" s="28">
        <f t="shared" si="8"/>
        <v>1.7965106554320171E-2</v>
      </c>
      <c r="D47" s="33">
        <f t="shared" si="19"/>
        <v>1.9965186233957776E-2</v>
      </c>
      <c r="E47" s="28">
        <f t="shared" si="9"/>
        <v>2.0000796796376058E-3</v>
      </c>
      <c r="F47" s="34">
        <f t="shared" si="35"/>
        <v>2.1165079656108644E-3</v>
      </c>
      <c r="G47" s="30">
        <f t="shared" si="10"/>
        <v>1.1642828597325855E-4</v>
      </c>
      <c r="H47" s="30">
        <f t="shared" si="41"/>
        <v>2.0000000000000001E-4</v>
      </c>
      <c r="I47" s="31">
        <f t="shared" si="40"/>
        <v>-8.3571714026741463E-5</v>
      </c>
      <c r="J47" s="30">
        <f t="shared" si="21"/>
        <v>0.97991838548006915</v>
      </c>
      <c r="K47" s="30">
        <f t="shared" si="22"/>
        <v>0</v>
      </c>
      <c r="L47" s="29">
        <v>7.2251156574833525E-2</v>
      </c>
      <c r="M47" s="29">
        <v>9.3598524045784309E-2</v>
      </c>
      <c r="N47" s="37">
        <f t="shared" si="23"/>
        <v>7.552409182612578E-2</v>
      </c>
      <c r="O47" s="37">
        <f t="shared" si="24"/>
        <v>9.9011799709536386E-2</v>
      </c>
      <c r="P47" s="32">
        <f t="shared" si="36"/>
        <v>0.8</v>
      </c>
      <c r="Q47" s="32">
        <f t="shared" si="12"/>
        <v>7.607312092201364E-2</v>
      </c>
      <c r="R47" s="43">
        <v>24</v>
      </c>
      <c r="S47" s="44">
        <f t="shared" si="13"/>
        <v>1.9965186233957776E-2</v>
      </c>
      <c r="T47" s="44">
        <f t="shared" si="14"/>
        <v>0.11349060981053988</v>
      </c>
      <c r="U47" s="44">
        <f t="shared" si="15"/>
        <v>0.13618873177264784</v>
      </c>
      <c r="V47" s="44">
        <f t="shared" si="16"/>
        <v>2.8372652452634969E-2</v>
      </c>
      <c r="W47" s="44">
        <f t="shared" si="17"/>
        <v>2.8372652452634969E-2</v>
      </c>
      <c r="X47" s="44">
        <f t="shared" si="37"/>
        <v>0.34328923083624413</v>
      </c>
      <c r="Y47" s="44">
        <f t="shared" si="39"/>
        <v>5.3013630664920035E-2</v>
      </c>
      <c r="Z47" s="32">
        <f t="shared" si="25"/>
        <v>2.65151185465982E-3</v>
      </c>
      <c r="AA47" s="32">
        <f t="shared" si="26"/>
        <v>1.7270606089967399E-2</v>
      </c>
      <c r="AB47" s="32">
        <f t="shared" si="27"/>
        <v>0</v>
      </c>
      <c r="AC47" s="32">
        <f t="shared" si="28"/>
        <v>1.3762622157201026E-4</v>
      </c>
      <c r="AE47" s="19">
        <f t="shared" si="29"/>
        <v>1.7772032336966691E-2</v>
      </c>
      <c r="AF47" s="19">
        <f t="shared" si="30"/>
        <v>1.9097610234090527E-3</v>
      </c>
      <c r="AG47" s="19">
        <f t="shared" si="31"/>
        <v>3.7109981800901806E-4</v>
      </c>
      <c r="AH47" s="19">
        <f t="shared" si="32"/>
        <v>4.1366920573531814E-2</v>
      </c>
      <c r="AI47" s="19">
        <f t="shared" si="33"/>
        <v>4.7768696785679271E-2</v>
      </c>
    </row>
    <row r="48" spans="1:72" x14ac:dyDescent="0.25">
      <c r="A48" s="45">
        <f t="shared" si="34"/>
        <v>87</v>
      </c>
      <c r="B48" s="32">
        <f t="shared" si="18"/>
        <v>1.0120576935346361</v>
      </c>
      <c r="C48" s="28">
        <f t="shared" si="8"/>
        <v>1.6684681050120678E-2</v>
      </c>
      <c r="D48" s="33">
        <f t="shared" si="19"/>
        <v>1.8497724839165001E-2</v>
      </c>
      <c r="E48" s="28">
        <f t="shared" si="9"/>
        <v>1.8130437890443228E-3</v>
      </c>
      <c r="F48" s="34">
        <f t="shared" si="35"/>
        <v>1.9143964934184143E-3</v>
      </c>
      <c r="G48" s="30">
        <f t="shared" si="10"/>
        <v>1.0135270437409147E-4</v>
      </c>
      <c r="H48" s="30">
        <f t="shared" si="41"/>
        <v>2.0000000000000001E-4</v>
      </c>
      <c r="I48" s="31">
        <f t="shared" si="40"/>
        <v>-9.8647295625908538E-5</v>
      </c>
      <c r="J48" s="30">
        <f t="shared" si="21"/>
        <v>0.98140092245646093</v>
      </c>
      <c r="K48" s="30">
        <f t="shared" si="22"/>
        <v>0</v>
      </c>
      <c r="L48" s="29">
        <v>7.6342325638948841E-2</v>
      </c>
      <c r="M48" s="29">
        <v>0.10036511862547441</v>
      </c>
      <c r="N48" s="37">
        <f t="shared" si="23"/>
        <v>7.6342325638948841E-2</v>
      </c>
      <c r="O48" s="37">
        <f t="shared" si="24"/>
        <v>0.10036511862547441</v>
      </c>
      <c r="P48" s="32">
        <f t="shared" si="36"/>
        <v>0</v>
      </c>
      <c r="Q48" s="32">
        <f t="shared" si="12"/>
        <v>7.6935384402450471E-2</v>
      </c>
      <c r="R48" s="43">
        <v>25</v>
      </c>
      <c r="S48" s="44">
        <f t="shared" si="13"/>
        <v>1.8497724839165001E-2</v>
      </c>
      <c r="T48" s="44">
        <f t="shared" si="14"/>
        <v>0.11541037360595237</v>
      </c>
      <c r="U48" s="44">
        <f t="shared" si="15"/>
        <v>0.13849244832714283</v>
      </c>
      <c r="V48" s="44">
        <f t="shared" si="16"/>
        <v>2.8852593401488092E-2</v>
      </c>
      <c r="W48" s="44">
        <f t="shared" si="17"/>
        <v>2.8852593401488092E-2</v>
      </c>
      <c r="X48" s="44">
        <f t="shared" si="37"/>
        <v>0.37383427333238256</v>
      </c>
      <c r="Y48" s="44">
        <f t="shared" si="39"/>
        <v>5.5211233005879996E-2</v>
      </c>
      <c r="Z48" s="32">
        <f t="shared" si="25"/>
        <v>2.4584527612091312E-3</v>
      </c>
      <c r="AA48" s="32">
        <f t="shared" si="26"/>
        <v>1.5998075235286683E-2</v>
      </c>
      <c r="AB48" s="32">
        <f t="shared" si="27"/>
        <v>0</v>
      </c>
      <c r="AC48" s="32">
        <f t="shared" si="28"/>
        <v>1.253484547732723E-4</v>
      </c>
      <c r="AE48" s="19">
        <f t="shared" si="29"/>
        <v>1.6485899130759062E-2</v>
      </c>
      <c r="AF48" s="19">
        <f t="shared" si="30"/>
        <v>1.7294310184793589E-3</v>
      </c>
      <c r="AG48" s="19">
        <f t="shared" si="31"/>
        <v>3.5225576049284003E-4</v>
      </c>
      <c r="AH48" s="19">
        <f t="shared" si="32"/>
        <v>4.2131248202172469E-2</v>
      </c>
      <c r="AI48" s="19">
        <f t="shared" si="33"/>
        <v>4.8489676425692109E-2</v>
      </c>
    </row>
    <row r="49" spans="1:35" x14ac:dyDescent="0.25">
      <c r="A49" s="45">
        <f t="shared" si="34"/>
        <v>88</v>
      </c>
      <c r="B49" s="32">
        <f t="shared" si="18"/>
        <v>1.0133474064163943</v>
      </c>
      <c r="C49" s="28">
        <f t="shared" si="8"/>
        <v>1.5483284161459296E-2</v>
      </c>
      <c r="D49" s="33">
        <f t="shared" si="19"/>
        <v>1.7124423024230902E-2</v>
      </c>
      <c r="E49" s="28">
        <f t="shared" si="9"/>
        <v>1.6411388627716056E-3</v>
      </c>
      <c r="F49" s="34">
        <f t="shared" si="35"/>
        <v>1.7292489917615857E-3</v>
      </c>
      <c r="G49" s="30">
        <f t="shared" si="10"/>
        <v>8.8110128989980123E-5</v>
      </c>
      <c r="H49" s="30">
        <f t="shared" si="41"/>
        <v>2.0000000000000001E-4</v>
      </c>
      <c r="I49" s="31">
        <f t="shared" si="40"/>
        <v>-1.1188987101001989E-4</v>
      </c>
      <c r="J49" s="30">
        <f t="shared" si="21"/>
        <v>0.98278746684677909</v>
      </c>
      <c r="K49" s="30">
        <f t="shared" si="22"/>
        <v>0</v>
      </c>
      <c r="L49" s="29">
        <v>7.6342325638948841E-2</v>
      </c>
      <c r="M49" s="29">
        <v>0.10036511862547441</v>
      </c>
      <c r="N49" s="37">
        <f t="shared" si="23"/>
        <v>7.7142051289670582E-2</v>
      </c>
      <c r="O49" s="37">
        <f t="shared" si="24"/>
        <v>0.10171522047450393</v>
      </c>
      <c r="P49" s="32">
        <f t="shared" si="36"/>
        <v>0.2</v>
      </c>
      <c r="Q49" s="32">
        <f t="shared" si="12"/>
        <v>7.7783183227065331E-2</v>
      </c>
      <c r="R49" s="43">
        <v>26</v>
      </c>
      <c r="S49" s="44">
        <f t="shared" si="13"/>
        <v>1.7124423024230902E-2</v>
      </c>
      <c r="T49" s="44">
        <f t="shared" si="14"/>
        <v>0.11733393391007518</v>
      </c>
      <c r="U49" s="44">
        <f t="shared" si="15"/>
        <v>0.14080072069209021</v>
      </c>
      <c r="V49" s="44">
        <f t="shared" si="16"/>
        <v>2.9333483477518796E-2</v>
      </c>
      <c r="W49" s="44">
        <f t="shared" si="17"/>
        <v>2.9333483477518796E-2</v>
      </c>
      <c r="X49" s="44">
        <f t="shared" si="37"/>
        <v>0.40676624477229428</v>
      </c>
      <c r="Y49" s="44">
        <f t="shared" si="39"/>
        <v>5.7499933730188156E-2</v>
      </c>
      <c r="Z49" s="32">
        <f t="shared" si="25"/>
        <v>2.2792448031753931E-3</v>
      </c>
      <c r="AA49" s="32">
        <f t="shared" si="26"/>
        <v>1.4805506254062122E-2</v>
      </c>
      <c r="AB49" s="32">
        <f t="shared" si="27"/>
        <v>0</v>
      </c>
      <c r="AC49" s="32">
        <f t="shared" si="28"/>
        <v>1.1416599928834032E-4</v>
      </c>
      <c r="AE49" s="19">
        <f t="shared" si="29"/>
        <v>1.527934454010638E-2</v>
      </c>
      <c r="AF49" s="19">
        <f t="shared" si="30"/>
        <v>1.5634434803884112E-3</v>
      </c>
      <c r="AG49" s="19">
        <f t="shared" si="31"/>
        <v>3.3436858435046101E-4</v>
      </c>
      <c r="AH49" s="19">
        <f t="shared" si="32"/>
        <v>4.2846422282612318E-2</v>
      </c>
      <c r="AI49" s="19">
        <f t="shared" si="33"/>
        <v>4.9164931650138272E-2</v>
      </c>
    </row>
    <row r="50" spans="1:35" x14ac:dyDescent="0.25">
      <c r="A50" s="45">
        <f t="shared" si="34"/>
        <v>89</v>
      </c>
      <c r="B50" s="32">
        <f t="shared" si="18"/>
        <v>1.0147457143261212</v>
      </c>
      <c r="C50" s="28">
        <f t="shared" si="8"/>
        <v>1.4356998574127143E-2</v>
      </c>
      <c r="D50" s="33">
        <f t="shared" si="19"/>
        <v>1.5840404372456336E-2</v>
      </c>
      <c r="E50" s="28">
        <f t="shared" si="9"/>
        <v>1.483405798329193E-3</v>
      </c>
      <c r="F50" s="34">
        <f t="shared" si="35"/>
        <v>1.559900259696275E-3</v>
      </c>
      <c r="G50" s="30">
        <f t="shared" si="10"/>
        <v>7.6494461367081993E-5</v>
      </c>
      <c r="H50" s="30">
        <f t="shared" si="41"/>
        <v>2.0000000000000001E-4</v>
      </c>
      <c r="I50" s="31">
        <f t="shared" si="40"/>
        <v>-1.2350553863291802E-4</v>
      </c>
      <c r="J50" s="30">
        <f t="shared" si="21"/>
        <v>0.98408310116617659</v>
      </c>
      <c r="K50" s="30">
        <f t="shared" si="22"/>
        <v>0</v>
      </c>
      <c r="L50" s="29">
        <v>7.6342325638948841E-2</v>
      </c>
      <c r="M50" s="29">
        <v>0.10036511862547441</v>
      </c>
      <c r="N50" s="37">
        <f t="shared" si="23"/>
        <v>7.7941776940392324E-2</v>
      </c>
      <c r="O50" s="37">
        <f t="shared" si="24"/>
        <v>0.10306532232353345</v>
      </c>
      <c r="P50" s="32">
        <f t="shared" si="36"/>
        <v>0.4</v>
      </c>
      <c r="Q50" s="32">
        <f t="shared" si="12"/>
        <v>7.8635433362493082E-2</v>
      </c>
      <c r="R50" s="43">
        <v>27</v>
      </c>
      <c r="S50" s="44">
        <f t="shared" si="13"/>
        <v>1.5840404372456336E-2</v>
      </c>
      <c r="T50" s="44">
        <f t="shared" si="14"/>
        <v>0.11928921773638</v>
      </c>
      <c r="U50" s="44">
        <f t="shared" si="15"/>
        <v>0.14314706128365601</v>
      </c>
      <c r="V50" s="44">
        <f t="shared" si="16"/>
        <v>2.9822304434095E-2</v>
      </c>
      <c r="W50" s="44">
        <f t="shared" si="17"/>
        <v>2.9822304434095E-2</v>
      </c>
      <c r="X50" s="44">
        <f t="shared" si="37"/>
        <v>0.44242770832835171</v>
      </c>
      <c r="Y50" s="44">
        <f t="shared" si="39"/>
        <v>5.9883509187775519E-2</v>
      </c>
      <c r="Z50" s="32">
        <f t="shared" si="25"/>
        <v>2.1131479978561398E-3</v>
      </c>
      <c r="AA50" s="32">
        <f t="shared" si="26"/>
        <v>1.3689438681767663E-2</v>
      </c>
      <c r="AB50" s="32">
        <f t="shared" si="27"/>
        <v>0</v>
      </c>
      <c r="AC50" s="32">
        <f t="shared" si="28"/>
        <v>1.0398114134777911E-4</v>
      </c>
      <c r="AE50" s="19">
        <f t="shared" si="29"/>
        <v>1.4148370741000301E-2</v>
      </c>
      <c r="AF50" s="19">
        <f t="shared" si="30"/>
        <v>1.4114244196612889E-3</v>
      </c>
      <c r="AG50" s="19">
        <f t="shared" si="31"/>
        <v>3.173897001545383E-4</v>
      </c>
      <c r="AH50" s="19">
        <f t="shared" si="32"/>
        <v>4.3514752652026881E-2</v>
      </c>
      <c r="AI50" s="19">
        <f t="shared" si="33"/>
        <v>4.9796573024752828E-2</v>
      </c>
    </row>
    <row r="51" spans="1:35" x14ac:dyDescent="0.25">
      <c r="A51" s="45">
        <f t="shared" si="34"/>
        <v>90</v>
      </c>
      <c r="B51" s="32">
        <f t="shared" si="18"/>
        <v>1.0162514528268731</v>
      </c>
      <c r="C51" s="28">
        <f t="shared" si="8"/>
        <v>1.3302033035279057E-2</v>
      </c>
      <c r="D51" s="33">
        <f t="shared" si="19"/>
        <v>1.4640950218080512E-2</v>
      </c>
      <c r="E51" s="28">
        <f t="shared" si="9"/>
        <v>1.3389171828014541E-3</v>
      </c>
      <c r="F51" s="34">
        <f t="shared" si="35"/>
        <v>1.4052376845170298E-3</v>
      </c>
      <c r="G51" s="30">
        <f t="shared" si="10"/>
        <v>6.6320501715575689E-5</v>
      </c>
      <c r="H51" s="30">
        <f t="shared" si="41"/>
        <v>2.0000000000000001E-4</v>
      </c>
      <c r="I51" s="31">
        <f t="shared" si="40"/>
        <v>-1.3367949828442432E-4</v>
      </c>
      <c r="J51" s="30">
        <f t="shared" si="21"/>
        <v>0.98529272928020395</v>
      </c>
      <c r="K51" s="30">
        <f t="shared" si="22"/>
        <v>0</v>
      </c>
      <c r="L51" s="29">
        <v>7.6342325638948841E-2</v>
      </c>
      <c r="M51" s="29">
        <v>0.10036511862547441</v>
      </c>
      <c r="N51" s="37">
        <f t="shared" si="23"/>
        <v>7.8741502591114065E-2</v>
      </c>
      <c r="O51" s="37">
        <f t="shared" si="24"/>
        <v>0.10441542417256297</v>
      </c>
      <c r="P51" s="32">
        <f t="shared" si="36"/>
        <v>0.60000000000000009</v>
      </c>
      <c r="Q51" s="32">
        <f t="shared" si="12"/>
        <v>7.9492586967232715E-2</v>
      </c>
      <c r="R51" s="43">
        <v>28</v>
      </c>
      <c r="S51" s="44">
        <f t="shared" si="13"/>
        <v>1.4640950218080512E-2</v>
      </c>
      <c r="T51" s="44">
        <f t="shared" si="14"/>
        <v>0.12127658194624368</v>
      </c>
      <c r="U51" s="44">
        <f t="shared" si="15"/>
        <v>0.1455318983354924</v>
      </c>
      <c r="V51" s="44">
        <f t="shared" si="16"/>
        <v>3.0319145486560919E-2</v>
      </c>
      <c r="W51" s="44">
        <f t="shared" si="17"/>
        <v>3.0319145486560919E-2</v>
      </c>
      <c r="X51" s="44">
        <f t="shared" si="37"/>
        <v>0.4810571490347712</v>
      </c>
      <c r="Y51" s="44">
        <f t="shared" si="39"/>
        <v>6.2365892271623327E-2</v>
      </c>
      <c r="Z51" s="32">
        <f t="shared" si="25"/>
        <v>1.9592098917322483E-3</v>
      </c>
      <c r="AA51" s="32">
        <f t="shared" si="26"/>
        <v>1.2645733207403283E-2</v>
      </c>
      <c r="AB51" s="32">
        <f t="shared" si="27"/>
        <v>0</v>
      </c>
      <c r="AC51" s="32">
        <f t="shared" si="28"/>
        <v>9.4704884320940253E-5</v>
      </c>
      <c r="AE51" s="19">
        <f t="shared" si="29"/>
        <v>1.308931268760033E-2</v>
      </c>
      <c r="AF51" s="19">
        <f t="shared" si="30"/>
        <v>1.27231617563515E-3</v>
      </c>
      <c r="AG51" s="19">
        <f t="shared" si="31"/>
        <v>3.0127298579762295E-4</v>
      </c>
      <c r="AH51" s="19">
        <f t="shared" si="32"/>
        <v>4.4138730929409932E-2</v>
      </c>
      <c r="AI51" s="19">
        <f t="shared" si="33"/>
        <v>5.03868777591528E-2</v>
      </c>
    </row>
    <row r="52" spans="1:35" x14ac:dyDescent="0.25">
      <c r="A52" s="45">
        <f t="shared" si="34"/>
        <v>91</v>
      </c>
      <c r="B52" s="32">
        <f t="shared" si="18"/>
        <v>1.017866868616141</v>
      </c>
      <c r="C52" s="28">
        <f t="shared" si="8"/>
        <v>1.231472266280581E-2</v>
      </c>
      <c r="D52" s="33">
        <f t="shared" si="19"/>
        <v>1.3521502333613674E-2</v>
      </c>
      <c r="E52" s="28">
        <f t="shared" si="9"/>
        <v>1.2067796708078648E-3</v>
      </c>
      <c r="F52" s="34">
        <f t="shared" si="35"/>
        <v>1.2642017975357774E-3</v>
      </c>
      <c r="G52" s="30">
        <f t="shared" si="10"/>
        <v>5.7422126727912567E-5</v>
      </c>
      <c r="H52" s="30">
        <f t="shared" si="41"/>
        <v>2.0000000000000001E-4</v>
      </c>
      <c r="I52" s="31">
        <f t="shared" si="40"/>
        <v>-1.4257787327208744E-4</v>
      </c>
      <c r="J52" s="30">
        <f t="shared" si="21"/>
        <v>0.9864210755396583</v>
      </c>
      <c r="K52" s="30">
        <f t="shared" si="22"/>
        <v>0</v>
      </c>
      <c r="L52" s="29">
        <v>7.6342325638948841E-2</v>
      </c>
      <c r="M52" s="29">
        <v>0.10036511862547441</v>
      </c>
      <c r="N52" s="37">
        <f t="shared" si="23"/>
        <v>7.9541228241835807E-2</v>
      </c>
      <c r="O52" s="37">
        <f t="shared" si="24"/>
        <v>0.10576552602159249</v>
      </c>
      <c r="P52" s="32">
        <f t="shared" si="36"/>
        <v>0.8</v>
      </c>
      <c r="Q52" s="32">
        <f t="shared" si="12"/>
        <v>8.0355145694238073E-2</v>
      </c>
      <c r="R52" s="43">
        <v>29</v>
      </c>
      <c r="S52" s="44">
        <f t="shared" si="13"/>
        <v>1.3521502333613674E-2</v>
      </c>
      <c r="T52" s="44">
        <f t="shared" si="14"/>
        <v>0.12329643501399093</v>
      </c>
      <c r="U52" s="44">
        <f t="shared" si="15"/>
        <v>0.14795572201678911</v>
      </c>
      <c r="V52" s="44">
        <f t="shared" si="16"/>
        <v>3.0824108753497732E-2</v>
      </c>
      <c r="W52" s="44">
        <f t="shared" si="17"/>
        <v>3.0824108753497732E-2</v>
      </c>
      <c r="X52" s="44">
        <f t="shared" si="37"/>
        <v>0.52291491713653859</v>
      </c>
      <c r="Y52" s="44">
        <f t="shared" si="39"/>
        <v>6.4951178907025717E-2</v>
      </c>
      <c r="Z52" s="32">
        <f t="shared" si="25"/>
        <v>1.816632018677575E-3</v>
      </c>
      <c r="AA52" s="32">
        <f t="shared" si="26"/>
        <v>1.1670626980053675E-2</v>
      </c>
      <c r="AB52" s="32">
        <f t="shared" si="27"/>
        <v>0</v>
      </c>
      <c r="AC52" s="32">
        <f t="shared" si="28"/>
        <v>8.6256171051677348E-5</v>
      </c>
      <c r="AE52" s="19">
        <f t="shared" si="29"/>
        <v>1.2098559293464883E-2</v>
      </c>
      <c r="AF52" s="19">
        <f t="shared" si="30"/>
        <v>1.1451895977159946E-3</v>
      </c>
      <c r="AG52" s="19">
        <f t="shared" si="31"/>
        <v>2.8597466120425669E-4</v>
      </c>
      <c r="AH52" s="19">
        <f t="shared" si="32"/>
        <v>4.4720750293427508E-2</v>
      </c>
      <c r="AI52" s="19">
        <f t="shared" si="33"/>
        <v>5.0938036691783185E-2</v>
      </c>
    </row>
    <row r="53" spans="1:35" x14ac:dyDescent="0.25">
      <c r="A53" s="45">
        <f t="shared" si="34"/>
        <v>92</v>
      </c>
      <c r="B53" s="32">
        <f t="shared" si="18"/>
        <v>1.0195962054840688</v>
      </c>
      <c r="C53" s="28">
        <f t="shared" si="8"/>
        <v>1.1391528952024818E-2</v>
      </c>
      <c r="D53" s="33">
        <f t="shared" si="19"/>
        <v>1.2477664798136936E-2</v>
      </c>
      <c r="E53" s="28">
        <f t="shared" si="9"/>
        <v>1.0861358461121185E-3</v>
      </c>
      <c r="F53" s="34">
        <f t="shared" si="35"/>
        <v>1.1357864347665411E-3</v>
      </c>
      <c r="G53" s="30">
        <f t="shared" si="10"/>
        <v>4.9650588654422557E-5</v>
      </c>
      <c r="H53" s="30">
        <f t="shared" si="41"/>
        <v>2.0000000000000001E-4</v>
      </c>
      <c r="I53" s="31">
        <f t="shared" si="40"/>
        <v>-1.5034941134557745E-4</v>
      </c>
      <c r="J53" s="30">
        <f t="shared" si="21"/>
        <v>0.98747268461320858</v>
      </c>
      <c r="K53" s="30">
        <f t="shared" si="22"/>
        <v>0</v>
      </c>
      <c r="L53" s="29">
        <v>8.0340953892557548E-2</v>
      </c>
      <c r="M53" s="29">
        <v>0.10711562787062201</v>
      </c>
      <c r="N53" s="37">
        <f t="shared" si="23"/>
        <v>8.0340953892557548E-2</v>
      </c>
      <c r="O53" s="37">
        <f t="shared" si="24"/>
        <v>0.10711562787062201</v>
      </c>
      <c r="P53" s="32">
        <f t="shared" si="36"/>
        <v>0</v>
      </c>
      <c r="Q53" s="32">
        <f t="shared" si="12"/>
        <v>8.1223652064284377E-2</v>
      </c>
      <c r="R53" s="43">
        <v>30</v>
      </c>
      <c r="S53" s="44">
        <f t="shared" si="13"/>
        <v>1.2477664798136936E-2</v>
      </c>
      <c r="T53" s="44">
        <f t="shared" si="14"/>
        <v>0.12534922634407938</v>
      </c>
      <c r="U53" s="44">
        <f t="shared" si="15"/>
        <v>0.15041907161289525</v>
      </c>
      <c r="V53" s="44">
        <f t="shared" si="16"/>
        <v>3.1337306586019846E-2</v>
      </c>
      <c r="W53" s="44">
        <f t="shared" si="17"/>
        <v>3.1337306586019846E-2</v>
      </c>
      <c r="X53" s="44">
        <f t="shared" si="37"/>
        <v>0.56845571005812878</v>
      </c>
      <c r="Y53" s="44">
        <f t="shared" si="39"/>
        <v>6.764363480985526E-2</v>
      </c>
      <c r="Z53" s="32">
        <f t="shared" si="25"/>
        <v>1.6846499722733333E-3</v>
      </c>
      <c r="AA53" s="32">
        <f t="shared" si="26"/>
        <v>1.0760485860462264E-2</v>
      </c>
      <c r="AB53" s="32">
        <f t="shared" si="27"/>
        <v>0</v>
      </c>
      <c r="AC53" s="32">
        <f t="shared" si="28"/>
        <v>7.8561175570235402E-5</v>
      </c>
      <c r="AE53" s="19">
        <f t="shared" si="29"/>
        <v>1.1172588609837476E-2</v>
      </c>
      <c r="AF53" s="19">
        <f t="shared" si="30"/>
        <v>1.0291920097081199E-3</v>
      </c>
      <c r="AG53" s="19">
        <f t="shared" si="31"/>
        <v>2.7145316940505677E-4</v>
      </c>
      <c r="AH53" s="19">
        <f t="shared" si="32"/>
        <v>4.5263114954626094E-2</v>
      </c>
      <c r="AI53" s="19">
        <f t="shared" si="33"/>
        <v>5.1452161794019076E-2</v>
      </c>
    </row>
    <row r="54" spans="1:35" x14ac:dyDescent="0.25">
      <c r="A54" s="45">
        <f t="shared" si="34"/>
        <v>93</v>
      </c>
      <c r="B54" s="32">
        <f t="shared" si="18"/>
        <v>1.0214455050453533</v>
      </c>
      <c r="C54" s="28">
        <f t="shared" si="8"/>
        <v>1.0529224634556899E-2</v>
      </c>
      <c r="D54" s="33">
        <f t="shared" si="19"/>
        <v>1.1505392748872851E-2</v>
      </c>
      <c r="E54" s="28">
        <f t="shared" si="9"/>
        <v>9.7616811431595169E-4</v>
      </c>
      <c r="F54" s="34">
        <f t="shared" si="35"/>
        <v>1.0190411567299329E-3</v>
      </c>
      <c r="G54" s="30">
        <f t="shared" si="10"/>
        <v>4.2873042413981203E-5</v>
      </c>
      <c r="H54" s="30">
        <f t="shared" si="41"/>
        <v>2.0000000000000001E-4</v>
      </c>
      <c r="I54" s="31">
        <f t="shared" si="40"/>
        <v>-1.5712695758601881E-4</v>
      </c>
      <c r="J54" s="30">
        <f t="shared" si="21"/>
        <v>0.98845173420871313</v>
      </c>
      <c r="K54" s="30">
        <f t="shared" si="22"/>
        <v>0</v>
      </c>
      <c r="L54" s="29">
        <v>8.0340953892557548E-2</v>
      </c>
      <c r="M54" s="29">
        <v>0.10711562787062201</v>
      </c>
      <c r="N54" s="37">
        <f t="shared" si="23"/>
        <v>8.1124369760795026E-2</v>
      </c>
      <c r="O54" s="37">
        <f t="shared" si="24"/>
        <v>0.10846316230296398</v>
      </c>
      <c r="P54" s="32">
        <f t="shared" si="36"/>
        <v>0.2</v>
      </c>
      <c r="Q54" s="32">
        <f t="shared" si="12"/>
        <v>8.2082411270353192E-2</v>
      </c>
      <c r="R54" s="43">
        <v>31</v>
      </c>
      <c r="S54" s="44">
        <f t="shared" si="13"/>
        <v>1.1505392748872851E-2</v>
      </c>
      <c r="T54" s="44">
        <f t="shared" si="14"/>
        <v>0.12741057328818786</v>
      </c>
      <c r="U54" s="44">
        <f t="shared" si="15"/>
        <v>0.15289268794582542</v>
      </c>
      <c r="V54" s="44">
        <f t="shared" si="16"/>
        <v>3.1852643322046965E-2</v>
      </c>
      <c r="W54" s="44">
        <f t="shared" si="17"/>
        <v>3.1852643322046965E-2</v>
      </c>
      <c r="X54" s="44">
        <f t="shared" si="37"/>
        <v>0.61770301906733993</v>
      </c>
      <c r="Y54" s="44">
        <f t="shared" si="39"/>
        <v>7.0447702524982447E-2</v>
      </c>
      <c r="Z54" s="32">
        <f t="shared" si="25"/>
        <v>1.5625345722070731E-3</v>
      </c>
      <c r="AA54" s="32">
        <f t="shared" si="26"/>
        <v>9.9118045109356477E-3</v>
      </c>
      <c r="AB54" s="32">
        <f t="shared" si="27"/>
        <v>0</v>
      </c>
      <c r="AC54" s="32">
        <f t="shared" si="28"/>
        <v>7.155265799219977E-5</v>
      </c>
      <c r="AE54" s="19">
        <f t="shared" si="29"/>
        <v>1.0308160917590401E-2</v>
      </c>
      <c r="AF54" s="19">
        <f t="shared" si="30"/>
        <v>9.2334760967049078E-4</v>
      </c>
      <c r="AG54" s="19">
        <f t="shared" si="31"/>
        <v>2.5766906364973303E-4</v>
      </c>
      <c r="AH54" s="19">
        <f t="shared" si="32"/>
        <v>4.5768043895863746E-2</v>
      </c>
      <c r="AI54" s="19">
        <f t="shared" si="33"/>
        <v>5.1931289050821443E-2</v>
      </c>
    </row>
    <row r="55" spans="1:35" x14ac:dyDescent="0.25">
      <c r="A55" s="45">
        <f t="shared" si="34"/>
        <v>94</v>
      </c>
      <c r="B55" s="32">
        <f t="shared" si="18"/>
        <v>1.0234324146352918</v>
      </c>
      <c r="C55" s="28">
        <f t="shared" si="8"/>
        <v>9.7244793213023869E-3</v>
      </c>
      <c r="D55" s="33">
        <f t="shared" si="19"/>
        <v>1.0600573193444237E-2</v>
      </c>
      <c r="E55" s="28">
        <f t="shared" si="9"/>
        <v>8.7609387214184961E-4</v>
      </c>
      <c r="F55" s="34">
        <f t="shared" si="35"/>
        <v>9.1306468323701134E-4</v>
      </c>
      <c r="G55" s="30">
        <f t="shared" si="10"/>
        <v>3.6970811095161731E-5</v>
      </c>
      <c r="H55" s="30">
        <f t="shared" si="41"/>
        <v>2.0000000000000001E-4</v>
      </c>
      <c r="I55" s="31">
        <f t="shared" si="40"/>
        <v>-1.6302918890483828E-4</v>
      </c>
      <c r="J55" s="30">
        <f t="shared" si="21"/>
        <v>0.98936245599546058</v>
      </c>
      <c r="K55" s="30">
        <f t="shared" si="22"/>
        <v>0</v>
      </c>
      <c r="L55" s="29">
        <v>8.0340953892557548E-2</v>
      </c>
      <c r="M55" s="29">
        <v>0.10711562787062201</v>
      </c>
      <c r="N55" s="37">
        <f t="shared" si="23"/>
        <v>8.1907785629032476E-2</v>
      </c>
      <c r="O55" s="37">
        <f t="shared" si="24"/>
        <v>0.10981069673530594</v>
      </c>
      <c r="P55" s="32">
        <f t="shared" si="36"/>
        <v>0.4</v>
      </c>
      <c r="Q55" s="32">
        <f t="shared" si="12"/>
        <v>8.2948416388651053E-2</v>
      </c>
      <c r="R55" s="43">
        <v>32</v>
      </c>
      <c r="S55" s="44">
        <f t="shared" si="13"/>
        <v>1.0600573193444237E-2</v>
      </c>
      <c r="T55" s="44">
        <f t="shared" si="14"/>
        <v>0.12950612388032368</v>
      </c>
      <c r="U55" s="44">
        <f t="shared" si="15"/>
        <v>0.15540734865638842</v>
      </c>
      <c r="V55" s="44">
        <f t="shared" si="16"/>
        <v>3.2376530970080919E-2</v>
      </c>
      <c r="W55" s="44">
        <f t="shared" si="17"/>
        <v>3.2376530970080919E-2</v>
      </c>
      <c r="X55" s="44">
        <f t="shared" si="37"/>
        <v>0.67112661654734995</v>
      </c>
      <c r="Y55" s="44">
        <f t="shared" si="39"/>
        <v>7.3368008756462585E-2</v>
      </c>
      <c r="Z55" s="32">
        <f t="shared" si="25"/>
        <v>1.4496608286052068E-3</v>
      </c>
      <c r="AA55" s="32">
        <f t="shared" si="26"/>
        <v>9.1214973299721513E-3</v>
      </c>
      <c r="AB55" s="32">
        <f t="shared" si="27"/>
        <v>0</v>
      </c>
      <c r="AC55" s="32">
        <f t="shared" si="28"/>
        <v>6.516937696752657E-5</v>
      </c>
      <c r="AE55" s="19">
        <f t="shared" si="29"/>
        <v>9.5018285352704828E-3</v>
      </c>
      <c r="AF55" s="19">
        <f t="shared" si="30"/>
        <v>8.2726246311594354E-4</v>
      </c>
      <c r="AG55" s="19">
        <f t="shared" si="31"/>
        <v>2.4458490025238718E-4</v>
      </c>
      <c r="AH55" s="19">
        <f t="shared" si="32"/>
        <v>4.6237559166828889E-2</v>
      </c>
      <c r="AI55" s="19">
        <f t="shared" si="33"/>
        <v>5.2377275472128108E-2</v>
      </c>
    </row>
    <row r="56" spans="1:35" x14ac:dyDescent="0.25">
      <c r="A56" s="45">
        <f t="shared" si="34"/>
        <v>95</v>
      </c>
      <c r="B56" s="32">
        <f t="shared" si="18"/>
        <v>1.0255528587824974</v>
      </c>
      <c r="C56" s="28">
        <f t="shared" si="8"/>
        <v>8.9740933954390797E-3</v>
      </c>
      <c r="D56" s="33">
        <f>EXP(-N56)*D55</f>
        <v>9.7592628802857274E-3</v>
      </c>
      <c r="E56" s="28">
        <f t="shared" si="9"/>
        <v>7.8516948484664846E-4</v>
      </c>
      <c r="F56" s="34">
        <f t="shared" si="35"/>
        <v>8.1700767900009543E-4</v>
      </c>
      <c r="G56" s="30">
        <f t="shared" si="10"/>
        <v>3.1838194153446971E-5</v>
      </c>
      <c r="H56" s="30">
        <f t="shared" si="41"/>
        <v>2.0000000000000001E-4</v>
      </c>
      <c r="I56" s="31">
        <f t="shared" si="40"/>
        <v>-1.6816180584655304E-4</v>
      </c>
      <c r="J56" s="30">
        <f t="shared" si="21"/>
        <v>0.99020889892556074</v>
      </c>
      <c r="K56" s="30">
        <f t="shared" si="22"/>
        <v>0</v>
      </c>
      <c r="L56" s="29">
        <v>8.0340953892557548E-2</v>
      </c>
      <c r="M56" s="29">
        <v>0.10711562787062201</v>
      </c>
      <c r="N56" s="37">
        <f t="shared" si="23"/>
        <v>8.2691201497269953E-2</v>
      </c>
      <c r="O56" s="37">
        <f t="shared" si="24"/>
        <v>0.11115823116764792</v>
      </c>
      <c r="P56" s="32">
        <f t="shared" si="36"/>
        <v>0.60000000000000009</v>
      </c>
      <c r="Q56" s="32">
        <f t="shared" si="12"/>
        <v>8.3822427096779964E-2</v>
      </c>
      <c r="R56" s="43">
        <v>33</v>
      </c>
      <c r="S56" s="44">
        <f t="shared" si="13"/>
        <v>9.7592628802857274E-3</v>
      </c>
      <c r="T56" s="44">
        <f t="shared" si="14"/>
        <v>0.13163660625517981</v>
      </c>
      <c r="U56" s="44">
        <f t="shared" si="15"/>
        <v>0.15796392750621577</v>
      </c>
      <c r="V56" s="44">
        <f t="shared" si="16"/>
        <v>3.2909151563794953E-2</v>
      </c>
      <c r="W56" s="44">
        <f t="shared" si="17"/>
        <v>3.2909151563794953E-2</v>
      </c>
      <c r="X56" s="44">
        <f t="shared" si="37"/>
        <v>0.69039946623860438</v>
      </c>
      <c r="Y56" s="44">
        <f t="shared" si="39"/>
        <v>7.6409372001584819E-2</v>
      </c>
      <c r="Z56" s="32">
        <f t="shared" si="25"/>
        <v>1.3453047441298258E-3</v>
      </c>
      <c r="AA56" s="32">
        <f t="shared" si="26"/>
        <v>8.3861234792506536E-3</v>
      </c>
      <c r="AB56" s="32">
        <f t="shared" si="27"/>
        <v>0</v>
      </c>
      <c r="AC56" s="32">
        <f t="shared" si="28"/>
        <v>5.9355554545556776E-5</v>
      </c>
      <c r="AE56" s="19">
        <f t="shared" si="29"/>
        <v>8.7504932764682925E-3</v>
      </c>
      <c r="AF56" s="19">
        <f t="shared" si="30"/>
        <v>7.4004677253770217E-4</v>
      </c>
      <c r="AG56" s="19">
        <f t="shared" si="31"/>
        <v>2.3216513687801481E-4</v>
      </c>
      <c r="AH56" s="19">
        <f t="shared" si="32"/>
        <v>4.6673758078709271E-2</v>
      </c>
      <c r="AI56" s="19">
        <f t="shared" si="33"/>
        <v>5.2792047273002525E-2</v>
      </c>
    </row>
    <row r="57" spans="1:35" x14ac:dyDescent="0.25">
      <c r="A57" s="45">
        <f t="shared" si="34"/>
        <v>96</v>
      </c>
      <c r="B57" s="32">
        <f t="shared" si="18"/>
        <v>1.0314824689281483</v>
      </c>
      <c r="C57" s="28">
        <f t="shared" si="8"/>
        <v>8.2749963360659942E-3</v>
      </c>
      <c r="D57" s="33">
        <f t="shared" si="19"/>
        <v>8.97768681050716E-3</v>
      </c>
      <c r="E57" s="28">
        <f t="shared" si="9"/>
        <v>7.0269047444116665E-4</v>
      </c>
      <c r="F57" s="34">
        <f t="shared" si="35"/>
        <v>7.300716852083356E-4</v>
      </c>
      <c r="G57" s="30">
        <f t="shared" si="10"/>
        <v>2.738121076716895E-5</v>
      </c>
      <c r="H57" s="30">
        <f t="shared" si="41"/>
        <v>2.0000000000000001E-4</v>
      </c>
      <c r="I57" s="31">
        <f t="shared" si="40"/>
        <v>-1.7261878923283106E-4</v>
      </c>
      <c r="J57" s="30">
        <f t="shared" si="21"/>
        <v>0.99099493197872568</v>
      </c>
      <c r="K57" s="30">
        <f t="shared" si="22"/>
        <v>0</v>
      </c>
      <c r="L57" s="29">
        <v>8.0340953892557548E-2</v>
      </c>
      <c r="M57" s="29">
        <v>0.10711562787062201</v>
      </c>
      <c r="N57" s="37">
        <f t="shared" si="23"/>
        <v>8.3474617365507417E-2</v>
      </c>
      <c r="O57" s="37">
        <f t="shared" si="24"/>
        <v>0.11250576559998988</v>
      </c>
      <c r="P57" s="32">
        <f t="shared" si="36"/>
        <v>0.8</v>
      </c>
      <c r="Q57" s="32">
        <f t="shared" si="12"/>
        <v>8.4705288526043726E-2</v>
      </c>
      <c r="R57" s="43">
        <v>34</v>
      </c>
      <c r="S57" s="44">
        <f t="shared" si="13"/>
        <v>8.97768681050716E-3</v>
      </c>
      <c r="T57" s="44">
        <f t="shared" si="14"/>
        <v>0.13380287303228691</v>
      </c>
      <c r="U57" s="44">
        <f t="shared" si="15"/>
        <v>0.16056344763874428</v>
      </c>
      <c r="V57" s="44">
        <f t="shared" si="16"/>
        <v>3.3450718258071728E-2</v>
      </c>
      <c r="W57" s="44">
        <f t="shared" si="17"/>
        <v>3.3450718258071728E-2</v>
      </c>
      <c r="X57" s="44">
        <f t="shared" si="37"/>
        <v>0.68563367932896879</v>
      </c>
      <c r="Y57" s="44">
        <f t="shared" si="39"/>
        <v>7.9576810501379491E-2</v>
      </c>
      <c r="Z57" s="32">
        <f t="shared" si="25"/>
        <v>1.2488449589416611E-3</v>
      </c>
      <c r="AA57" s="32">
        <f t="shared" si="26"/>
        <v>7.7025286091874359E-3</v>
      </c>
      <c r="AB57" s="32">
        <f t="shared" si="27"/>
        <v>0</v>
      </c>
      <c r="AC57" s="32">
        <f t="shared" si="28"/>
        <v>5.4060388779934049E-5</v>
      </c>
      <c r="AE57" s="19">
        <f t="shared" si="29"/>
        <v>8.0224304196510974E-3</v>
      </c>
      <c r="AF57" s="19">
        <f t="shared" si="30"/>
        <v>6.8963817091715609E-4</v>
      </c>
      <c r="AG57" s="19">
        <f t="shared" si="31"/>
        <v>2.2037603599391159E-4</v>
      </c>
      <c r="AH57" s="19">
        <f t="shared" si="32"/>
        <v>4.7078630082930888E-2</v>
      </c>
      <c r="AI57" s="19">
        <f t="shared" si="33"/>
        <v>5.3177435828102748E-2</v>
      </c>
    </row>
    <row r="58" spans="1:35" x14ac:dyDescent="0.25">
      <c r="A58" s="45">
        <f t="shared" si="34"/>
        <v>97</v>
      </c>
      <c r="B58" s="32">
        <f t="shared" si="18"/>
        <v>1.0407890710781214</v>
      </c>
      <c r="C58" s="28">
        <f t="shared" si="8"/>
        <v>7.6242448399558771E-3</v>
      </c>
      <c r="D58" s="33">
        <f t="shared" si="19"/>
        <v>8.2522362350665509E-3</v>
      </c>
      <c r="E58" s="28">
        <f t="shared" si="9"/>
        <v>6.2799139511067405E-4</v>
      </c>
      <c r="F58" s="34">
        <f t="shared" si="35"/>
        <v>6.5150783866031324E-4</v>
      </c>
      <c r="G58" s="30">
        <f t="shared" si="10"/>
        <v>2.3516443549639193E-5</v>
      </c>
      <c r="H58" s="30">
        <f t="shared" si="41"/>
        <v>2.0000000000000001E-4</v>
      </c>
      <c r="I58" s="31">
        <f t="shared" si="40"/>
        <v>-1.7648355645036082E-4</v>
      </c>
      <c r="J58" s="30">
        <f t="shared" si="21"/>
        <v>0.99172424732138387</v>
      </c>
      <c r="K58" s="30">
        <f t="shared" si="22"/>
        <v>0</v>
      </c>
      <c r="L58" s="29">
        <v>8.4258033233744895E-2</v>
      </c>
      <c r="M58" s="29">
        <v>0.11385330003233185</v>
      </c>
      <c r="N58" s="37">
        <f t="shared" si="23"/>
        <v>8.4258033233744895E-2</v>
      </c>
      <c r="O58" s="37">
        <f t="shared" si="24"/>
        <v>0.11385330003233185</v>
      </c>
      <c r="P58" s="32">
        <f t="shared" si="36"/>
        <v>0</v>
      </c>
      <c r="Q58" s="32">
        <f t="shared" si="12"/>
        <v>8.5597923837029022E-2</v>
      </c>
      <c r="R58" s="43">
        <v>35</v>
      </c>
      <c r="S58" s="44">
        <f t="shared" si="13"/>
        <v>8.2522362350665509E-3</v>
      </c>
      <c r="T58" s="44">
        <f t="shared" si="14"/>
        <v>0.13600589448364697</v>
      </c>
      <c r="U58" s="44">
        <f t="shared" si="15"/>
        <v>0.16320707338037635</v>
      </c>
      <c r="V58" s="44">
        <f t="shared" si="16"/>
        <v>3.4001473620911743E-2</v>
      </c>
      <c r="W58" s="44">
        <f t="shared" si="17"/>
        <v>3.4001473620911743E-2</v>
      </c>
      <c r="X58" s="44">
        <f t="shared" si="37"/>
        <v>0.68078703213597669</v>
      </c>
      <c r="Y58" s="44">
        <f t="shared" si="39"/>
        <v>8.2875550520702071E-2</v>
      </c>
      <c r="Z58" s="32">
        <f t="shared" si="25"/>
        <v>1.1596960156147642E-3</v>
      </c>
      <c r="AA58" s="32">
        <f t="shared" si="26"/>
        <v>7.067689032456359E-3</v>
      </c>
      <c r="AB58" s="32">
        <f t="shared" si="27"/>
        <v>0</v>
      </c>
      <c r="AC58" s="32">
        <f t="shared" si="28"/>
        <v>4.9237609814503754E-5</v>
      </c>
      <c r="AE58" s="19">
        <f t="shared" si="29"/>
        <v>7.3254466748561798E-3</v>
      </c>
      <c r="AF58" s="19">
        <f t="shared" si="30"/>
        <v>6.5809400808962035E-4</v>
      </c>
      <c r="AG58" s="19">
        <f t="shared" si="31"/>
        <v>2.0918557322371515E-4</v>
      </c>
      <c r="AH58" s="19">
        <f t="shared" si="32"/>
        <v>4.7457716824989359E-2</v>
      </c>
      <c r="AI58" s="19">
        <f t="shared" si="33"/>
        <v>5.3538067456436925E-2</v>
      </c>
    </row>
    <row r="59" spans="1:35" x14ac:dyDescent="0.25">
      <c r="A59" s="45">
        <f t="shared" si="34"/>
        <v>98</v>
      </c>
      <c r="B59" s="32">
        <f t="shared" si="18"/>
        <v>1.0518313974422293</v>
      </c>
      <c r="C59" s="28">
        <f t="shared" si="8"/>
        <v>7.0191194033342738E-3</v>
      </c>
      <c r="D59" s="33">
        <f t="shared" si="19"/>
        <v>7.5795659134685126E-3</v>
      </c>
      <c r="E59" s="28">
        <f t="shared" si="9"/>
        <v>5.6044651013423871E-4</v>
      </c>
      <c r="F59" s="34">
        <f t="shared" si="35"/>
        <v>5.8061652625715141E-4</v>
      </c>
      <c r="G59" s="30">
        <f t="shared" si="10"/>
        <v>2.0170016122912702E-5</v>
      </c>
      <c r="H59" s="30">
        <f t="shared" si="41"/>
        <v>2.0000000000000001E-4</v>
      </c>
      <c r="I59" s="31">
        <f t="shared" si="40"/>
        <v>-1.7982998387708731E-4</v>
      </c>
      <c r="J59" s="30">
        <f t="shared" si="21"/>
        <v>0.9924002640704086</v>
      </c>
      <c r="K59" s="30">
        <f t="shared" si="22"/>
        <v>0</v>
      </c>
      <c r="L59" s="29">
        <v>8.4258033233744895E-2</v>
      </c>
      <c r="M59" s="29">
        <v>0.11385330003233185</v>
      </c>
      <c r="N59" s="37">
        <f t="shared" si="23"/>
        <v>8.5028291750732996E-2</v>
      </c>
      <c r="O59" s="37">
        <f t="shared" si="24"/>
        <v>0.11519891291780973</v>
      </c>
      <c r="P59" s="32">
        <f t="shared" si="36"/>
        <v>0.2</v>
      </c>
      <c r="Q59" s="32">
        <f t="shared" si="12"/>
        <v>8.6488218877874334E-2</v>
      </c>
      <c r="R59" s="43">
        <v>36</v>
      </c>
      <c r="S59" s="44">
        <f t="shared" si="13"/>
        <v>7.5795659134685126E-3</v>
      </c>
      <c r="T59" s="44">
        <f t="shared" si="14"/>
        <v>0.13822611426764428</v>
      </c>
      <c r="U59" s="44">
        <f t="shared" si="15"/>
        <v>0.16587133712117313</v>
      </c>
      <c r="V59" s="44">
        <f t="shared" si="16"/>
        <v>3.455652856691107E-2</v>
      </c>
      <c r="W59" s="44">
        <f t="shared" si="17"/>
        <v>3.455652856691107E-2</v>
      </c>
      <c r="X59" s="44">
        <f t="shared" si="37"/>
        <v>0.67590254861118249</v>
      </c>
      <c r="Y59" s="44">
        <f t="shared" si="39"/>
        <v>8.63110349715559E-2</v>
      </c>
      <c r="Z59" s="32">
        <f t="shared" si="25"/>
        <v>1.0773078497731982E-3</v>
      </c>
      <c r="AA59" s="32">
        <f t="shared" si="26"/>
        <v>6.4787098857033839E-3</v>
      </c>
      <c r="AB59" s="32">
        <f t="shared" si="27"/>
        <v>0</v>
      </c>
      <c r="AC59" s="32">
        <f t="shared" si="28"/>
        <v>4.4845075571213345E-5</v>
      </c>
      <c r="AE59" s="19">
        <f t="shared" si="29"/>
        <v>6.6732362433778664E-3</v>
      </c>
      <c r="AF59" s="19">
        <f t="shared" si="30"/>
        <v>6.2586443738945501E-4</v>
      </c>
      <c r="AG59" s="19">
        <f t="shared" si="31"/>
        <v>1.9856335035513221E-4</v>
      </c>
      <c r="AH59" s="19">
        <f t="shared" si="32"/>
        <v>4.7814198403935346E-2</v>
      </c>
      <c r="AI59" s="19">
        <f t="shared" si="33"/>
        <v>5.3876648102537998E-2</v>
      </c>
    </row>
    <row r="60" spans="1:35" x14ac:dyDescent="0.25">
      <c r="A60" s="45">
        <f t="shared" si="34"/>
        <v>99</v>
      </c>
      <c r="B60" s="32">
        <f t="shared" si="18"/>
        <v>1.0648198538762894</v>
      </c>
      <c r="C60" s="28">
        <f t="shared" si="8"/>
        <v>6.4569005277512262E-3</v>
      </c>
      <c r="D60" s="33">
        <f t="shared" si="19"/>
        <v>6.9563671745143905E-3</v>
      </c>
      <c r="E60" s="28">
        <f t="shared" si="9"/>
        <v>4.9946664676316403E-4</v>
      </c>
      <c r="F60" s="34">
        <f t="shared" si="35"/>
        <v>5.1674317425374561E-4</v>
      </c>
      <c r="G60" s="30">
        <f t="shared" si="10"/>
        <v>1.7276527490581585E-5</v>
      </c>
      <c r="H60" s="30">
        <f t="shared" si="41"/>
        <v>2.0000000000000001E-4</v>
      </c>
      <c r="I60" s="31">
        <f t="shared" si="40"/>
        <v>-1.8272347250941842E-4</v>
      </c>
      <c r="J60" s="30">
        <f t="shared" si="21"/>
        <v>0.99302635629799496</v>
      </c>
      <c r="K60" s="30">
        <f t="shared" si="22"/>
        <v>0</v>
      </c>
      <c r="L60" s="29">
        <v>8.4258033233744895E-2</v>
      </c>
      <c r="M60" s="29">
        <v>0.11385330003233185</v>
      </c>
      <c r="N60" s="37">
        <f t="shared" si="23"/>
        <v>8.5798550267721096E-2</v>
      </c>
      <c r="O60" s="37">
        <f t="shared" si="24"/>
        <v>0.11654452580328759</v>
      </c>
      <c r="P60" s="32">
        <f t="shared" si="36"/>
        <v>0.4</v>
      </c>
      <c r="Q60" s="32">
        <f t="shared" si="12"/>
        <v>8.7390493343467754E-2</v>
      </c>
      <c r="R60" s="43">
        <v>37</v>
      </c>
      <c r="S60" s="44">
        <f t="shared" si="13"/>
        <v>6.9563671745143905E-3</v>
      </c>
      <c r="T60" s="44">
        <f t="shared" si="14"/>
        <v>0.14048566226947712</v>
      </c>
      <c r="U60" s="44">
        <f t="shared" si="15"/>
        <v>0.16858279472337254</v>
      </c>
      <c r="V60" s="44">
        <f t="shared" si="16"/>
        <v>3.512141556736928E-2</v>
      </c>
      <c r="W60" s="44">
        <f t="shared" si="17"/>
        <v>3.512141556736928E-2</v>
      </c>
      <c r="X60" s="44">
        <f t="shared" si="37"/>
        <v>0.6709315430071503</v>
      </c>
      <c r="Y60" s="44">
        <f t="shared" si="39"/>
        <v>8.9888932393882057E-2</v>
      </c>
      <c r="Z60" s="32">
        <f t="shared" si="25"/>
        <v>1.0011997504240629E-3</v>
      </c>
      <c r="AA60" s="32">
        <f t="shared" si="26"/>
        <v>5.9329787964655387E-3</v>
      </c>
      <c r="AB60" s="32">
        <f t="shared" si="27"/>
        <v>0</v>
      </c>
      <c r="AC60" s="32">
        <f t="shared" si="28"/>
        <v>4.0844403507081667E-5</v>
      </c>
      <c r="AE60" s="19">
        <f t="shared" si="29"/>
        <v>6.0638431038320846E-3</v>
      </c>
      <c r="AF60" s="19">
        <f t="shared" si="30"/>
        <v>5.9380887644423178E-4</v>
      </c>
      <c r="AG60" s="19">
        <f t="shared" si="31"/>
        <v>1.8848051276504157E-4</v>
      </c>
      <c r="AH60" s="19">
        <f t="shared" si="32"/>
        <v>4.8148615253899761E-2</v>
      </c>
      <c r="AI60" s="19">
        <f t="shared" si="33"/>
        <v>5.419376279065468E-2</v>
      </c>
    </row>
    <row r="61" spans="1:35" x14ac:dyDescent="0.25">
      <c r="A61" s="45">
        <f t="shared" si="34"/>
        <v>100</v>
      </c>
      <c r="B61" s="32">
        <f t="shared" si="18"/>
        <v>1.079922607562865</v>
      </c>
      <c r="C61" s="28">
        <f t="shared" si="8"/>
        <v>5.9349927975797332E-3</v>
      </c>
      <c r="D61" s="33">
        <f t="shared" si="19"/>
        <v>6.3794926459074669E-3</v>
      </c>
      <c r="E61" s="28">
        <f t="shared" si="9"/>
        <v>4.4449984832773353E-4</v>
      </c>
      <c r="F61" s="34">
        <f t="shared" si="35"/>
        <v>4.5927807329467586E-4</v>
      </c>
      <c r="G61" s="30">
        <f t="shared" si="10"/>
        <v>1.4778224966942332E-5</v>
      </c>
      <c r="H61" s="30">
        <f t="shared" si="41"/>
        <v>2.0000000000000001E-4</v>
      </c>
      <c r="I61" s="31">
        <f t="shared" si="40"/>
        <v>-1.8522177503305768E-4</v>
      </c>
      <c r="J61" s="30">
        <f t="shared" si="21"/>
        <v>0.9936057291291257</v>
      </c>
      <c r="K61" s="30">
        <f t="shared" si="22"/>
        <v>0</v>
      </c>
      <c r="L61" s="29">
        <v>8.4258033233744895E-2</v>
      </c>
      <c r="M61" s="29">
        <v>0.11385330003233185</v>
      </c>
      <c r="N61" s="37">
        <f t="shared" si="23"/>
        <v>8.6568808784709184E-2</v>
      </c>
      <c r="O61" s="37">
        <f t="shared" si="24"/>
        <v>0.11789013868876547</v>
      </c>
      <c r="P61" s="32">
        <f t="shared" si="36"/>
        <v>0.60000000000000009</v>
      </c>
      <c r="Q61" s="32">
        <f t="shared" si="12"/>
        <v>8.8306043139856225E-2</v>
      </c>
      <c r="R61" s="43">
        <v>38</v>
      </c>
      <c r="S61" s="44">
        <f t="shared" si="13"/>
        <v>6.3794926459074669E-3</v>
      </c>
      <c r="T61" s="44">
        <f t="shared" si="14"/>
        <v>0.1427861090503896</v>
      </c>
      <c r="U61" s="44">
        <f t="shared" si="15"/>
        <v>0.17134333086046752</v>
      </c>
      <c r="V61" s="44">
        <f t="shared" si="16"/>
        <v>3.5696527262597401E-2</v>
      </c>
      <c r="W61" s="44">
        <f t="shared" si="17"/>
        <v>3.5696527262597401E-2</v>
      </c>
      <c r="X61" s="44">
        <f t="shared" si="37"/>
        <v>0.66587056008914292</v>
      </c>
      <c r="Y61" s="44">
        <f t="shared" si="39"/>
        <v>9.3615146308634781E-2</v>
      </c>
      <c r="Z61" s="32">
        <f t="shared" si="25"/>
        <v>9.3085729131242361E-4</v>
      </c>
      <c r="AA61" s="32">
        <f t="shared" si="26"/>
        <v>5.4277453130872786E-3</v>
      </c>
      <c r="AB61" s="32">
        <f t="shared" si="27"/>
        <v>0</v>
      </c>
      <c r="AC61" s="32">
        <f t="shared" si="28"/>
        <v>3.7200635222481084E-5</v>
      </c>
      <c r="AE61" s="19">
        <f t="shared" si="29"/>
        <v>5.4957575256005028E-3</v>
      </c>
      <c r="AF61" s="19">
        <f t="shared" si="30"/>
        <v>5.6199619604188991E-4</v>
      </c>
      <c r="AG61" s="19">
        <f t="shared" si="31"/>
        <v>1.7890967103766336E-4</v>
      </c>
      <c r="AH61" s="19">
        <f t="shared" si="32"/>
        <v>4.8461691967407287E-2</v>
      </c>
      <c r="AI61" s="19">
        <f t="shared" si="33"/>
        <v>5.4490155177508458E-2</v>
      </c>
    </row>
    <row r="62" spans="1:35" x14ac:dyDescent="0.25">
      <c r="A62" s="45">
        <f t="shared" si="34"/>
        <v>101</v>
      </c>
      <c r="B62" s="32">
        <f t="shared" si="18"/>
        <v>1.097334021783728</v>
      </c>
      <c r="C62" s="28">
        <f t="shared" si="8"/>
        <v>5.4509219383957336E-3</v>
      </c>
      <c r="D62" s="33">
        <f t="shared" si="19"/>
        <v>5.8459522829143766E-3</v>
      </c>
      <c r="E62" s="28">
        <f t="shared" si="9"/>
        <v>3.9503034451864266E-4</v>
      </c>
      <c r="F62" s="34">
        <f t="shared" si="35"/>
        <v>4.0765453966109302E-4</v>
      </c>
      <c r="G62" s="30">
        <f t="shared" si="10"/>
        <v>1.2624195142450355E-5</v>
      </c>
      <c r="H62" s="30">
        <f t="shared" si="41"/>
        <v>2.0000000000000001E-4</v>
      </c>
      <c r="I62" s="31">
        <f t="shared" si="40"/>
        <v>-1.8737580485754965E-4</v>
      </c>
      <c r="J62" s="30">
        <f t="shared" si="21"/>
        <v>0.99414142352194335</v>
      </c>
      <c r="K62" s="30">
        <f t="shared" si="22"/>
        <v>0</v>
      </c>
      <c r="L62" s="29">
        <v>8.4258033233744895E-2</v>
      </c>
      <c r="M62" s="29">
        <v>0.11385330003233185</v>
      </c>
      <c r="N62" s="37">
        <f t="shared" si="23"/>
        <v>8.7339067301697285E-2</v>
      </c>
      <c r="O62" s="37">
        <f t="shared" si="24"/>
        <v>0.11923575157424333</v>
      </c>
      <c r="P62" s="32">
        <f t="shared" si="36"/>
        <v>0.8</v>
      </c>
      <c r="Q62" s="32">
        <f t="shared" si="12"/>
        <v>8.9236313989406887E-2</v>
      </c>
      <c r="R62" s="43">
        <v>39</v>
      </c>
      <c r="S62" s="44">
        <f t="shared" si="13"/>
        <v>5.8459522829143766E-3</v>
      </c>
      <c r="T62" s="44">
        <f t="shared" si="14"/>
        <v>0.14512928347904819</v>
      </c>
      <c r="U62" s="44">
        <f t="shared" si="15"/>
        <v>0.17415514017485781</v>
      </c>
      <c r="V62" s="44">
        <f t="shared" si="16"/>
        <v>3.6282320869762047E-2</v>
      </c>
      <c r="W62" s="44">
        <f t="shared" si="17"/>
        <v>3.6282320869762047E-2</v>
      </c>
      <c r="X62" s="44">
        <f t="shared" si="37"/>
        <v>0.66071557634609401</v>
      </c>
      <c r="Y62" s="44">
        <f t="shared" si="39"/>
        <v>9.7495824958574881E-2</v>
      </c>
      <c r="Z62" s="32">
        <f t="shared" si="25"/>
        <v>8.6583071438889412E-4</v>
      </c>
      <c r="AA62" s="32">
        <f t="shared" si="26"/>
        <v>4.9604699678631016E-3</v>
      </c>
      <c r="AB62" s="32">
        <f t="shared" si="27"/>
        <v>0</v>
      </c>
      <c r="AC62" s="32">
        <f t="shared" si="28"/>
        <v>3.3881930990035386E-5</v>
      </c>
      <c r="AE62" s="19">
        <f t="shared" si="29"/>
        <v>4.9674227082973357E-3</v>
      </c>
      <c r="AF62" s="19">
        <f t="shared" si="30"/>
        <v>5.3051739084272807E-4</v>
      </c>
      <c r="AG62" s="19">
        <f t="shared" si="31"/>
        <v>1.6982482656287493E-4</v>
      </c>
      <c r="AH62" s="19">
        <f t="shared" si="32"/>
        <v>4.8754165725909238E-2</v>
      </c>
      <c r="AI62" s="19">
        <f t="shared" si="33"/>
        <v>5.4766579885983623E-2</v>
      </c>
    </row>
    <row r="63" spans="1:35" x14ac:dyDescent="0.25">
      <c r="A63" s="45">
        <f t="shared" si="34"/>
        <v>102</v>
      </c>
      <c r="B63" s="32">
        <f t="shared" si="18"/>
        <v>1.117275971927741</v>
      </c>
      <c r="C63" s="28">
        <f t="shared" si="8"/>
        <v>5.0023317665076937E-3</v>
      </c>
      <c r="D63" s="33">
        <f t="shared" si="19"/>
        <v>5.3529091447192898E-3</v>
      </c>
      <c r="E63" s="28">
        <f t="shared" si="9"/>
        <v>3.5057737821159575E-4</v>
      </c>
      <c r="F63" s="34">
        <f t="shared" si="35"/>
        <v>3.6134700696177071E-4</v>
      </c>
      <c r="G63" s="30">
        <f t="shared" si="10"/>
        <v>1.0769628750174963E-5</v>
      </c>
      <c r="H63" s="30">
        <f t="shared" si="41"/>
        <v>2.0000000000000001E-4</v>
      </c>
      <c r="I63" s="31">
        <f t="shared" si="40"/>
        <v>-1.8923037124982505E-4</v>
      </c>
      <c r="J63" s="30">
        <f t="shared" si="21"/>
        <v>0.99463632122653056</v>
      </c>
      <c r="K63" s="30">
        <f t="shared" si="22"/>
        <v>0</v>
      </c>
      <c r="L63" s="29">
        <v>8.8109325818685386E-2</v>
      </c>
      <c r="M63" s="29">
        <v>0.1205813644597212</v>
      </c>
      <c r="N63" s="37">
        <f t="shared" si="23"/>
        <v>8.8109325818685386E-2</v>
      </c>
      <c r="O63" s="37">
        <f t="shared" si="24"/>
        <v>0.1205813644597212</v>
      </c>
      <c r="P63" s="32">
        <f t="shared" si="36"/>
        <v>0</v>
      </c>
      <c r="Q63" s="32">
        <f t="shared" si="12"/>
        <v>9.0181323176647149E-2</v>
      </c>
      <c r="R63" s="43">
        <v>40</v>
      </c>
      <c r="S63" s="44">
        <f t="shared" si="13"/>
        <v>5.3529091447192898E-3</v>
      </c>
      <c r="T63" s="44">
        <f t="shared" si="14"/>
        <v>0.1475146992955278</v>
      </c>
      <c r="U63" s="44">
        <f t="shared" si="15"/>
        <v>0.17701763915463334</v>
      </c>
      <c r="V63" s="44">
        <f t="shared" si="16"/>
        <v>3.6878674823881949E-2</v>
      </c>
      <c r="W63" s="44">
        <f t="shared" si="17"/>
        <v>3.6878674823881949E-2</v>
      </c>
      <c r="X63" s="44">
        <f t="shared" si="37"/>
        <v>0.65546766154983882</v>
      </c>
      <c r="Y63" s="44">
        <f t="shared" si="39"/>
        <v>0.10153737145285345</v>
      </c>
      <c r="Z63" s="32">
        <f t="shared" si="25"/>
        <v>8.0570157518258215E-4</v>
      </c>
      <c r="AA63" s="32">
        <f t="shared" si="26"/>
        <v>4.528735263390986E-3</v>
      </c>
      <c r="AB63" s="32">
        <f t="shared" si="27"/>
        <v>0</v>
      </c>
      <c r="AC63" s="32">
        <f t="shared" si="28"/>
        <v>3.0859291534886744E-5</v>
      </c>
      <c r="AE63" s="19">
        <f t="shared" si="29"/>
        <v>4.477257089738269E-3</v>
      </c>
      <c r="AF63" s="19">
        <f t="shared" si="30"/>
        <v>4.9946134648213691E-4</v>
      </c>
      <c r="AG63" s="19">
        <f t="shared" si="31"/>
        <v>1.6120130091256592E-4</v>
      </c>
      <c r="AH63" s="19">
        <f t="shared" si="32"/>
        <v>4.9026787681074845E-2</v>
      </c>
      <c r="AI63" s="19">
        <f t="shared" si="33"/>
        <v>5.5023803119387989E-2</v>
      </c>
    </row>
    <row r="64" spans="1:35" x14ac:dyDescent="0.25">
      <c r="A64" s="45">
        <f t="shared" si="34"/>
        <v>103</v>
      </c>
      <c r="B64" s="32">
        <f t="shared" si="18"/>
        <v>1.1408341605361267</v>
      </c>
      <c r="C64" s="28">
        <f t="shared" si="8"/>
        <v>4.5903366157666473E-3</v>
      </c>
      <c r="D64" s="33">
        <f t="shared" si="19"/>
        <v>4.9014488871836522E-3</v>
      </c>
      <c r="E64" s="28">
        <f t="shared" si="9"/>
        <v>3.1111227141700476E-4</v>
      </c>
      <c r="F64" s="34">
        <f t="shared" si="35"/>
        <v>3.202997801736289E-4</v>
      </c>
      <c r="G64" s="30">
        <f t="shared" si="10"/>
        <v>9.1875087566241419E-6</v>
      </c>
      <c r="H64" s="30">
        <f t="shared" si="41"/>
        <v>2.0000000000000001E-4</v>
      </c>
      <c r="I64" s="31">
        <f t="shared" si="40"/>
        <v>-1.9081249124337587E-4</v>
      </c>
      <c r="J64" s="30">
        <f t="shared" si="21"/>
        <v>0.99508936360405964</v>
      </c>
      <c r="K64" s="30">
        <f t="shared" si="22"/>
        <v>0</v>
      </c>
      <c r="L64" s="29">
        <v>8.8109325818685386E-2</v>
      </c>
      <c r="M64" s="29">
        <v>0.1205813644597212</v>
      </c>
      <c r="N64" s="37">
        <f t="shared" si="23"/>
        <v>8.8109325818685386E-2</v>
      </c>
      <c r="O64" s="37">
        <f t="shared" si="24"/>
        <v>0.1205813644597212</v>
      </c>
      <c r="P64" s="32">
        <f t="shared" si="36"/>
        <v>0.2</v>
      </c>
      <c r="Q64" s="32">
        <f t="shared" si="12"/>
        <v>9.0372169696190482E-2</v>
      </c>
      <c r="R64" s="43">
        <v>41</v>
      </c>
      <c r="S64" s="44">
        <f t="shared" si="13"/>
        <v>4.9014488871836522E-3</v>
      </c>
      <c r="T64" s="44">
        <f t="shared" si="14"/>
        <v>0.14866166442572218</v>
      </c>
      <c r="U64" s="44">
        <f t="shared" si="15"/>
        <v>0.17839399731086661</v>
      </c>
      <c r="V64" s="44">
        <f t="shared" si="16"/>
        <v>3.7165416106430545E-2</v>
      </c>
      <c r="W64" s="44">
        <f t="shared" si="17"/>
        <v>3.7165416106430545E-2</v>
      </c>
      <c r="X64" s="44">
        <f t="shared" si="37"/>
        <v>0.65294433826341125</v>
      </c>
      <c r="Y64" s="44">
        <f t="shared" si="39"/>
        <v>0.10574645433212447</v>
      </c>
      <c r="Z64" s="32">
        <f t="shared" si="25"/>
        <v>7.5008343592985235E-4</v>
      </c>
      <c r="AA64" s="32">
        <f t="shared" si="26"/>
        <v>4.1302490684187064E-3</v>
      </c>
      <c r="AB64" s="32">
        <f t="shared" si="27"/>
        <v>0</v>
      </c>
      <c r="AC64" s="32">
        <f t="shared" si="28"/>
        <v>2.8106304635211054E-5</v>
      </c>
      <c r="AE64" s="19">
        <f t="shared" si="29"/>
        <v>4.0236668698712987E-3</v>
      </c>
      <c r="AF64" s="19">
        <f t="shared" si="30"/>
        <v>4.6891522308841583E-4</v>
      </c>
      <c r="AG64" s="19">
        <f t="shared" si="31"/>
        <v>1.5301566880318747E-4</v>
      </c>
      <c r="AH64" s="19">
        <f t="shared" si="32"/>
        <v>4.9280316457793488E-2</v>
      </c>
      <c r="AI64" s="19">
        <f t="shared" si="33"/>
        <v>5.5262596318039418E-2</v>
      </c>
    </row>
    <row r="65" spans="1:74" x14ac:dyDescent="0.25">
      <c r="A65" s="45">
        <f t="shared" si="34"/>
        <v>104</v>
      </c>
      <c r="B65" s="32">
        <f t="shared" si="18"/>
        <v>1.1670969434292877</v>
      </c>
      <c r="C65" s="28">
        <f t="shared" si="8"/>
        <v>4.2119869385800488E-3</v>
      </c>
      <c r="D65" s="33">
        <f t="shared" si="19"/>
        <v>4.488064442000483E-3</v>
      </c>
      <c r="E65" s="28">
        <f t="shared" si="9"/>
        <v>2.7607750342043387E-4</v>
      </c>
      <c r="F65" s="34">
        <f t="shared" si="35"/>
        <v>2.839153146496904E-4</v>
      </c>
      <c r="G65" s="30">
        <f t="shared" si="10"/>
        <v>7.8378112292565262E-6</v>
      </c>
      <c r="H65" s="30">
        <f t="shared" si="41"/>
        <v>2.0000000000000001E-4</v>
      </c>
      <c r="I65" s="31">
        <f t="shared" si="40"/>
        <v>-1.9216218877074348E-4</v>
      </c>
      <c r="J65" s="30">
        <f t="shared" si="21"/>
        <v>0.9955040977467704</v>
      </c>
      <c r="K65" s="30">
        <f t="shared" si="22"/>
        <v>0</v>
      </c>
      <c r="L65" s="29">
        <v>8.8109325818685386E-2</v>
      </c>
      <c r="M65" s="29">
        <v>0.1205813644597212</v>
      </c>
      <c r="N65" s="37">
        <f t="shared" si="23"/>
        <v>8.8109325818685386E-2</v>
      </c>
      <c r="O65" s="37">
        <f t="shared" si="24"/>
        <v>0.1205813644597212</v>
      </c>
      <c r="P65" s="32">
        <f t="shared" si="36"/>
        <v>0.4</v>
      </c>
      <c r="Q65" s="32">
        <f t="shared" si="12"/>
        <v>9.0580594613641457E-2</v>
      </c>
      <c r="R65" s="43">
        <v>42</v>
      </c>
      <c r="S65" s="44">
        <f t="shared" si="13"/>
        <v>4.488064442000483E-3</v>
      </c>
      <c r="T65" s="44">
        <f t="shared" si="14"/>
        <v>0.14982565895856795</v>
      </c>
      <c r="U65" s="44">
        <f t="shared" si="15"/>
        <v>0.17979079075028154</v>
      </c>
      <c r="V65" s="44">
        <f t="shared" si="16"/>
        <v>3.7456414739641987E-2</v>
      </c>
      <c r="W65" s="44">
        <f t="shared" si="17"/>
        <v>3.7456414739641987E-2</v>
      </c>
      <c r="X65" s="44">
        <f t="shared" si="37"/>
        <v>0.65038355029115058</v>
      </c>
      <c r="Y65" s="44">
        <f t="shared" si="39"/>
        <v>0.1101300185716186</v>
      </c>
      <c r="Z65" s="32">
        <f t="shared" si="25"/>
        <v>7.0012919829328172E-4</v>
      </c>
      <c r="AA65" s="32">
        <f t="shared" si="26"/>
        <v>3.7685209074450345E-3</v>
      </c>
      <c r="AB65" s="32">
        <f t="shared" si="27"/>
        <v>0</v>
      </c>
      <c r="AC65" s="32">
        <f t="shared" si="28"/>
        <v>2.5598914328743538E-5</v>
      </c>
      <c r="AE65" s="19">
        <f t="shared" si="29"/>
        <v>3.608943509186086E-3</v>
      </c>
      <c r="AF65" s="19">
        <f t="shared" si="30"/>
        <v>4.3896467254403014E-4</v>
      </c>
      <c r="AG65" s="19">
        <f t="shared" si="31"/>
        <v>1.452456944623926E-4</v>
      </c>
      <c r="AH65" s="19">
        <f t="shared" si="32"/>
        <v>4.9513509372332572E-2</v>
      </c>
      <c r="AI65" s="19">
        <f t="shared" si="33"/>
        <v>5.5481847289070726E-2</v>
      </c>
    </row>
    <row r="66" spans="1:74" x14ac:dyDescent="0.25">
      <c r="A66" s="45">
        <f t="shared" si="34"/>
        <v>105</v>
      </c>
      <c r="B66" s="32">
        <f t="shared" si="18"/>
        <v>1.1964176285788568</v>
      </c>
      <c r="C66" s="28">
        <f t="shared" si="8"/>
        <v>3.8645669724481509E-3</v>
      </c>
      <c r="D66" s="33">
        <f t="shared" si="19"/>
        <v>4.1095445243177903E-3</v>
      </c>
      <c r="E66" s="28">
        <f t="shared" si="9"/>
        <v>2.4497755186963935E-4</v>
      </c>
      <c r="F66" s="34">
        <f t="shared" si="35"/>
        <v>2.5166394384952925E-4</v>
      </c>
      <c r="G66" s="30">
        <f t="shared" si="10"/>
        <v>6.6863919798898952E-6</v>
      </c>
      <c r="H66" s="30">
        <f t="shared" si="41"/>
        <v>2.0000000000000001E-4</v>
      </c>
      <c r="I66" s="31">
        <f t="shared" si="40"/>
        <v>-1.9331360802011011E-4</v>
      </c>
      <c r="J66" s="30">
        <f t="shared" si="21"/>
        <v>0.99588376908370235</v>
      </c>
      <c r="K66" s="30">
        <f t="shared" si="22"/>
        <v>0</v>
      </c>
      <c r="L66" s="29">
        <v>8.8109325818685386E-2</v>
      </c>
      <c r="M66" s="29">
        <v>0.1205813644597212</v>
      </c>
      <c r="N66" s="37">
        <f t="shared" si="23"/>
        <v>8.8109325818685386E-2</v>
      </c>
      <c r="O66" s="37">
        <f t="shared" si="24"/>
        <v>0.12058136445972108</v>
      </c>
      <c r="P66" s="32">
        <f t="shared" si="36"/>
        <v>0.60000000000000009</v>
      </c>
      <c r="Q66" s="32">
        <f t="shared" si="12"/>
        <v>9.0743984302893904E-2</v>
      </c>
      <c r="R66" s="43">
        <v>43</v>
      </c>
      <c r="S66" s="44">
        <f t="shared" si="13"/>
        <v>4.1095445243177903E-3</v>
      </c>
      <c r="T66" s="44">
        <f t="shared" si="14"/>
        <v>0.15090292083450951</v>
      </c>
      <c r="U66" s="44">
        <f t="shared" si="15"/>
        <v>0.1810835050014114</v>
      </c>
      <c r="V66" s="44">
        <f t="shared" si="16"/>
        <v>3.7725730208627378E-2</v>
      </c>
      <c r="W66" s="44">
        <f t="shared" si="17"/>
        <v>3.7725730208627378E-2</v>
      </c>
      <c r="X66" s="44">
        <f t="shared" si="37"/>
        <v>0.64801357416407912</v>
      </c>
      <c r="Y66" s="44">
        <f t="shared" si="39"/>
        <v>0.11469529704033329</v>
      </c>
      <c r="Z66" s="32">
        <f t="shared" si="25"/>
        <v>6.5430015203843546E-4</v>
      </c>
      <c r="AA66" s="32">
        <f t="shared" si="26"/>
        <v>3.4373885332857315E-3</v>
      </c>
      <c r="AB66" s="32">
        <f t="shared" si="27"/>
        <v>0</v>
      </c>
      <c r="AC66" s="32">
        <f t="shared" si="28"/>
        <v>2.3315210708610837E-5</v>
      </c>
      <c r="AE66" s="19">
        <f t="shared" si="29"/>
        <v>3.2301153712007797E-3</v>
      </c>
      <c r="AF66" s="19">
        <f t="shared" si="30"/>
        <v>4.1012208714922042E-4</v>
      </c>
      <c r="AG66" s="19">
        <f t="shared" si="31"/>
        <v>1.3787027122691143E-4</v>
      </c>
      <c r="AH66" s="19">
        <f t="shared" si="32"/>
        <v>4.9727609262772712E-2</v>
      </c>
      <c r="AI66" s="19">
        <f t="shared" si="33"/>
        <v>5.5682793545246183E-2</v>
      </c>
    </row>
    <row r="67" spans="1:74" x14ac:dyDescent="0.25">
      <c r="A67" s="45">
        <f t="shared" si="34"/>
        <v>106</v>
      </c>
      <c r="B67" s="32">
        <f t="shared" si="18"/>
        <v>1.257998428301077</v>
      </c>
      <c r="C67" s="28">
        <f t="shared" si="8"/>
        <v>3.6293163256964243E-3</v>
      </c>
      <c r="D67" s="33">
        <f t="shared" si="19"/>
        <v>3.854689025276086E-3</v>
      </c>
      <c r="E67" s="28">
        <f t="shared" si="9"/>
        <v>2.2537269957966175E-4</v>
      </c>
      <c r="F67" s="34">
        <f t="shared" si="35"/>
        <v>2.3128676984540323E-4</v>
      </c>
      <c r="G67" s="30">
        <f t="shared" si="10"/>
        <v>5.914070265741479E-6</v>
      </c>
      <c r="H67" s="30">
        <f t="shared" si="41"/>
        <v>2.0000000000000001E-4</v>
      </c>
      <c r="I67" s="31">
        <f t="shared" si="40"/>
        <v>-1.9408592973425853E-4</v>
      </c>
      <c r="J67" s="30">
        <f t="shared" si="21"/>
        <v>0.99613939690445819</v>
      </c>
      <c r="K67" s="30">
        <f t="shared" si="22"/>
        <v>0</v>
      </c>
      <c r="L67" s="29">
        <v>8.8109325818685386E-2</v>
      </c>
      <c r="M67" s="29">
        <v>0.1205813644597212</v>
      </c>
      <c r="N67" s="37">
        <f t="shared" si="23"/>
        <v>6.4021865163737077E-2</v>
      </c>
      <c r="O67" s="37">
        <f t="shared" si="24"/>
        <v>8.4436272891944233E-2</v>
      </c>
      <c r="P67" s="32">
        <f t="shared" si="36"/>
        <v>0.8</v>
      </c>
      <c r="Q67" s="32">
        <f t="shared" si="12"/>
        <v>6.6899195483391932E-2</v>
      </c>
      <c r="R67" s="43">
        <v>44</v>
      </c>
      <c r="S67" s="44">
        <f t="shared" si="13"/>
        <v>3.854689025276086E-3</v>
      </c>
      <c r="T67" s="44">
        <f t="shared" si="14"/>
        <v>0.11161135628809876</v>
      </c>
      <c r="U67" s="44">
        <f t="shared" si="15"/>
        <v>0.1339336275457185</v>
      </c>
      <c r="V67" s="44">
        <f t="shared" si="16"/>
        <v>2.790283907202469E-2</v>
      </c>
      <c r="W67" s="44">
        <f t="shared" si="17"/>
        <v>2.790283907202469E-2</v>
      </c>
      <c r="X67" s="44">
        <f t="shared" si="37"/>
        <v>0.73445501616618281</v>
      </c>
      <c r="Y67" s="44">
        <f t="shared" si="39"/>
        <v>0.11944982243524693</v>
      </c>
      <c r="Z67" s="32">
        <f t="shared" si="25"/>
        <v>6.1225212222229812E-4</v>
      </c>
      <c r="AA67" s="32">
        <f t="shared" si="26"/>
        <v>3.1345317474331842E-3</v>
      </c>
      <c r="AB67" s="32">
        <f t="shared" si="27"/>
        <v>0</v>
      </c>
      <c r="AC67" s="32">
        <f t="shared" si="28"/>
        <v>2.1235238471677903E-5</v>
      </c>
      <c r="AE67" s="19">
        <f t="shared" si="29"/>
        <v>2.8849927345281383E-3</v>
      </c>
      <c r="AF67" s="19">
        <f t="shared" si="30"/>
        <v>3.8237374289883114E-4</v>
      </c>
      <c r="AG67" s="19">
        <f t="shared" si="31"/>
        <v>1.3086936420758261E-4</v>
      </c>
      <c r="AH67" s="19">
        <f t="shared" si="32"/>
        <v>4.992373406882885E-2</v>
      </c>
      <c r="AI67" s="19">
        <f t="shared" si="33"/>
        <v>5.5866540627132408E-2</v>
      </c>
    </row>
    <row r="68" spans="1:74" x14ac:dyDescent="0.25">
      <c r="A68" s="45">
        <f t="shared" si="34"/>
        <v>107</v>
      </c>
      <c r="B68" s="32">
        <f t="shared" si="18"/>
        <v>1.2501578734539747</v>
      </c>
      <c r="C68" s="28">
        <f t="shared" si="8"/>
        <v>3.3296190241367909E-3</v>
      </c>
      <c r="D68" s="33">
        <f t="shared" si="19"/>
        <v>3.5295875051451668E-3</v>
      </c>
      <c r="E68" s="28">
        <f t="shared" si="9"/>
        <v>1.9996848100837586E-4</v>
      </c>
      <c r="F68" s="34">
        <f t="shared" si="35"/>
        <v>2.0501374056320571E-4</v>
      </c>
      <c r="G68" s="30">
        <f t="shared" si="10"/>
        <v>5.0452595548298486E-6</v>
      </c>
      <c r="H68" s="30">
        <f t="shared" si="41"/>
        <v>2.0000000000000001E-4</v>
      </c>
      <c r="I68" s="31">
        <f t="shared" si="40"/>
        <v>-1.9495474044517016E-4</v>
      </c>
      <c r="J68" s="30">
        <f t="shared" si="21"/>
        <v>0.9964653672353001</v>
      </c>
      <c r="K68" s="30">
        <f t="shared" si="22"/>
        <v>0</v>
      </c>
      <c r="L68" s="29">
        <v>8.8109325818685386E-2</v>
      </c>
      <c r="M68" s="29">
        <v>0.1205813644597212</v>
      </c>
      <c r="N68" s="37">
        <f t="shared" si="23"/>
        <v>8.8109325818685386E-2</v>
      </c>
      <c r="O68" s="37">
        <f t="shared" si="24"/>
        <v>0.1205813644597212</v>
      </c>
      <c r="P68" s="32">
        <f t="shared" si="36"/>
        <v>0</v>
      </c>
      <c r="Q68" s="32">
        <f t="shared" si="12"/>
        <v>9.1236314167756752E-2</v>
      </c>
      <c r="R68" s="43">
        <v>45</v>
      </c>
      <c r="S68" s="44">
        <f t="shared" si="13"/>
        <v>3.5295875051451668E-3</v>
      </c>
      <c r="T68" s="44">
        <f t="shared" si="14"/>
        <v>0.1530006216672955</v>
      </c>
      <c r="U68" s="44">
        <f t="shared" si="15"/>
        <v>0.1836007460007546</v>
      </c>
      <c r="V68" s="44">
        <f t="shared" si="16"/>
        <v>3.8250155416823875E-2</v>
      </c>
      <c r="W68" s="44">
        <f t="shared" si="17"/>
        <v>3.8250155416823875E-2</v>
      </c>
      <c r="X68" s="44">
        <f t="shared" si="37"/>
        <v>0.64339863233194994</v>
      </c>
      <c r="Y68" s="44">
        <f t="shared" si="39"/>
        <v>0.12440143971024811</v>
      </c>
      <c r="Z68" s="32">
        <f t="shared" si="25"/>
        <v>6.089108897412627E-4</v>
      </c>
      <c r="AA68" s="32">
        <f t="shared" si="26"/>
        <v>2.9980583300496218E-3</v>
      </c>
      <c r="AB68" s="32">
        <f t="shared" si="27"/>
        <v>0</v>
      </c>
      <c r="AC68" s="32">
        <f t="shared" si="28"/>
        <v>1.9340822546479863E-5</v>
      </c>
      <c r="AE68" s="19">
        <f t="shared" si="29"/>
        <v>2.6633588403819886E-3</v>
      </c>
      <c r="AF68" s="19">
        <f t="shared" si="30"/>
        <v>3.5576411487720129E-4</v>
      </c>
      <c r="AG68" s="19">
        <f t="shared" si="31"/>
        <v>1.2422395586579406E-4</v>
      </c>
      <c r="AH68" s="19">
        <f t="shared" si="32"/>
        <v>5.0055446259289017E-2</v>
      </c>
      <c r="AI68" s="19">
        <f t="shared" si="33"/>
        <v>5.59897173671818E-2</v>
      </c>
    </row>
    <row r="69" spans="1:74" x14ac:dyDescent="0.25">
      <c r="A69" s="45">
        <f t="shared" si="34"/>
        <v>108</v>
      </c>
      <c r="B69" s="32">
        <f t="shared" si="18"/>
        <v>1.3003274925328043</v>
      </c>
      <c r="C69" s="28">
        <f t="shared" si="8"/>
        <v>3.0689870357311156E-3</v>
      </c>
      <c r="D69" s="33">
        <f t="shared" si="19"/>
        <v>3.2477860518556573E-3</v>
      </c>
      <c r="E69" s="28">
        <f t="shared" si="9"/>
        <v>1.7879901612454156E-4</v>
      </c>
      <c r="F69" s="34">
        <f t="shared" si="35"/>
        <v>1.8313652491162201E-4</v>
      </c>
      <c r="G69" s="30">
        <f t="shared" si="10"/>
        <v>4.3375087870804556E-6</v>
      </c>
      <c r="H69" s="30">
        <f t="shared" si="41"/>
        <v>2.0000000000000001E-4</v>
      </c>
      <c r="I69" s="31">
        <f t="shared" si="40"/>
        <v>-1.9566249121291955E-4</v>
      </c>
      <c r="J69" s="30">
        <f t="shared" si="21"/>
        <v>0.99674787643935736</v>
      </c>
      <c r="K69" s="30">
        <f t="shared" si="22"/>
        <v>0</v>
      </c>
      <c r="L69" s="29">
        <v>8.8109325818685386E-2</v>
      </c>
      <c r="M69" s="29">
        <v>0.1205813644597212</v>
      </c>
      <c r="N69" s="37">
        <f t="shared" si="23"/>
        <v>8.3207460654948301E-2</v>
      </c>
      <c r="O69" s="37">
        <f t="shared" si="24"/>
        <v>0.11284509156777697</v>
      </c>
      <c r="P69" s="32">
        <f t="shared" si="36"/>
        <v>0.2</v>
      </c>
      <c r="Q69" s="32">
        <f t="shared" si="12"/>
        <v>8.6589151884229415E-2</v>
      </c>
      <c r="R69" s="43">
        <v>46</v>
      </c>
      <c r="S69" s="44">
        <f t="shared" si="13"/>
        <v>3.2477860518556573E-3</v>
      </c>
      <c r="T69" s="44">
        <f t="shared" si="14"/>
        <v>0.14587381918448145</v>
      </c>
      <c r="U69" s="44">
        <f t="shared" si="15"/>
        <v>0.17504858302137774</v>
      </c>
      <c r="V69" s="44">
        <f t="shared" si="16"/>
        <v>3.6468454796120361E-2</v>
      </c>
      <c r="W69" s="44">
        <f t="shared" si="17"/>
        <v>3.6468454796120361E-2</v>
      </c>
      <c r="X69" s="44">
        <f t="shared" si="37"/>
        <v>0.65907759779414077</v>
      </c>
      <c r="Y69" s="44">
        <f t="shared" si="39"/>
        <v>0.12955831902028817</v>
      </c>
      <c r="Z69" s="32">
        <f t="shared" si="25"/>
        <v>5.5222435247039427E-4</v>
      </c>
      <c r="AA69" s="32">
        <f t="shared" si="26"/>
        <v>2.6654923873171885E-3</v>
      </c>
      <c r="AB69" s="32">
        <f t="shared" si="27"/>
        <v>0</v>
      </c>
      <c r="AC69" s="32">
        <f t="shared" si="28"/>
        <v>1.7615409277052821E-5</v>
      </c>
      <c r="AE69" s="19">
        <f t="shared" si="29"/>
        <v>2.3601646918602636E-3</v>
      </c>
      <c r="AF69" s="19">
        <f t="shared" si="30"/>
        <v>3.4176775812558063E-4</v>
      </c>
      <c r="AG69" s="19">
        <f t="shared" si="31"/>
        <v>1.179159943534947E-4</v>
      </c>
      <c r="AH69" s="19">
        <f t="shared" si="32"/>
        <v>5.0222638705756148E-2</v>
      </c>
      <c r="AI69" s="19">
        <f t="shared" si="33"/>
        <v>5.6146023387500306E-2</v>
      </c>
    </row>
    <row r="70" spans="1:74" x14ac:dyDescent="0.25">
      <c r="A70" s="45">
        <f t="shared" si="34"/>
        <v>109</v>
      </c>
      <c r="B70" s="32">
        <f t="shared" si="18"/>
        <v>1.3467422544632786</v>
      </c>
      <c r="C70" s="28">
        <f t="shared" si="8"/>
        <v>2.8420623071863322E-3</v>
      </c>
      <c r="D70" s="33">
        <f t="shared" si="19"/>
        <v>3.0031686679413529E-3</v>
      </c>
      <c r="E70" s="28">
        <f t="shared" si="9"/>
        <v>1.6110636075502091E-4</v>
      </c>
      <c r="F70" s="34">
        <f t="shared" si="35"/>
        <v>1.6486436306132704E-4</v>
      </c>
      <c r="G70" s="30">
        <f t="shared" si="10"/>
        <v>3.7580023063061338E-6</v>
      </c>
      <c r="H70" s="30">
        <f t="shared" si="41"/>
        <v>2.0000000000000001E-4</v>
      </c>
      <c r="I70" s="31">
        <f t="shared" si="40"/>
        <v>-1.9624199769369388E-4</v>
      </c>
      <c r="J70" s="30">
        <f t="shared" si="21"/>
        <v>0.9969930733297524</v>
      </c>
      <c r="K70" s="30">
        <f t="shared" si="22"/>
        <v>0</v>
      </c>
      <c r="L70" s="29">
        <v>8.8109325818685386E-2</v>
      </c>
      <c r="M70" s="29">
        <v>0.1205813644597212</v>
      </c>
      <c r="N70" s="37">
        <f t="shared" si="23"/>
        <v>7.8305595491211244E-2</v>
      </c>
      <c r="O70" s="37">
        <f t="shared" si="24"/>
        <v>0.10510881867583272</v>
      </c>
      <c r="P70" s="32">
        <f t="shared" si="36"/>
        <v>0.4</v>
      </c>
      <c r="Q70" s="32">
        <f t="shared" si="12"/>
        <v>8.1944852995033082E-2</v>
      </c>
      <c r="R70" s="43">
        <v>47</v>
      </c>
      <c r="S70" s="44">
        <f t="shared" si="13"/>
        <v>3.0031686679413529E-3</v>
      </c>
      <c r="T70" s="44">
        <f t="shared" si="14"/>
        <v>0.13860830520629058</v>
      </c>
      <c r="U70" s="44">
        <f t="shared" si="15"/>
        <v>0.1663299662475487</v>
      </c>
      <c r="V70" s="44">
        <f t="shared" si="16"/>
        <v>3.4652076301572646E-2</v>
      </c>
      <c r="W70" s="44">
        <f t="shared" si="17"/>
        <v>3.4652076301572646E-2</v>
      </c>
      <c r="X70" s="44">
        <f t="shared" si="37"/>
        <v>0.67506172854616076</v>
      </c>
      <c r="Y70" s="44">
        <f t="shared" si="39"/>
        <v>0.13492896920211442</v>
      </c>
      <c r="Z70" s="32">
        <f t="shared" si="25"/>
        <v>5.24387343172882E-4</v>
      </c>
      <c r="AA70" s="32">
        <f t="shared" si="26"/>
        <v>2.452331458095593E-3</v>
      </c>
      <c r="AB70" s="32">
        <f t="shared" si="27"/>
        <v>0</v>
      </c>
      <c r="AC70" s="32">
        <f t="shared" si="28"/>
        <v>1.6043921774906897E-5</v>
      </c>
      <c r="AE70" s="19">
        <f t="shared" si="29"/>
        <v>2.110323855784111E-3</v>
      </c>
      <c r="AF70" s="19">
        <f t="shared" si="30"/>
        <v>3.1577219539159919E-4</v>
      </c>
      <c r="AG70" s="19">
        <f t="shared" si="31"/>
        <v>1.1192834447644577E-4</v>
      </c>
      <c r="AH70" s="19">
        <f t="shared" si="32"/>
        <v>5.036853622691493E-2</v>
      </c>
      <c r="AI70" s="19">
        <f t="shared" si="33"/>
        <v>5.6281949915028703E-2</v>
      </c>
      <c r="BV70" s="23"/>
    </row>
    <row r="71" spans="1:74" x14ac:dyDescent="0.25">
      <c r="A71" s="45">
        <f t="shared" si="34"/>
        <v>110</v>
      </c>
      <c r="B71" s="32">
        <f t="shared" si="18"/>
        <v>1.3952963792230795</v>
      </c>
      <c r="C71" s="28">
        <f t="shared" si="8"/>
        <v>2.6443344952392675E-3</v>
      </c>
      <c r="D71" s="33">
        <f t="shared" si="19"/>
        <v>2.7906212005508863E-3</v>
      </c>
      <c r="E71" s="28">
        <f t="shared" si="9"/>
        <v>1.4628670531161882E-4</v>
      </c>
      <c r="F71" s="34">
        <f t="shared" si="35"/>
        <v>1.4956791161818418E-4</v>
      </c>
      <c r="G71" s="30">
        <f t="shared" si="10"/>
        <v>3.2812063065653621E-6</v>
      </c>
      <c r="H71" s="30">
        <f t="shared" si="41"/>
        <v>2.0000000000000001E-4</v>
      </c>
      <c r="I71" s="31">
        <f t="shared" si="40"/>
        <v>-1.9671879369343465E-4</v>
      </c>
      <c r="J71" s="30">
        <f t="shared" si="21"/>
        <v>0.99720609759314272</v>
      </c>
      <c r="K71" s="30">
        <f t="shared" si="22"/>
        <v>0</v>
      </c>
      <c r="L71" s="29">
        <v>8.8109325818685399E-2</v>
      </c>
      <c r="M71" s="29">
        <v>0.12058136445972099</v>
      </c>
      <c r="N71" s="37">
        <f t="shared" si="23"/>
        <v>7.3403730327474159E-2</v>
      </c>
      <c r="O71" s="37">
        <f t="shared" si="24"/>
        <v>9.7372545783888403E-2</v>
      </c>
      <c r="P71" s="32">
        <f t="shared" si="36"/>
        <v>0.60000000000000009</v>
      </c>
      <c r="Q71" s="32">
        <f t="shared" si="12"/>
        <v>7.7277622296253581E-2</v>
      </c>
      <c r="R71" s="43">
        <v>48</v>
      </c>
      <c r="S71" s="44">
        <f t="shared" si="13"/>
        <v>2.7906212005508863E-3</v>
      </c>
      <c r="T71" s="44">
        <f t="shared" si="14"/>
        <v>0.13117568950767008</v>
      </c>
      <c r="U71" s="44">
        <f t="shared" si="15"/>
        <v>0.15741082740920409</v>
      </c>
      <c r="V71" s="44">
        <f t="shared" si="16"/>
        <v>3.2793922376917521E-2</v>
      </c>
      <c r="W71" s="44">
        <f t="shared" si="17"/>
        <v>3.2793922376917521E-2</v>
      </c>
      <c r="X71" s="44">
        <f t="shared" si="37"/>
        <v>0.69141348308312578</v>
      </c>
      <c r="Y71" s="44">
        <f t="shared" si="39"/>
        <v>0.14052225181382758</v>
      </c>
      <c r="Z71" s="32">
        <f t="shared" si="25"/>
        <v>5.0081153847369314E-4</v>
      </c>
      <c r="AA71" s="32">
        <f t="shared" si="26"/>
        <v>2.2664187035983459E-3</v>
      </c>
      <c r="AB71" s="32">
        <f t="shared" si="27"/>
        <v>0</v>
      </c>
      <c r="AC71" s="32">
        <f t="shared" si="28"/>
        <v>1.4612628175188089E-5</v>
      </c>
      <c r="AE71" s="19">
        <f t="shared" si="29"/>
        <v>1.8951776372498508E-3</v>
      </c>
      <c r="AF71" s="19">
        <f t="shared" si="30"/>
        <v>2.9405678327558014E-4</v>
      </c>
      <c r="AG71" s="19">
        <f t="shared" si="31"/>
        <v>1.0624474114750672E-4</v>
      </c>
      <c r="AH71" s="19">
        <f t="shared" si="32"/>
        <v>5.0494185708787991E-2</v>
      </c>
      <c r="AI71" s="19">
        <f t="shared" si="33"/>
        <v>5.6398845667134864E-2</v>
      </c>
    </row>
    <row r="72" spans="1:74" x14ac:dyDescent="0.25">
      <c r="A72" s="45">
        <f t="shared" si="34"/>
        <v>111</v>
      </c>
      <c r="B72" s="32">
        <f t="shared" si="18"/>
        <v>1.4537458600080511</v>
      </c>
      <c r="C72" s="28">
        <f t="shared" si="8"/>
        <v>2.4865260334964185E-3</v>
      </c>
      <c r="D72" s="33">
        <f t="shared" si="19"/>
        <v>2.6215984406062231E-3</v>
      </c>
      <c r="E72" s="28">
        <f t="shared" si="9"/>
        <v>1.3507240710980458E-4</v>
      </c>
      <c r="F72" s="34">
        <f t="shared" si="35"/>
        <v>1.3798576780656705E-4</v>
      </c>
      <c r="G72" s="30">
        <f t="shared" si="10"/>
        <v>2.9133606967624741E-6</v>
      </c>
      <c r="H72" s="30">
        <f t="shared" si="41"/>
        <v>2.0000000000000001E-4</v>
      </c>
      <c r="I72" s="31">
        <f t="shared" si="40"/>
        <v>-1.9708663930323754E-4</v>
      </c>
      <c r="J72" s="30">
        <f t="shared" si="21"/>
        <v>0.99737548819869704</v>
      </c>
      <c r="K72" s="30">
        <f t="shared" si="22"/>
        <v>0</v>
      </c>
      <c r="L72" s="29">
        <v>5.8000000000000003E-2</v>
      </c>
      <c r="M72" s="29">
        <v>7.5399999999999995E-2</v>
      </c>
      <c r="N72" s="37">
        <f t="shared" si="23"/>
        <v>6.2480000000000008E-2</v>
      </c>
      <c r="O72" s="37">
        <f t="shared" si="24"/>
        <v>8.0600000000000005E-2</v>
      </c>
      <c r="P72" s="32">
        <f t="shared" si="36"/>
        <v>0.8</v>
      </c>
      <c r="Q72" s="32">
        <f t="shared" si="12"/>
        <v>6.6608275141176482E-2</v>
      </c>
      <c r="R72" s="43">
        <v>49</v>
      </c>
      <c r="S72" s="44">
        <f t="shared" si="13"/>
        <v>2.6215984406062231E-3</v>
      </c>
      <c r="T72" s="44">
        <f t="shared" si="14"/>
        <v>0.11335862174748457</v>
      </c>
      <c r="U72" s="44">
        <f t="shared" si="15"/>
        <v>0.13603034609698147</v>
      </c>
      <c r="V72" s="44">
        <f t="shared" si="16"/>
        <v>2.8339655436871142E-2</v>
      </c>
      <c r="W72" s="44">
        <f t="shared" si="17"/>
        <v>2.8339655436871142E-2</v>
      </c>
      <c r="X72" s="44">
        <f t="shared" si="37"/>
        <v>0.73061103215553391</v>
      </c>
      <c r="Y72" s="44">
        <f t="shared" si="39"/>
        <v>0.14634739575642833</v>
      </c>
      <c r="Z72" s="32">
        <f t="shared" si="25"/>
        <v>4.8101430774518858E-4</v>
      </c>
      <c r="AA72" s="32">
        <f t="shared" si="26"/>
        <v>2.104110110842038E-3</v>
      </c>
      <c r="AB72" s="32">
        <f t="shared" si="27"/>
        <v>0</v>
      </c>
      <c r="AC72" s="32">
        <f t="shared" si="28"/>
        <v>1.330902164583384E-5</v>
      </c>
      <c r="AE72" s="19">
        <f t="shared" si="29"/>
        <v>1.7104269060361401E-3</v>
      </c>
      <c r="AF72" s="19">
        <f t="shared" si="30"/>
        <v>2.7504107091912085E-4</v>
      </c>
      <c r="AG72" s="19">
        <f t="shared" si="31"/>
        <v>1.0084974520351407E-4</v>
      </c>
      <c r="AH72" s="19">
        <f t="shared" si="32"/>
        <v>5.0602623738675134E-2</v>
      </c>
      <c r="AI72" s="19">
        <f t="shared" si="33"/>
        <v>5.6499569076761888E-2</v>
      </c>
    </row>
    <row r="73" spans="1:74" x14ac:dyDescent="0.25">
      <c r="A73" s="45">
        <f t="shared" si="34"/>
        <v>112</v>
      </c>
      <c r="B73" s="32">
        <f t="shared" si="18"/>
        <v>1.4908749401657246</v>
      </c>
      <c r="C73" s="28">
        <f t="shared" si="8"/>
        <v>2.3355045308183142E-3</v>
      </c>
      <c r="D73" s="33">
        <f t="shared" si="19"/>
        <v>2.4600562697802502E-3</v>
      </c>
      <c r="E73" s="28">
        <f t="shared" si="9"/>
        <v>1.2455173896193597E-4</v>
      </c>
      <c r="F73" s="34">
        <f t="shared" si="35"/>
        <v>1.271351314568668E-4</v>
      </c>
      <c r="G73" s="30">
        <f t="shared" si="10"/>
        <v>2.5833924949308289E-6</v>
      </c>
      <c r="H73" s="30">
        <f t="shared" si="41"/>
        <v>2.0000000000000001E-4</v>
      </c>
      <c r="I73" s="31">
        <f t="shared" si="40"/>
        <v>-1.9741660750506918E-4</v>
      </c>
      <c r="J73" s="30">
        <f t="shared" si="21"/>
        <v>0.99753736033772489</v>
      </c>
      <c r="K73" s="30">
        <f t="shared" si="22"/>
        <v>0</v>
      </c>
      <c r="L73" s="29">
        <v>6.3600000000000004E-2</v>
      </c>
      <c r="M73" s="29">
        <v>8.1900000000000001E-2</v>
      </c>
      <c r="N73" s="37">
        <f t="shared" si="23"/>
        <v>6.3600000000000004E-2</v>
      </c>
      <c r="O73" s="37">
        <f t="shared" si="24"/>
        <v>8.1900000000000001E-2</v>
      </c>
      <c r="P73" s="32">
        <f t="shared" si="36"/>
        <v>0</v>
      </c>
      <c r="Q73" s="32">
        <f t="shared" si="12"/>
        <v>6.8004028447793449E-2</v>
      </c>
      <c r="R73" s="43">
        <v>50</v>
      </c>
      <c r="S73" s="44">
        <f t="shared" si="13"/>
        <v>2.4600562697802502E-3</v>
      </c>
      <c r="T73" s="44">
        <f t="shared" si="14"/>
        <v>0.11603389591630797</v>
      </c>
      <c r="U73" s="44">
        <f t="shared" si="15"/>
        <v>0.13924067509956956</v>
      </c>
      <c r="V73" s="44">
        <f t="shared" si="16"/>
        <v>2.9008473979076993E-2</v>
      </c>
      <c r="W73" s="44">
        <f t="shared" si="17"/>
        <v>2.9008473979076993E-2</v>
      </c>
      <c r="X73" s="44">
        <f t="shared" si="37"/>
        <v>0.72472542898412251</v>
      </c>
      <c r="Y73" s="44">
        <f t="shared" si="39"/>
        <v>0.15241401250147871</v>
      </c>
      <c r="Z73" s="32">
        <f t="shared" si="25"/>
        <v>4.7063958376987729E-4</v>
      </c>
      <c r="AA73" s="32">
        <f t="shared" si="26"/>
        <v>1.9864944957391968E-3</v>
      </c>
      <c r="AB73" s="32">
        <f t="shared" si="27"/>
        <v>0</v>
      </c>
      <c r="AC73" s="32">
        <f t="shared" si="28"/>
        <v>1.2121711101226576E-5</v>
      </c>
      <c r="AE73" s="19">
        <f t="shared" si="29"/>
        <v>1.5665328243821049E-3</v>
      </c>
      <c r="AF73" s="19">
        <f t="shared" si="30"/>
        <v>2.5851816918554579E-4</v>
      </c>
      <c r="AG73" s="19">
        <f t="shared" si="31"/>
        <v>9.5728701465732616E-5</v>
      </c>
      <c r="AH73" s="19">
        <f t="shared" si="32"/>
        <v>5.0688510579910168E-2</v>
      </c>
      <c r="AI73" s="19">
        <f t="shared" si="33"/>
        <v>5.6579220262652254E-2</v>
      </c>
    </row>
    <row r="74" spans="1:74" x14ac:dyDescent="0.25">
      <c r="A74" s="45">
        <f t="shared" si="34"/>
        <v>113</v>
      </c>
      <c r="B74" s="32">
        <f t="shared" si="18"/>
        <v>1.5361124787854354</v>
      </c>
      <c r="C74" s="28">
        <f t="shared" si="8"/>
        <v>2.1913225647880305E-3</v>
      </c>
      <c r="D74" s="33">
        <f t="shared" si="19"/>
        <v>2.3060226029006409E-3</v>
      </c>
      <c r="E74" s="28">
        <f t="shared" si="9"/>
        <v>1.1470003811261025E-4</v>
      </c>
      <c r="F74" s="34">
        <f t="shared" si="35"/>
        <v>1.1698790437020432E-4</v>
      </c>
      <c r="G74" s="30">
        <f t="shared" si="10"/>
        <v>2.2878662575940721E-6</v>
      </c>
      <c r="H74" s="30">
        <f t="shared" si="41"/>
        <v>2.0000000000000001E-4</v>
      </c>
      <c r="I74" s="31">
        <f t="shared" si="40"/>
        <v>-1.9771213374240594E-4</v>
      </c>
      <c r="J74" s="30">
        <f t="shared" si="21"/>
        <v>0.99769168953084175</v>
      </c>
      <c r="K74" s="30">
        <f t="shared" si="22"/>
        <v>0</v>
      </c>
      <c r="L74" s="29">
        <v>6.3600000000000004E-2</v>
      </c>
      <c r="M74" s="29">
        <v>8.1900000000000001E-2</v>
      </c>
      <c r="N74" s="37">
        <f t="shared" si="23"/>
        <v>6.4660000000000009E-2</v>
      </c>
      <c r="O74" s="37">
        <f t="shared" si="24"/>
        <v>8.3180000000000004E-2</v>
      </c>
      <c r="P74" s="32">
        <f t="shared" si="36"/>
        <v>0.2</v>
      </c>
      <c r="Q74" s="32">
        <f t="shared" si="12"/>
        <v>6.9363183775252968E-2</v>
      </c>
      <c r="R74" s="43">
        <v>51</v>
      </c>
      <c r="S74" s="44">
        <f t="shared" si="13"/>
        <v>2.3060226029006409E-3</v>
      </c>
      <c r="T74" s="44">
        <f t="shared" si="14"/>
        <v>0.11865942691203291</v>
      </c>
      <c r="U74" s="44">
        <f t="shared" si="15"/>
        <v>0.14239131229443949</v>
      </c>
      <c r="V74" s="44">
        <f t="shared" si="16"/>
        <v>2.9664856728008226E-2</v>
      </c>
      <c r="W74" s="44">
        <f t="shared" si="17"/>
        <v>2.9664856728008226E-2</v>
      </c>
      <c r="X74" s="44">
        <f t="shared" si="37"/>
        <v>0.71894926079352761</v>
      </c>
      <c r="Y74" s="44">
        <f t="shared" si="39"/>
        <v>0.15873211195000392</v>
      </c>
      <c r="Z74" s="32">
        <f t="shared" si="25"/>
        <v>4.5407659935724096E-4</v>
      </c>
      <c r="AA74" s="32">
        <f t="shared" si="26"/>
        <v>1.8488417230141294E-3</v>
      </c>
      <c r="AB74" s="32">
        <f t="shared" si="27"/>
        <v>0</v>
      </c>
      <c r="AC74" s="32">
        <f t="shared" si="28"/>
        <v>1.1040321665386678E-5</v>
      </c>
      <c r="AE74" s="19">
        <f t="shared" si="29"/>
        <v>1.4265378317352469E-3</v>
      </c>
      <c r="AF74" s="19">
        <f t="shared" si="30"/>
        <v>2.4649559628261698E-4</v>
      </c>
      <c r="AG74" s="19">
        <f t="shared" si="31"/>
        <v>9.0867698929952701E-5</v>
      </c>
      <c r="AH74" s="19">
        <f t="shared" si="32"/>
        <v>5.0769949550986522E-2</v>
      </c>
      <c r="AI74" s="19">
        <f t="shared" si="33"/>
        <v>5.6654659859661463E-2</v>
      </c>
    </row>
    <row r="75" spans="1:74" x14ac:dyDescent="0.25">
      <c r="A75" s="45">
        <f t="shared" si="34"/>
        <v>114</v>
      </c>
      <c r="B75" s="32">
        <f t="shared" si="18"/>
        <v>1.5861557066219756</v>
      </c>
      <c r="C75" s="28">
        <f t="shared" si="8"/>
        <v>2.0538541501212652E-3</v>
      </c>
      <c r="D75" s="33">
        <f t="shared" si="19"/>
        <v>2.1593434638609026E-3</v>
      </c>
      <c r="E75" s="28">
        <f t="shared" si="9"/>
        <v>1.0548931373963728E-4</v>
      </c>
      <c r="F75" s="34">
        <f t="shared" si="35"/>
        <v>1.0751286856688668E-4</v>
      </c>
      <c r="G75" s="30">
        <f t="shared" si="10"/>
        <v>2.0235548272494014E-6</v>
      </c>
      <c r="H75" s="30">
        <f t="shared" si="41"/>
        <v>2.0000000000000001E-4</v>
      </c>
      <c r="I75" s="31">
        <f t="shared" si="40"/>
        <v>-1.9797644517275059E-4</v>
      </c>
      <c r="J75" s="30">
        <f t="shared" si="21"/>
        <v>0.99783863298131181</v>
      </c>
      <c r="K75" s="30">
        <f t="shared" si="22"/>
        <v>0</v>
      </c>
      <c r="L75" s="29">
        <v>6.3600000000000004E-2</v>
      </c>
      <c r="M75" s="29">
        <v>8.1900000000000001E-2</v>
      </c>
      <c r="N75" s="37">
        <f t="shared" si="23"/>
        <v>6.5720000000000001E-2</v>
      </c>
      <c r="O75" s="37">
        <f t="shared" si="24"/>
        <v>8.4460000000000007E-2</v>
      </c>
      <c r="P75" s="32">
        <f t="shared" si="36"/>
        <v>0.4</v>
      </c>
      <c r="Q75" s="32">
        <f t="shared" si="12"/>
        <v>7.0747986865105611E-2</v>
      </c>
      <c r="R75" s="43">
        <v>52</v>
      </c>
      <c r="S75" s="44">
        <f t="shared" si="13"/>
        <v>2.1593434638609026E-3</v>
      </c>
      <c r="T75" s="44">
        <f t="shared" si="14"/>
        <v>0.12134135853980409</v>
      </c>
      <c r="U75" s="44">
        <f t="shared" si="15"/>
        <v>0.14560963024776491</v>
      </c>
      <c r="V75" s="44">
        <f t="shared" si="16"/>
        <v>3.0335339634951022E-2</v>
      </c>
      <c r="W75" s="44">
        <f t="shared" si="17"/>
        <v>3.0335339634951022E-2</v>
      </c>
      <c r="X75" s="44">
        <f t="shared" si="37"/>
        <v>0.71304901121243103</v>
      </c>
      <c r="Y75" s="44">
        <f t="shared" si="39"/>
        <v>0.16531211894880157</v>
      </c>
      <c r="Z75" s="32">
        <f t="shared" si="25"/>
        <v>4.3794690241949822E-4</v>
      </c>
      <c r="AA75" s="32">
        <f t="shared" si="26"/>
        <v>1.7182784200306873E-3</v>
      </c>
      <c r="AB75" s="32">
        <f t="shared" si="27"/>
        <v>0</v>
      </c>
      <c r="AC75" s="32">
        <f t="shared" si="28"/>
        <v>1.0055404014939174E-5</v>
      </c>
      <c r="AE75" s="19">
        <f t="shared" si="29"/>
        <v>1.2948628823429597E-3</v>
      </c>
      <c r="AF75" s="19">
        <f t="shared" si="30"/>
        <v>2.3380077321502799E-4</v>
      </c>
      <c r="AG75" s="19">
        <f t="shared" si="31"/>
        <v>8.6253532978092367E-5</v>
      </c>
      <c r="AH75" s="19">
        <f t="shared" si="32"/>
        <v>5.084736642281152E-2</v>
      </c>
      <c r="AI75" s="19">
        <f t="shared" si="33"/>
        <v>5.6726226926248208E-2</v>
      </c>
    </row>
    <row r="76" spans="1:74" x14ac:dyDescent="0.25">
      <c r="A76" s="45">
        <f t="shared" si="34"/>
        <v>115</v>
      </c>
      <c r="B76" s="32">
        <f t="shared" si="18"/>
        <v>1.6394593462069795</v>
      </c>
      <c r="C76" s="28">
        <f t="shared" si="8"/>
        <v>1.9198519639958952E-3</v>
      </c>
      <c r="D76" s="33">
        <f t="shared" si="19"/>
        <v>2.0198519639958953E-3</v>
      </c>
      <c r="E76" s="28">
        <f t="shared" si="9"/>
        <v>1E-4</v>
      </c>
      <c r="F76" s="34">
        <f t="shared" si="35"/>
        <v>9.8678841142546802E-5</v>
      </c>
      <c r="G76" s="30">
        <f t="shared" si="10"/>
        <v>-1.3211588574532027E-6</v>
      </c>
      <c r="H76" s="30">
        <f t="shared" si="41"/>
        <v>2.0000000000000001E-4</v>
      </c>
      <c r="I76" s="31">
        <f t="shared" si="40"/>
        <v>-2.013211588574532E-4</v>
      </c>
      <c r="J76" s="30">
        <f t="shared" si="21"/>
        <v>0.99798146919486153</v>
      </c>
      <c r="K76" s="30">
        <f t="shared" si="22"/>
        <v>0</v>
      </c>
      <c r="L76" s="29">
        <v>6.3600000000000004E-2</v>
      </c>
      <c r="M76" s="29">
        <v>8.1900000000000001E-2</v>
      </c>
      <c r="N76" s="37">
        <f t="shared" si="23"/>
        <v>6.6780000000000006E-2</v>
      </c>
      <c r="O76" s="37">
        <f t="shared" si="24"/>
        <v>8.5740000000000011E-2</v>
      </c>
      <c r="P76" s="32">
        <f t="shared" si="36"/>
        <v>0.60000000000000009</v>
      </c>
      <c r="Q76" s="32">
        <f t="shared" si="12"/>
        <v>7.2160921695545235E-2</v>
      </c>
      <c r="R76" s="43">
        <v>53</v>
      </c>
      <c r="S76" s="44">
        <f t="shared" si="13"/>
        <v>2.0198519639958953E-3</v>
      </c>
      <c r="T76" s="44">
        <f t="shared" si="14"/>
        <v>0.12352840909876209</v>
      </c>
      <c r="U76" s="44">
        <f t="shared" si="15"/>
        <v>0.1482340909185145</v>
      </c>
      <c r="V76" s="44">
        <f t="shared" si="16"/>
        <v>3.0882102274690522E-2</v>
      </c>
      <c r="W76" s="44">
        <f t="shared" si="17"/>
        <v>3.0882102274690522E-2</v>
      </c>
      <c r="X76" s="44">
        <f t="shared" si="37"/>
        <v>0.70823749998272345</v>
      </c>
      <c r="Y76" s="44">
        <f t="shared" si="39"/>
        <v>0.17216489049141037</v>
      </c>
      <c r="Z76" s="32">
        <f t="shared" si="25"/>
        <v>4.2221195406934742E-4</v>
      </c>
      <c r="AA76" s="32">
        <f t="shared" si="26"/>
        <v>1.594518095917501E-3</v>
      </c>
      <c r="AB76" s="32">
        <f t="shared" si="27"/>
        <v>0</v>
      </c>
      <c r="AC76" s="32">
        <f t="shared" si="28"/>
        <v>9.1583518096810385E-6</v>
      </c>
      <c r="AE76" s="19">
        <f>AE75*(1-V75-W75-Y75)+$D$5*AG75+X75*AF75</f>
        <v>1.1710274905185215E-3</v>
      </c>
      <c r="AF76" s="19">
        <f t="shared" si="30"/>
        <v>2.2104247028672356E-4</v>
      </c>
      <c r="AG76" s="19">
        <f t="shared" si="31"/>
        <v>8.1873669508654524E-5</v>
      </c>
      <c r="AH76" s="19">
        <f t="shared" si="32"/>
        <v>5.0920690172267566E-2</v>
      </c>
      <c r="AI76" s="19">
        <f t="shared" si="33"/>
        <v>5.6793876735014341E-2</v>
      </c>
    </row>
    <row r="77" spans="1:74" x14ac:dyDescent="0.25">
      <c r="A77" s="45">
        <f t="shared" si="34"/>
        <v>116</v>
      </c>
      <c r="B77" s="32">
        <f t="shared" si="18"/>
        <v>1.6932176248280211</v>
      </c>
      <c r="C77" s="28">
        <f t="shared" si="8"/>
        <v>1.787369807450817E-3</v>
      </c>
      <c r="D77" s="33">
        <f t="shared" si="19"/>
        <v>1.887369807450817E-3</v>
      </c>
      <c r="E77" s="28">
        <f t="shared" si="9"/>
        <v>1E-4</v>
      </c>
      <c r="F77" s="34">
        <f t="shared" si="35"/>
        <v>9.0454824384416253E-5</v>
      </c>
      <c r="G77" s="30">
        <f t="shared" si="10"/>
        <v>-9.5451756155837521E-6</v>
      </c>
      <c r="H77" s="30">
        <f t="shared" si="41"/>
        <v>2.0000000000000001E-4</v>
      </c>
      <c r="I77" s="31">
        <f t="shared" si="40"/>
        <v>-2.0954517561558376E-4</v>
      </c>
      <c r="J77" s="30">
        <f t="shared" si="21"/>
        <v>0.99812217536816483</v>
      </c>
      <c r="K77" s="30">
        <f t="shared" si="22"/>
        <v>0</v>
      </c>
      <c r="L77" s="29">
        <v>6.3600000000000004E-2</v>
      </c>
      <c r="M77" s="29">
        <v>8.1900000000000001E-2</v>
      </c>
      <c r="N77" s="37">
        <f t="shared" si="23"/>
        <v>6.7839999999999998E-2</v>
      </c>
      <c r="O77" s="37">
        <f t="shared" si="24"/>
        <v>8.702E-2</v>
      </c>
      <c r="P77" s="32">
        <f t="shared" si="36"/>
        <v>0.8</v>
      </c>
      <c r="Q77" s="32">
        <f t="shared" si="12"/>
        <v>7.3604737840590365E-2</v>
      </c>
      <c r="R77" s="43">
        <v>54</v>
      </c>
      <c r="S77" s="44">
        <f t="shared" si="13"/>
        <v>1.887369807450817E-3</v>
      </c>
      <c r="T77" s="44">
        <f t="shared" si="14"/>
        <v>0.12473847802099239</v>
      </c>
      <c r="U77" s="44">
        <f t="shared" si="15"/>
        <v>0.14968617362519085</v>
      </c>
      <c r="V77" s="44">
        <f t="shared" si="16"/>
        <v>3.1184619505248097E-2</v>
      </c>
      <c r="W77" s="44">
        <f t="shared" si="17"/>
        <v>3.1184619505248097E-2</v>
      </c>
      <c r="X77" s="44">
        <f t="shared" si="37"/>
        <v>0.70557534835381674</v>
      </c>
      <c r="Y77" s="44">
        <f t="shared" si="39"/>
        <v>0.17930173363211982</v>
      </c>
      <c r="Z77" s="32">
        <f t="shared" si="25"/>
        <v>4.087109885100368E-4</v>
      </c>
      <c r="AA77" s="32">
        <f t="shared" si="26"/>
        <v>1.4755423852197862E-3</v>
      </c>
      <c r="AB77" s="32">
        <f t="shared" si="27"/>
        <v>0</v>
      </c>
      <c r="AC77" s="32">
        <f t="shared" si="28"/>
        <v>8.3413264892465204E-6</v>
      </c>
      <c r="AE77" s="19">
        <f t="shared" si="29"/>
        <v>1.0556054822736438E-3</v>
      </c>
      <c r="AF77" s="19">
        <f>AF76*(1-T76-U76-X76)+AG76*$D$14+Y76*AE76</f>
        <v>2.0822330135920509E-4</v>
      </c>
      <c r="AG77" s="19">
        <f t="shared" si="31"/>
        <v>7.7716210888601666E-5</v>
      </c>
      <c r="AH77" s="19">
        <f t="shared" si="32"/>
        <v>5.0989619992633572E-2</v>
      </c>
      <c r="AI77" s="19">
        <f t="shared" si="33"/>
        <v>5.6857345550440787E-2</v>
      </c>
    </row>
    <row r="78" spans="1:74" x14ac:dyDescent="0.25">
      <c r="A78" s="45">
        <f t="shared" si="34"/>
        <v>117</v>
      </c>
      <c r="B78" s="32">
        <f t="shared" si="18"/>
        <v>1.7504964568053749</v>
      </c>
      <c r="C78" s="28">
        <f t="shared" si="8"/>
        <v>1.6617087585355096E-3</v>
      </c>
      <c r="D78" s="33">
        <f t="shared" si="19"/>
        <v>1.7617087585355096E-3</v>
      </c>
      <c r="E78" s="28">
        <f t="shared" si="9"/>
        <v>1E-4</v>
      </c>
      <c r="F78" s="34">
        <f t="shared" si="35"/>
        <v>8.2810142512544627E-5</v>
      </c>
      <c r="G78" s="30">
        <f t="shared" si="10"/>
        <v>-1.7189857487455378E-5</v>
      </c>
      <c r="H78" s="30">
        <f t="shared" si="41"/>
        <v>2.0000000000000001E-4</v>
      </c>
      <c r="I78" s="31">
        <f t="shared" si="40"/>
        <v>-2.171898574874554E-4</v>
      </c>
      <c r="J78" s="30">
        <f t="shared" si="21"/>
        <v>0.9982554810989519</v>
      </c>
      <c r="K78" s="30">
        <f t="shared" si="22"/>
        <v>0</v>
      </c>
      <c r="L78" s="29">
        <v>6.8900000000000003E-2</v>
      </c>
      <c r="M78" s="29">
        <v>8.8300000000000003E-2</v>
      </c>
      <c r="N78" s="37">
        <f t="shared" si="23"/>
        <v>6.8900000000000003E-2</v>
      </c>
      <c r="O78" s="37">
        <f t="shared" si="24"/>
        <v>8.8300000000000003E-2</v>
      </c>
      <c r="P78" s="32">
        <f t="shared" si="36"/>
        <v>0</v>
      </c>
      <c r="Q78" s="32">
        <f t="shared" si="12"/>
        <v>7.5082233898323386E-2</v>
      </c>
      <c r="R78" s="43">
        <v>55</v>
      </c>
      <c r="S78" s="44">
        <f t="shared" si="13"/>
        <v>1.7617087585355096E-3</v>
      </c>
      <c r="T78" s="44">
        <f t="shared" si="14"/>
        <v>0.12587189212767724</v>
      </c>
      <c r="U78" s="44">
        <f t="shared" si="15"/>
        <v>0.15104627055321268</v>
      </c>
      <c r="V78" s="44">
        <f t="shared" si="16"/>
        <v>3.1467973031919311E-2</v>
      </c>
      <c r="W78" s="44">
        <f t="shared" si="17"/>
        <v>3.1467973031919311E-2</v>
      </c>
      <c r="X78" s="44">
        <f t="shared" si="37"/>
        <v>0.70308183731911011</v>
      </c>
      <c r="Y78" s="44">
        <f t="shared" si="39"/>
        <v>0.18673442414257876</v>
      </c>
      <c r="Z78" s="32">
        <f t="shared" si="25"/>
        <v>3.9839217532371341E-4</v>
      </c>
      <c r="AA78" s="32">
        <f t="shared" si="26"/>
        <v>1.3602140613858697E-3</v>
      </c>
      <c r="AB78" s="32">
        <f t="shared" si="27"/>
        <v>0</v>
      </c>
      <c r="AC78" s="32">
        <f t="shared" si="28"/>
        <v>7.5971887787338554E-6</v>
      </c>
      <c r="AE78" s="19">
        <f t="shared" si="29"/>
        <v>9.4927856156195754E-4</v>
      </c>
      <c r="AF78" s="19">
        <f>AF77*(1-T77-U77-X77)+AG77*$D$14+Y77*AE77</f>
        <v>1.955176517605014E-4</v>
      </c>
      <c r="AG78" s="19">
        <f t="shared" si="31"/>
        <v>7.3769863634158537E-5</v>
      </c>
      <c r="AH78" s="19">
        <f t="shared" si="32"/>
        <v>5.1053706797185995E-2</v>
      </c>
      <c r="AI78" s="19">
        <f t="shared" si="33"/>
        <v>5.6916237663453204E-2</v>
      </c>
    </row>
    <row r="79" spans="1:74" x14ac:dyDescent="0.25">
      <c r="A79" s="45">
        <f t="shared" si="34"/>
        <v>118</v>
      </c>
      <c r="B79" s="32">
        <f t="shared" si="18"/>
        <v>1.8117732545947729</v>
      </c>
      <c r="C79" s="28">
        <f t="shared" si="8"/>
        <v>1.5427377726978848E-3</v>
      </c>
      <c r="D79" s="33">
        <f t="shared" si="19"/>
        <v>1.6427377726978849E-3</v>
      </c>
      <c r="E79" s="28">
        <f t="shared" si="9"/>
        <v>1E-4</v>
      </c>
      <c r="F79" s="34">
        <f t="shared" si="35"/>
        <v>7.5713050863077921E-5</v>
      </c>
      <c r="G79" s="30">
        <f t="shared" si="10"/>
        <v>-2.4286949136922083E-5</v>
      </c>
      <c r="H79" s="30">
        <f t="shared" si="41"/>
        <v>2.0000000000000001E-4</v>
      </c>
      <c r="I79" s="31">
        <f t="shared" si="40"/>
        <v>-2.2428694913692208E-4</v>
      </c>
      <c r="J79" s="30">
        <f t="shared" si="21"/>
        <v>0.99838154917643906</v>
      </c>
      <c r="K79" s="30">
        <f t="shared" si="22"/>
        <v>0</v>
      </c>
      <c r="L79" s="29">
        <v>6.8900000000000003E-2</v>
      </c>
      <c r="M79" s="29">
        <v>8.8300000000000003E-2</v>
      </c>
      <c r="N79" s="37">
        <f t="shared" si="23"/>
        <v>6.992000000000001E-2</v>
      </c>
      <c r="O79" s="37">
        <f t="shared" si="24"/>
        <v>8.9600000000000013E-2</v>
      </c>
      <c r="P79" s="32">
        <f t="shared" si="36"/>
        <v>0.2</v>
      </c>
      <c r="Q79" s="32">
        <f t="shared" si="12"/>
        <v>7.6556732031298716E-2</v>
      </c>
      <c r="R79" s="43">
        <v>56</v>
      </c>
      <c r="S79" s="44">
        <f t="shared" si="13"/>
        <v>1.6427377726978849E-3</v>
      </c>
      <c r="T79" s="44">
        <f t="shared" si="14"/>
        <v>0.12685755745804039</v>
      </c>
      <c r="U79" s="44">
        <f t="shared" si="15"/>
        <v>0.15222906894964847</v>
      </c>
      <c r="V79" s="44">
        <f t="shared" si="16"/>
        <v>3.1714389364510098E-2</v>
      </c>
      <c r="W79" s="44">
        <f t="shared" si="17"/>
        <v>3.1714389364510098E-2</v>
      </c>
      <c r="X79" s="44">
        <f t="shared" si="37"/>
        <v>0.7009133735923111</v>
      </c>
      <c r="Y79" s="44">
        <f t="shared" si="39"/>
        <v>0.19447522594178637</v>
      </c>
      <c r="Z79" s="32">
        <f t="shared" si="25"/>
        <v>3.8796254722041096E-4</v>
      </c>
      <c r="AA79" s="32">
        <f t="shared" si="26"/>
        <v>1.2516289713904397E-3</v>
      </c>
      <c r="AB79" s="32">
        <f t="shared" si="27"/>
        <v>0</v>
      </c>
      <c r="AC79" s="32">
        <f t="shared" si="28"/>
        <v>6.9194363047804957E-6</v>
      </c>
      <c r="AE79" s="19">
        <f t="shared" si="29"/>
        <v>8.5150709051775826E-4</v>
      </c>
      <c r="AF79" s="19">
        <f t="shared" si="30"/>
        <v>1.8314894545888791E-4</v>
      </c>
      <c r="AG79" s="19">
        <f t="shared" si="31"/>
        <v>7.0023907732749525E-5</v>
      </c>
      <c r="AH79" s="19">
        <f t="shared" si="32"/>
        <v>5.1113110881486755E-2</v>
      </c>
      <c r="AI79" s="19">
        <f t="shared" si="33"/>
        <v>5.697071971239967E-2</v>
      </c>
    </row>
    <row r="80" spans="1:74" x14ac:dyDescent="0.25">
      <c r="A80" s="45">
        <f t="shared" si="34"/>
        <v>119</v>
      </c>
      <c r="B80" s="32">
        <f t="shared" si="18"/>
        <v>1.8770728947092312</v>
      </c>
      <c r="C80" s="28">
        <f t="shared" si="8"/>
        <v>1.4302394456390006E-3</v>
      </c>
      <c r="D80" s="33">
        <f t="shared" si="19"/>
        <v>1.5302394456390006E-3</v>
      </c>
      <c r="E80" s="28">
        <f t="shared" si="9"/>
        <v>1E-4</v>
      </c>
      <c r="F80" s="34">
        <f t="shared" si="35"/>
        <v>6.9134269465493815E-5</v>
      </c>
      <c r="G80" s="30">
        <f t="shared" si="10"/>
        <v>-3.0865730534506189E-5</v>
      </c>
      <c r="H80" s="30">
        <f t="shared" si="41"/>
        <v>2.0000000000000001E-4</v>
      </c>
      <c r="I80" s="31">
        <f t="shared" si="40"/>
        <v>-2.308657305345062E-4</v>
      </c>
      <c r="J80" s="30">
        <f t="shared" si="21"/>
        <v>0.99850062628489555</v>
      </c>
      <c r="K80" s="30">
        <f t="shared" si="22"/>
        <v>0</v>
      </c>
      <c r="L80" s="29">
        <v>6.8900000000000003E-2</v>
      </c>
      <c r="M80" s="29">
        <v>8.8300000000000003E-2</v>
      </c>
      <c r="N80" s="37">
        <f t="shared" si="23"/>
        <v>7.0940000000000003E-2</v>
      </c>
      <c r="O80" s="37">
        <f t="shared" si="24"/>
        <v>9.0900000000000009E-2</v>
      </c>
      <c r="P80" s="32">
        <f t="shared" si="36"/>
        <v>0.4</v>
      </c>
      <c r="Q80" s="32">
        <f t="shared" si="12"/>
        <v>7.8071914262278538E-2</v>
      </c>
      <c r="R80" s="43">
        <v>57</v>
      </c>
      <c r="S80" s="44">
        <f t="shared" si="13"/>
        <v>1.5302394456390006E-3</v>
      </c>
      <c r="T80" s="44">
        <f t="shared" si="14"/>
        <v>0.12775767624756312</v>
      </c>
      <c r="U80" s="44">
        <f t="shared" si="15"/>
        <v>0.15330921149707574</v>
      </c>
      <c r="V80" s="44">
        <f t="shared" si="16"/>
        <v>3.1939419061890781E-2</v>
      </c>
      <c r="W80" s="44">
        <f t="shared" si="17"/>
        <v>3.1939419061890781E-2</v>
      </c>
      <c r="X80" s="44">
        <f t="shared" si="37"/>
        <v>0.69893311225536103</v>
      </c>
      <c r="Y80" s="44">
        <f t="shared" si="39"/>
        <v>0.20253691133152502</v>
      </c>
      <c r="Z80" s="32">
        <f t="shared" si="25"/>
        <v>3.7747174964427265E-4</v>
      </c>
      <c r="AA80" s="32">
        <f t="shared" si="26"/>
        <v>1.1496591767359168E-3</v>
      </c>
      <c r="AB80" s="32">
        <f t="shared" si="27"/>
        <v>0</v>
      </c>
      <c r="AC80" s="32">
        <f t="shared" si="28"/>
        <v>6.3021467769679135E-6</v>
      </c>
      <c r="AE80" s="19">
        <f t="shared" si="29"/>
        <v>7.6195199966411133E-4</v>
      </c>
      <c r="AF80" s="19">
        <f t="shared" si="30"/>
        <v>1.7113530037365923E-4</v>
      </c>
      <c r="AG80" s="19">
        <f t="shared" si="31"/>
        <v>6.6468167522735702E-5</v>
      </c>
      <c r="AH80" s="19">
        <f t="shared" si="32"/>
        <v>5.1167996502348392E-2</v>
      </c>
      <c r="AI80" s="19">
        <f t="shared" si="33"/>
        <v>5.7020958567686922E-2</v>
      </c>
    </row>
    <row r="81" spans="1:56" x14ac:dyDescent="0.25">
      <c r="A81" s="45">
        <f t="shared" si="34"/>
        <v>120</v>
      </c>
      <c r="B81" s="32">
        <f t="shared" si="18"/>
        <v>1.9465798373552485</v>
      </c>
      <c r="C81" s="28">
        <f t="shared" si="8"/>
        <v>1.3239920406985517E-3</v>
      </c>
      <c r="D81" s="33">
        <f t="shared" si="19"/>
        <v>1.4239920406985517E-3</v>
      </c>
      <c r="E81" s="28">
        <f t="shared" si="9"/>
        <v>1E-4</v>
      </c>
      <c r="F81" s="34">
        <f t="shared" si="35"/>
        <v>6.3045112905947304E-5</v>
      </c>
      <c r="G81" s="30">
        <f t="shared" si="10"/>
        <v>-3.6954887094052701E-5</v>
      </c>
      <c r="H81" s="30">
        <f t="shared" si="41"/>
        <v>2.0000000000000001E-4</v>
      </c>
      <c r="I81" s="31">
        <f t="shared" si="40"/>
        <v>-2.3695488709405272E-4</v>
      </c>
      <c r="J81" s="30">
        <f t="shared" si="21"/>
        <v>0.99861296284639545</v>
      </c>
      <c r="K81" s="30">
        <f t="shared" si="22"/>
        <v>0</v>
      </c>
      <c r="L81" s="29">
        <v>6.8900000000000003E-2</v>
      </c>
      <c r="M81" s="29">
        <v>8.8300000000000003E-2</v>
      </c>
      <c r="N81" s="37">
        <f t="shared" si="23"/>
        <v>7.1959999999999996E-2</v>
      </c>
      <c r="O81" s="37">
        <f t="shared" si="24"/>
        <v>9.2200000000000004E-2</v>
      </c>
      <c r="P81" s="32">
        <f t="shared" si="36"/>
        <v>0.60000000000000009</v>
      </c>
      <c r="Q81" s="32">
        <f t="shared" si="12"/>
        <v>7.9631864519765741E-2</v>
      </c>
      <c r="R81" s="43">
        <v>58</v>
      </c>
      <c r="S81" s="44">
        <f t="shared" si="13"/>
        <v>1.4239920406985517E-3</v>
      </c>
      <c r="T81" s="44">
        <f t="shared" si="14"/>
        <v>0.12856649990010913</v>
      </c>
      <c r="U81" s="44">
        <f t="shared" si="15"/>
        <v>0.15427979988013094</v>
      </c>
      <c r="V81" s="44">
        <f t="shared" si="16"/>
        <v>3.2141624975027282E-2</v>
      </c>
      <c r="W81" s="44">
        <f t="shared" si="17"/>
        <v>3.2141624975027282E-2</v>
      </c>
      <c r="X81" s="44">
        <f t="shared" si="37"/>
        <v>0.69715370021975986</v>
      </c>
      <c r="Y81" s="44">
        <f t="shared" si="39"/>
        <v>0.21093278207062319</v>
      </c>
      <c r="Z81" s="32">
        <f t="shared" si="25"/>
        <v>3.6692572638046396E-4</v>
      </c>
      <c r="AA81" s="32">
        <f t="shared" si="26"/>
        <v>1.054000785602281E-3</v>
      </c>
      <c r="AB81" s="32">
        <f t="shared" si="27"/>
        <v>0</v>
      </c>
      <c r="AC81" s="32">
        <f t="shared" si="28"/>
        <v>5.7399262380675962E-6</v>
      </c>
      <c r="AE81" s="19">
        <f t="shared" si="29"/>
        <v>6.8016323568696486E-4</v>
      </c>
      <c r="AF81" s="19">
        <f t="shared" si="30"/>
        <v>1.5952617311778953E-4</v>
      </c>
      <c r="AG81" s="19">
        <f t="shared" si="31"/>
        <v>6.3092984051848225E-5</v>
      </c>
      <c r="AH81" s="19">
        <f t="shared" si="32"/>
        <v>5.1218569424530312E-2</v>
      </c>
      <c r="AI81" s="19">
        <f t="shared" si="33"/>
        <v>5.7067158720208913E-2</v>
      </c>
    </row>
    <row r="82" spans="1:56" x14ac:dyDescent="0.25">
      <c r="A82" s="45">
        <f t="shared" si="34"/>
        <v>121</v>
      </c>
      <c r="B82" s="32">
        <f t="shared" si="18"/>
        <v>2.0204244281922716</v>
      </c>
      <c r="C82" s="28">
        <f t="shared" si="8"/>
        <v>1.2237706581319063E-3</v>
      </c>
      <c r="D82" s="33">
        <f t="shared" si="19"/>
        <v>1.3237706581319063E-3</v>
      </c>
      <c r="E82" s="28">
        <f t="shared" si="9"/>
        <v>1E-4</v>
      </c>
      <c r="F82" s="34">
        <f t="shared" si="35"/>
        <v>5.7417581136373333E-5</v>
      </c>
      <c r="G82" s="30">
        <f t="shared" si="10"/>
        <v>-4.2582418863626672E-5</v>
      </c>
      <c r="H82" s="30">
        <f t="shared" si="41"/>
        <v>2.0000000000000001E-4</v>
      </c>
      <c r="I82" s="31">
        <f t="shared" si="40"/>
        <v>-2.4258241886362667E-4</v>
      </c>
      <c r="J82" s="30">
        <f t="shared" si="21"/>
        <v>0.99871881176073174</v>
      </c>
      <c r="K82" s="30">
        <f t="shared" si="22"/>
        <v>0</v>
      </c>
      <c r="L82" s="29">
        <v>6.8900000000000003E-2</v>
      </c>
      <c r="M82" s="29">
        <v>8.8300000000000003E-2</v>
      </c>
      <c r="N82" s="37">
        <f t="shared" si="23"/>
        <v>7.2980000000000003E-2</v>
      </c>
      <c r="O82" s="37">
        <f t="shared" si="24"/>
        <v>9.35E-2</v>
      </c>
      <c r="P82" s="32">
        <f t="shared" si="36"/>
        <v>0.8</v>
      </c>
      <c r="Q82" s="32">
        <f t="shared" si="12"/>
        <v>8.1241115925728746E-2</v>
      </c>
      <c r="R82" s="43">
        <v>59</v>
      </c>
      <c r="S82" s="44">
        <f t="shared" si="13"/>
        <v>1.3237706581319063E-3</v>
      </c>
      <c r="T82" s="44">
        <f t="shared" si="14"/>
        <v>0.12927816099019837</v>
      </c>
      <c r="U82" s="44">
        <f t="shared" si="15"/>
        <v>0.15513379318823803</v>
      </c>
      <c r="V82" s="44">
        <f t="shared" si="16"/>
        <v>3.2319540247549593E-2</v>
      </c>
      <c r="W82" s="44">
        <f t="shared" si="17"/>
        <v>3.2319540247549593E-2</v>
      </c>
      <c r="X82" s="44">
        <f t="shared" si="37"/>
        <v>0.69558804582156353</v>
      </c>
      <c r="Y82" s="44">
        <f t="shared" si="39"/>
        <v>0.21967669132282114</v>
      </c>
      <c r="Z82" s="32">
        <f t="shared" si="25"/>
        <v>3.5634482997657529E-4</v>
      </c>
      <c r="AA82" s="32">
        <f t="shared" si="26"/>
        <v>9.6440785860427375E-4</v>
      </c>
      <c r="AB82" s="32">
        <f t="shared" si="27"/>
        <v>0</v>
      </c>
      <c r="AC82" s="32">
        <f t="shared" si="28"/>
        <v>5.2278619309320743E-6</v>
      </c>
      <c r="AE82" s="19">
        <f t="shared" si="29"/>
        <v>6.0569979310082234E-4</v>
      </c>
      <c r="AF82" s="19">
        <f t="shared" si="30"/>
        <v>1.4834891984557734E-4</v>
      </c>
      <c r="AG82" s="19">
        <f t="shared" si="31"/>
        <v>5.9889188839231228E-5</v>
      </c>
      <c r="AH82" s="19">
        <f t="shared" si="32"/>
        <v>5.1265042642237815E-2</v>
      </c>
      <c r="AI82" s="19">
        <f t="shared" si="33"/>
        <v>5.7109529993572376E-2</v>
      </c>
    </row>
    <row r="83" spans="1:56" x14ac:dyDescent="0.25">
      <c r="A83" s="45">
        <f t="shared" si="34"/>
        <v>122</v>
      </c>
      <c r="B83" s="32">
        <f t="shared" si="18"/>
        <v>2.0987050043715394</v>
      </c>
      <c r="C83" s="28">
        <f t="shared" si="8"/>
        <v>1.1293483393447529E-3</v>
      </c>
      <c r="D83" s="33">
        <f t="shared" si="19"/>
        <v>1.2293483393447529E-3</v>
      </c>
      <c r="E83" s="28">
        <f t="shared" si="9"/>
        <v>1E-4</v>
      </c>
      <c r="F83" s="34">
        <f t="shared" si="35"/>
        <v>5.2224438091250709E-5</v>
      </c>
      <c r="G83" s="30">
        <f t="shared" si="10"/>
        <v>-4.7775561908749296E-5</v>
      </c>
      <c r="H83" s="30">
        <f t="shared" si="41"/>
        <v>2.0000000000000001E-4</v>
      </c>
      <c r="I83" s="31">
        <f t="shared" si="40"/>
        <v>-2.4777556190874929E-4</v>
      </c>
      <c r="J83" s="30">
        <f t="shared" si="21"/>
        <v>0.99881842722256409</v>
      </c>
      <c r="K83" s="30">
        <f t="shared" si="22"/>
        <v>0</v>
      </c>
      <c r="L83" s="29">
        <v>7.3999999999999996E-2</v>
      </c>
      <c r="M83" s="29">
        <v>9.4799999999999995E-2</v>
      </c>
      <c r="N83" s="37">
        <f t="shared" si="23"/>
        <v>7.3999999999999996E-2</v>
      </c>
      <c r="O83" s="37">
        <f t="shared" si="24"/>
        <v>9.4799999999999995E-2</v>
      </c>
      <c r="P83" s="32">
        <f t="shared" si="36"/>
        <v>0</v>
      </c>
      <c r="Q83" s="32">
        <f t="shared" si="12"/>
        <v>8.2903991669435961E-2</v>
      </c>
      <c r="R83" s="43">
        <v>60</v>
      </c>
      <c r="S83" s="44">
        <f t="shared" si="13"/>
        <v>1.2293483393447529E-3</v>
      </c>
      <c r="T83" s="44">
        <f t="shared" si="14"/>
        <v>0.12988561166276941</v>
      </c>
      <c r="U83" s="44">
        <f t="shared" si="15"/>
        <v>0.15586273399532327</v>
      </c>
      <c r="V83" s="44">
        <f t="shared" si="16"/>
        <v>3.2471402915692352E-2</v>
      </c>
      <c r="W83" s="44">
        <f t="shared" si="17"/>
        <v>3.2471402915692352E-2</v>
      </c>
      <c r="X83" s="44">
        <f t="shared" si="37"/>
        <v>0.69425165434190739</v>
      </c>
      <c r="Y83" s="44">
        <f t="shared" si="39"/>
        <v>0.22878306651445315</v>
      </c>
      <c r="Z83" s="32">
        <f t="shared" si="25"/>
        <v>3.4574882906921687E-4</v>
      </c>
      <c r="AA83" s="32">
        <f t="shared" si="26"/>
        <v>8.8063301271074611E-4</v>
      </c>
      <c r="AB83" s="32">
        <f t="shared" si="27"/>
        <v>0</v>
      </c>
      <c r="AC83" s="32">
        <f t="shared" si="28"/>
        <v>4.7614793701756589E-6</v>
      </c>
      <c r="AE83" s="19">
        <f t="shared" si="29"/>
        <v>5.3811676104662367E-4</v>
      </c>
      <c r="AF83" s="19">
        <f t="shared" si="30"/>
        <v>1.3762897789353684E-4</v>
      </c>
      <c r="AG83" s="19">
        <f t="shared" si="31"/>
        <v>5.684807896982058E-5</v>
      </c>
      <c r="AH83" s="19">
        <f t="shared" si="32"/>
        <v>5.1307632511729893E-2</v>
      </c>
      <c r="AI83" s="19">
        <f t="shared" si="33"/>
        <v>5.7148284207955952E-2</v>
      </c>
    </row>
    <row r="84" spans="1:56" x14ac:dyDescent="0.25">
      <c r="A84" s="45">
        <f t="shared" si="34"/>
        <v>123</v>
      </c>
      <c r="B84" s="32">
        <f t="shared" si="18"/>
        <v>2.1816579841251444</v>
      </c>
      <c r="C84" s="28">
        <f t="shared" si="8"/>
        <v>1.0405883475037502E-3</v>
      </c>
      <c r="D84" s="33">
        <f t="shared" si="19"/>
        <v>1.1405883475037503E-3</v>
      </c>
      <c r="E84" s="28">
        <f t="shared" si="9"/>
        <v>1E-4</v>
      </c>
      <c r="F84" s="34">
        <f t="shared" si="35"/>
        <v>4.7439278600244814E-5</v>
      </c>
      <c r="G84" s="30">
        <f t="shared" si="10"/>
        <v>-5.2560721399755191E-5</v>
      </c>
      <c r="H84" s="30">
        <f t="shared" si="41"/>
        <v>2.0000000000000001E-4</v>
      </c>
      <c r="I84" s="31">
        <f t="shared" si="40"/>
        <v>-2.5256072139975518E-4</v>
      </c>
      <c r="J84" s="30">
        <f t="shared" si="21"/>
        <v>0.99891197237389595</v>
      </c>
      <c r="K84" s="30">
        <f t="shared" si="22"/>
        <v>0</v>
      </c>
      <c r="L84" s="29">
        <v>7.3999999999999996E-2</v>
      </c>
      <c r="M84" s="29">
        <v>9.4799999999999995E-2</v>
      </c>
      <c r="N84" s="37">
        <f t="shared" si="23"/>
        <v>7.4940000000000007E-2</v>
      </c>
      <c r="O84" s="37">
        <f t="shared" si="24"/>
        <v>9.6100000000000005E-2</v>
      </c>
      <c r="P84" s="32">
        <f t="shared" si="36"/>
        <v>0.2</v>
      </c>
      <c r="Q84" s="32">
        <f t="shared" si="12"/>
        <v>8.4545920992245172E-2</v>
      </c>
      <c r="R84" s="43">
        <v>61</v>
      </c>
      <c r="S84" s="44">
        <f t="shared" si="13"/>
        <v>1.1405883475037503E-3</v>
      </c>
      <c r="T84" s="44">
        <f t="shared" si="14"/>
        <v>0.13026185499205178</v>
      </c>
      <c r="U84" s="44">
        <f t="shared" si="15"/>
        <v>0.15631422599046213</v>
      </c>
      <c r="V84" s="44">
        <f t="shared" si="16"/>
        <v>3.2565463748012946E-2</v>
      </c>
      <c r="W84" s="44">
        <f t="shared" si="17"/>
        <v>3.2565463748012946E-2</v>
      </c>
      <c r="X84" s="44">
        <f t="shared" si="37"/>
        <v>0.69342391901748601</v>
      </c>
      <c r="Y84" s="44">
        <f t="shared" si="39"/>
        <v>0.23826693313966157</v>
      </c>
      <c r="Z84" s="32">
        <f t="shared" si="25"/>
        <v>3.3515707704318064E-4</v>
      </c>
      <c r="AA84" s="32">
        <f t="shared" si="26"/>
        <v>8.0242916696212903E-4</v>
      </c>
      <c r="AB84" s="32">
        <f t="shared" si="27"/>
        <v>0</v>
      </c>
      <c r="AC84" s="32">
        <f t="shared" si="28"/>
        <v>4.3367032435315787E-6</v>
      </c>
      <c r="AE84" s="19">
        <f t="shared" si="29"/>
        <v>4.7697134705604707E-4</v>
      </c>
      <c r="AF84" s="19">
        <f t="shared" si="30"/>
        <v>1.2738701232557331E-4</v>
      </c>
      <c r="AG84" s="19">
        <f t="shared" si="31"/>
        <v>5.3961393453403817E-5</v>
      </c>
      <c r="AH84" s="19">
        <f t="shared" si="32"/>
        <v>5.1346557146664994E-2</v>
      </c>
      <c r="AI84" s="19">
        <f t="shared" si="33"/>
        <v>5.718363363809581E-2</v>
      </c>
    </row>
    <row r="85" spans="1:56" x14ac:dyDescent="0.25">
      <c r="A85" s="45">
        <f t="shared" si="34"/>
        <v>124</v>
      </c>
      <c r="B85" s="32">
        <f t="shared" si="18"/>
        <v>2.2689526433111524</v>
      </c>
      <c r="C85" s="28">
        <f t="shared" si="8"/>
        <v>9.5724262698265576E-4</v>
      </c>
      <c r="D85" s="33">
        <f t="shared" si="19"/>
        <v>1.0572426269826558E-3</v>
      </c>
      <c r="E85" s="28">
        <f t="shared" si="9"/>
        <v>1E-4</v>
      </c>
      <c r="F85" s="34">
        <f t="shared" si="35"/>
        <v>4.3036584143238682E-5</v>
      </c>
      <c r="G85" s="30">
        <f t="shared" si="10"/>
        <v>-5.6963415856761322E-5</v>
      </c>
      <c r="H85" s="30">
        <f t="shared" si="41"/>
        <v>2.0000000000000001E-4</v>
      </c>
      <c r="I85" s="31">
        <f t="shared" si="40"/>
        <v>-2.5696341585676133E-4</v>
      </c>
      <c r="J85" s="30">
        <f t="shared" si="21"/>
        <v>0.99899972078887411</v>
      </c>
      <c r="K85" s="30">
        <f t="shared" si="22"/>
        <v>0</v>
      </c>
      <c r="L85" s="29">
        <v>7.3999999999999996E-2</v>
      </c>
      <c r="M85" s="29">
        <v>9.4799999999999995E-2</v>
      </c>
      <c r="N85" s="37">
        <f t="shared" si="23"/>
        <v>7.5880000000000003E-2</v>
      </c>
      <c r="O85" s="37">
        <f t="shared" si="24"/>
        <v>9.7399999999999987E-2</v>
      </c>
      <c r="P85" s="32">
        <f t="shared" si="36"/>
        <v>0.4</v>
      </c>
      <c r="Q85" s="32">
        <f t="shared" si="12"/>
        <v>8.6252931558395654E-2</v>
      </c>
      <c r="R85" s="43">
        <v>62</v>
      </c>
      <c r="S85" s="44">
        <f t="shared" si="13"/>
        <v>1.0572426269826558E-3</v>
      </c>
      <c r="T85" s="44">
        <f t="shared" si="14"/>
        <v>0.1305289062683104</v>
      </c>
      <c r="U85" s="44">
        <f t="shared" si="15"/>
        <v>0.15663468752197249</v>
      </c>
      <c r="V85" s="44">
        <f t="shared" si="16"/>
        <v>3.26322265670776E-2</v>
      </c>
      <c r="W85" s="44">
        <f t="shared" si="17"/>
        <v>3.26322265670776E-2</v>
      </c>
      <c r="X85" s="44">
        <f t="shared" si="37"/>
        <v>0.69283640620971709</v>
      </c>
      <c r="Y85" s="44">
        <f t="shared" si="39"/>
        <v>0.24814393955242092</v>
      </c>
      <c r="Z85" s="32">
        <f t="shared" si="25"/>
        <v>3.2463632149302762E-4</v>
      </c>
      <c r="AA85" s="32">
        <f t="shared" si="26"/>
        <v>7.296757228424241E-4</v>
      </c>
      <c r="AB85" s="32">
        <f t="shared" si="27"/>
        <v>0</v>
      </c>
      <c r="AC85" s="32">
        <f t="shared" si="28"/>
        <v>3.9498218012364286E-6</v>
      </c>
      <c r="AE85" s="19">
        <f t="shared" si="29"/>
        <v>4.2188744212207183E-4</v>
      </c>
      <c r="AF85" s="19">
        <f t="shared" si="30"/>
        <v>1.1763936294568699E-4</v>
      </c>
      <c r="AG85" s="19">
        <f t="shared" si="31"/>
        <v>5.1221290784142082E-5</v>
      </c>
      <c r="AH85" s="19">
        <f t="shared" si="32"/>
        <v>5.1382002342009299E-2</v>
      </c>
      <c r="AI85" s="19">
        <f t="shared" si="33"/>
        <v>5.7215760099734628E-2</v>
      </c>
    </row>
    <row r="86" spans="1:56" x14ac:dyDescent="0.25">
      <c r="A86" s="45">
        <f t="shared" si="34"/>
        <v>125</v>
      </c>
      <c r="B86" s="32">
        <f t="shared" si="18"/>
        <v>2.3605535359692058</v>
      </c>
      <c r="C86" s="28">
        <f t="shared" si="8"/>
        <v>8.7906643722229305E-4</v>
      </c>
      <c r="D86" s="33">
        <f t="shared" si="19"/>
        <v>9.790664372222931E-4</v>
      </c>
      <c r="E86" s="28">
        <f t="shared" si="9"/>
        <v>1E-4</v>
      </c>
      <c r="F86" s="34">
        <f t="shared" si="35"/>
        <v>3.8991768041938784E-5</v>
      </c>
      <c r="G86" s="30">
        <f t="shared" si="10"/>
        <v>-6.1008231958061221E-5</v>
      </c>
      <c r="H86" s="30">
        <f t="shared" si="41"/>
        <v>2.0000000000000001E-4</v>
      </c>
      <c r="I86" s="31">
        <f t="shared" si="40"/>
        <v>-2.6100823195806123E-4</v>
      </c>
      <c r="J86" s="30">
        <f t="shared" si="21"/>
        <v>0.99908194179473586</v>
      </c>
      <c r="K86" s="30">
        <f t="shared" si="22"/>
        <v>0</v>
      </c>
      <c r="L86" s="29">
        <v>7.3999999999999996E-2</v>
      </c>
      <c r="M86" s="29">
        <v>9.4799999999999995E-2</v>
      </c>
      <c r="N86" s="37">
        <f t="shared" si="23"/>
        <v>7.6819999999999999E-2</v>
      </c>
      <c r="O86" s="37">
        <f t="shared" si="24"/>
        <v>9.8699999999999996E-2</v>
      </c>
      <c r="P86" s="32">
        <f t="shared" si="36"/>
        <v>0.60000000000000009</v>
      </c>
      <c r="Q86" s="32">
        <f t="shared" si="12"/>
        <v>8.8031720208842021E-2</v>
      </c>
      <c r="R86" s="43">
        <v>63</v>
      </c>
      <c r="S86" s="44">
        <f t="shared" si="13"/>
        <v>9.790664372222931E-4</v>
      </c>
      <c r="T86" s="44">
        <f t="shared" si="14"/>
        <v>0.13068167036213638</v>
      </c>
      <c r="U86" s="44">
        <f t="shared" si="15"/>
        <v>0.15681800443456365</v>
      </c>
      <c r="V86" s="44">
        <f t="shared" si="16"/>
        <v>3.2670417590534094E-2</v>
      </c>
      <c r="W86" s="44">
        <f t="shared" si="17"/>
        <v>3.2670417590534094E-2</v>
      </c>
      <c r="X86" s="44">
        <f t="shared" si="37"/>
        <v>0.69250032520329996</v>
      </c>
      <c r="Y86" s="44">
        <f t="shared" si="39"/>
        <v>0.25843038278627917</v>
      </c>
      <c r="Z86" s="32">
        <f t="shared" si="25"/>
        <v>3.1417373255864856E-4</v>
      </c>
      <c r="AA86" s="32">
        <f t="shared" si="26"/>
        <v>6.6203440762268282E-4</v>
      </c>
      <c r="AB86" s="32">
        <f t="shared" si="27"/>
        <v>0</v>
      </c>
      <c r="AC86" s="32">
        <f t="shared" si="28"/>
        <v>3.5974544222716726E-6</v>
      </c>
      <c r="AE86" s="19">
        <f t="shared" si="29"/>
        <v>3.7239843275207156E-4</v>
      </c>
      <c r="AF86" s="19">
        <f t="shared" si="30"/>
        <v>1.0841334003128585E-4</v>
      </c>
      <c r="AG86" s="19">
        <f t="shared" si="31"/>
        <v>4.8620327639595893E-5</v>
      </c>
      <c r="AH86" s="19">
        <f t="shared" si="32"/>
        <v>5.1414195873461715E-2</v>
      </c>
      <c r="AI86" s="19">
        <f t="shared" si="33"/>
        <v>5.7244882563711165E-2</v>
      </c>
    </row>
    <row r="87" spans="1:56" x14ac:dyDescent="0.25">
      <c r="A87" s="45">
        <f t="shared" si="34"/>
        <v>126</v>
      </c>
      <c r="B87" s="32">
        <f t="shared" si="18"/>
        <v>2.4562439127903581</v>
      </c>
      <c r="C87" s="28">
        <f t="shared" ref="C87:C132" si="42">MAX(D87-E87,$I$14*E87)</f>
        <v>8.0581899612691471E-4</v>
      </c>
      <c r="D87" s="33">
        <f t="shared" si="19"/>
        <v>9.0581899612691475E-4</v>
      </c>
      <c r="E87" s="28">
        <f t="shared" ref="E87:E132" si="43">MAX($I$15,((EXP($Y$9+$Y$8*A87)-1)/EXP($Y$9+$Y$8*A87))*F87)</f>
        <v>1E-4</v>
      </c>
      <c r="F87" s="34">
        <f t="shared" si="35"/>
        <v>3.5281210719724936E-5</v>
      </c>
      <c r="G87" s="30">
        <f t="shared" ref="G87:G132" si="44">F87-E87</f>
        <v>-6.4718789280275075E-5</v>
      </c>
      <c r="H87" s="30">
        <f t="shared" si="41"/>
        <v>2.0000000000000001E-4</v>
      </c>
      <c r="I87" s="31">
        <f t="shared" si="40"/>
        <v>-2.6471878928027508E-4</v>
      </c>
      <c r="J87" s="30">
        <f t="shared" si="21"/>
        <v>0.99915889979315353</v>
      </c>
      <c r="K87" s="30">
        <f t="shared" si="22"/>
        <v>0</v>
      </c>
      <c r="L87" s="29">
        <v>7.3999999999999996E-2</v>
      </c>
      <c r="M87" s="29">
        <v>9.4799999999999995E-2</v>
      </c>
      <c r="N87" s="37">
        <f t="shared" si="23"/>
        <v>7.7759999999999996E-2</v>
      </c>
      <c r="O87" s="37">
        <f t="shared" si="24"/>
        <v>9.9999999999999992E-2</v>
      </c>
      <c r="P87" s="32">
        <f t="shared" si="36"/>
        <v>0.8</v>
      </c>
      <c r="Q87" s="32">
        <f t="shared" ref="Q87:Q110" si="45">N87+(H87*($D$5+$D$14))/(C88+E88)</f>
        <v>8.988973260217871E-2</v>
      </c>
      <c r="R87" s="43">
        <v>64</v>
      </c>
      <c r="S87" s="44">
        <f t="shared" ref="S87:S110" si="46">D87</f>
        <v>9.0581899612691475E-4</v>
      </c>
      <c r="T87" s="44">
        <f t="shared" ref="T87:T110" si="47">Q87*(C87+E87)/(C87*($S$3*(1+$S$5))+E87*(1+$S$7))</f>
        <v>0.1307153408335531</v>
      </c>
      <c r="U87" s="44">
        <f t="shared" ref="U87:U109" si="48">T87*$S$7</f>
        <v>0.15685840900026371</v>
      </c>
      <c r="V87" s="44">
        <f t="shared" ref="V87:V109" si="49">T87*$S$3</f>
        <v>3.2678835208388275E-2</v>
      </c>
      <c r="W87" s="44">
        <f t="shared" ref="W87:W109" si="50">V87*$S$5</f>
        <v>3.2678835208388275E-2</v>
      </c>
      <c r="X87" s="44">
        <f t="shared" si="37"/>
        <v>0.6924262501661832</v>
      </c>
      <c r="Y87" s="44">
        <f t="shared" si="39"/>
        <v>0.26914323544441848</v>
      </c>
      <c r="Z87" s="32">
        <f t="shared" si="25"/>
        <v>3.0378364375694989E-4</v>
      </c>
      <c r="AA87" s="32">
        <f t="shared" si="26"/>
        <v>5.992496799423516E-4</v>
      </c>
      <c r="AB87" s="32">
        <f t="shared" si="27"/>
        <v>0</v>
      </c>
      <c r="AC87" s="32">
        <f t="shared" si="28"/>
        <v>3.276522074051753E-6</v>
      </c>
      <c r="AE87" s="19">
        <f t="shared" si="29"/>
        <v>3.2806961553402203E-4</v>
      </c>
      <c r="AF87" s="19">
        <f t="shared" si="30"/>
        <v>9.9709421608779386E-5</v>
      </c>
      <c r="AG87" s="19">
        <f t="shared" si="31"/>
        <v>4.6151438661391918E-5</v>
      </c>
      <c r="AH87" s="19">
        <f t="shared" si="32"/>
        <v>5.1443363449407579E-2</v>
      </c>
      <c r="AI87" s="19">
        <f t="shared" si="33"/>
        <v>5.727121661238406E-2</v>
      </c>
    </row>
    <row r="88" spans="1:56" x14ac:dyDescent="0.25">
      <c r="A88" s="45">
        <f t="shared" si="34"/>
        <v>127</v>
      </c>
      <c r="B88" s="32">
        <f t="shared" ref="B88:B132" si="51">C88/AE88</f>
        <v>2.5556939642982321</v>
      </c>
      <c r="C88" s="28">
        <f t="shared" si="42"/>
        <v>7.372640582864094E-4</v>
      </c>
      <c r="D88" s="33">
        <f t="shared" ref="D88:D132" si="52">EXP(-N88)*D87</f>
        <v>8.3726405828640944E-4</v>
      </c>
      <c r="E88" s="28">
        <f t="shared" si="43"/>
        <v>1E-4</v>
      </c>
      <c r="F88" s="34">
        <f t="shared" si="35"/>
        <v>3.1882285689213122E-5</v>
      </c>
      <c r="G88" s="30">
        <f t="shared" si="44"/>
        <v>-6.8117714310786883E-5</v>
      </c>
      <c r="H88" s="30">
        <f t="shared" si="41"/>
        <v>2.0000000000000001E-4</v>
      </c>
      <c r="I88" s="31">
        <f t="shared" si="40"/>
        <v>-2.6811771431078691E-4</v>
      </c>
      <c r="J88" s="30">
        <f t="shared" ref="J88:J132" si="53">1-AP88-I88-H88-E88-C88-AO88</f>
        <v>0.99923085365602426</v>
      </c>
      <c r="K88" s="30">
        <f t="shared" ref="K88:K132" si="54">(C87+E87)*$L$8</f>
        <v>0</v>
      </c>
      <c r="L88" s="29">
        <v>7.8700000000000006E-2</v>
      </c>
      <c r="M88" s="29">
        <v>0.1013</v>
      </c>
      <c r="N88" s="37">
        <f t="shared" ref="N88:N132" si="55">L88*(1-P88)+L93*P88</f>
        <v>7.8700000000000006E-2</v>
      </c>
      <c r="O88" s="37">
        <f t="shared" ref="O88:O132" si="56">M88*(1-P88)+M93*P88</f>
        <v>0.1013</v>
      </c>
      <c r="P88" s="32">
        <f t="shared" si="36"/>
        <v>0</v>
      </c>
      <c r="Q88" s="32">
        <f t="shared" si="45"/>
        <v>9.1834464828445581E-2</v>
      </c>
      <c r="R88" s="43">
        <v>65</v>
      </c>
      <c r="S88" s="44">
        <f t="shared" si="46"/>
        <v>8.3726405828640944E-4</v>
      </c>
      <c r="T88" s="44">
        <f t="shared" si="47"/>
        <v>0.13062438485507361</v>
      </c>
      <c r="U88" s="44">
        <f t="shared" si="48"/>
        <v>0.15674926182608831</v>
      </c>
      <c r="V88" s="44">
        <f t="shared" si="49"/>
        <v>3.2656096213768401E-2</v>
      </c>
      <c r="W88" s="44">
        <f t="shared" si="50"/>
        <v>3.2656096213768401E-2</v>
      </c>
      <c r="X88" s="44">
        <f t="shared" si="37"/>
        <v>0.69262635331883804</v>
      </c>
      <c r="Y88" s="44">
        <f t="shared" si="39"/>
        <v>0.28030017370440408</v>
      </c>
      <c r="Z88" s="32">
        <f t="shared" ref="Z88:Z111" si="57">E87*(1-T87-U87)+H87*$D$14+C87*Y87</f>
        <v>2.9347949218748155E-4</v>
      </c>
      <c r="AA88" s="32">
        <f t="shared" ref="AA88:AA111" si="58">C87*(1-V87-W87-Y87)+$D$5*H87</f>
        <v>5.4107146573603986E-4</v>
      </c>
      <c r="AB88" s="32">
        <f t="shared" ref="AB88:AB109" si="59">AK87*(BF87+BG87)+AL87*(BH87+BI87)</f>
        <v>0</v>
      </c>
      <c r="AC88" s="32">
        <f t="shared" ref="AC88:AC109" si="60">AC87*(1-($D$5+$D$13+$D$14))</f>
        <v>2.9842204074316609E-6</v>
      </c>
      <c r="AE88" s="19">
        <f t="shared" ref="AE88:AE132" si="61">AE87*(1-V87-W87-Y87)+$D$5*AG87+X87*AF87</f>
        <v>2.8847900749683644E-4</v>
      </c>
      <c r="AF88" s="19">
        <f t="shared" ref="AF88:AF132" si="62">AF87*(1-T87-U87-X87)+AG87*$D$14+Y87*AE87</f>
        <v>9.1527872973121762E-5</v>
      </c>
      <c r="AG88" s="19">
        <f t="shared" ref="AG88:AG132" si="63">AG87*(1-$D$5-$D$14)</f>
        <v>4.3807917262606164E-5</v>
      </c>
      <c r="AH88" s="19">
        <f t="shared" ref="AH88:AH132" si="64">AH87+AE87*V87+U87*AF87</f>
        <v>5.1469724643546384E-2</v>
      </c>
      <c r="AI88" s="19">
        <f t="shared" ref="AI88:AI132" si="65">AI87+T87*AF87+W87*AE87</f>
        <v>5.7294971096316878E-2</v>
      </c>
    </row>
    <row r="89" spans="1:56" x14ac:dyDescent="0.25">
      <c r="A89" s="45">
        <f t="shared" ref="A89:A132" si="66">A88+1</f>
        <v>128</v>
      </c>
      <c r="B89" s="32">
        <f t="shared" si="51"/>
        <v>2.6585924330468123</v>
      </c>
      <c r="C89" s="28">
        <f t="shared" si="42"/>
        <v>6.7321682132297613E-4</v>
      </c>
      <c r="D89" s="33">
        <f t="shared" si="52"/>
        <v>7.7321682132297617E-4</v>
      </c>
      <c r="E89" s="28">
        <f t="shared" si="43"/>
        <v>1E-4</v>
      </c>
      <c r="F89" s="34">
        <f t="shared" ref="F89:F132" si="67">MIN(D89/$I$12,F88*EXP(-O89))</f>
        <v>2.8773952418991533E-5</v>
      </c>
      <c r="G89" s="30">
        <f>F89-E89</f>
        <v>-7.1226047581008468E-5</v>
      </c>
      <c r="H89" s="30">
        <f t="shared" si="41"/>
        <v>2.0000000000000001E-4</v>
      </c>
      <c r="I89" s="31">
        <f t="shared" si="40"/>
        <v>-2.7122604758100848E-4</v>
      </c>
      <c r="J89" s="30">
        <f t="shared" si="53"/>
        <v>0.99929800922625811</v>
      </c>
      <c r="K89" s="30">
        <f t="shared" si="54"/>
        <v>0</v>
      </c>
      <c r="L89" s="29">
        <v>7.8700000000000006E-2</v>
      </c>
      <c r="M89" s="29">
        <v>0.1013</v>
      </c>
      <c r="N89" s="37">
        <f t="shared" si="55"/>
        <v>7.9579999999999998E-2</v>
      </c>
      <c r="O89" s="37">
        <f t="shared" si="56"/>
        <v>0.10258</v>
      </c>
      <c r="P89" s="32">
        <f t="shared" ref="P89:P132" si="68">MOD(P88+0.2, 1)</f>
        <v>0.2</v>
      </c>
      <c r="Q89" s="32">
        <f t="shared" si="45"/>
        <v>9.3814942457190992E-2</v>
      </c>
      <c r="R89" s="43">
        <v>66</v>
      </c>
      <c r="S89" s="44">
        <f t="shared" si="46"/>
        <v>7.7321682132297617E-4</v>
      </c>
      <c r="T89" s="44">
        <f t="shared" si="47"/>
        <v>0.13032374324552434</v>
      </c>
      <c r="U89" s="44">
        <f t="shared" si="48"/>
        <v>0.15638849189462919</v>
      </c>
      <c r="V89" s="44">
        <f t="shared" si="49"/>
        <v>3.2580935811381086E-2</v>
      </c>
      <c r="W89" s="44">
        <f t="shared" si="50"/>
        <v>3.2580935811381086E-2</v>
      </c>
      <c r="X89" s="44">
        <f t="shared" ref="X89:X111" si="69">MIN((C90-AA90)/E89,1-T89-U89-$I$13)</f>
        <v>0.69328776485984644</v>
      </c>
      <c r="Y89" s="44">
        <f t="shared" si="39"/>
        <v>0.2919196064838287</v>
      </c>
      <c r="Z89" s="32">
        <f t="shared" si="57"/>
        <v>2.8327401430627028E-4</v>
      </c>
      <c r="AA89" s="32">
        <f t="shared" si="58"/>
        <v>4.8725613641174332E-4</v>
      </c>
      <c r="AB89" s="32">
        <f t="shared" si="59"/>
        <v>0</v>
      </c>
      <c r="AC89" s="32">
        <f t="shared" si="60"/>
        <v>2.717995251934605E-6</v>
      </c>
      <c r="AE89" s="19">
        <f t="shared" si="61"/>
        <v>2.532230261979092E-4</v>
      </c>
      <c r="AF89" s="19">
        <f t="shared" si="62"/>
        <v>8.3864479046732765E-5</v>
      </c>
      <c r="AG89" s="19">
        <f t="shared" si="63"/>
        <v>4.1583397409728042E-5</v>
      </c>
      <c r="AH89" s="19">
        <f t="shared" si="64"/>
        <v>5.14934921682959E-2</v>
      </c>
      <c r="AI89" s="19">
        <f t="shared" si="65"/>
        <v>5.7316347466645552E-2</v>
      </c>
    </row>
    <row r="90" spans="1:56" x14ac:dyDescent="0.25">
      <c r="A90" s="45">
        <f t="shared" si="66"/>
        <v>129</v>
      </c>
      <c r="B90" s="32">
        <f t="shared" si="51"/>
        <v>2.7639700847208002</v>
      </c>
      <c r="C90" s="28">
        <f t="shared" si="42"/>
        <v>6.1344082878949584E-4</v>
      </c>
      <c r="D90" s="33">
        <f t="shared" si="52"/>
        <v>7.1344082878949588E-4</v>
      </c>
      <c r="E90" s="28">
        <f t="shared" si="43"/>
        <v>1E-4</v>
      </c>
      <c r="F90" s="34">
        <f t="shared" si="67"/>
        <v>2.5935444534868624E-5</v>
      </c>
      <c r="G90" s="30">
        <f t="shared" si="44"/>
        <v>-7.4064555465131384E-5</v>
      </c>
      <c r="H90" s="30">
        <f t="shared" si="41"/>
        <v>2.0000000000000001E-4</v>
      </c>
      <c r="I90" s="31">
        <f t="shared" si="40"/>
        <v>-2.7406455546513138E-4</v>
      </c>
      <c r="J90" s="30">
        <f t="shared" si="53"/>
        <v>0.99936062372667567</v>
      </c>
      <c r="K90" s="30">
        <f t="shared" si="54"/>
        <v>0</v>
      </c>
      <c r="L90" s="29">
        <v>7.8700000000000006E-2</v>
      </c>
      <c r="M90" s="29">
        <v>0.1013</v>
      </c>
      <c r="N90" s="37">
        <f t="shared" si="55"/>
        <v>8.0460000000000004E-2</v>
      </c>
      <c r="O90" s="37">
        <f t="shared" si="56"/>
        <v>0.10386000000000001</v>
      </c>
      <c r="P90" s="32">
        <f t="shared" si="68"/>
        <v>0.4</v>
      </c>
      <c r="Q90" s="32">
        <f t="shared" si="45"/>
        <v>9.5901206432666961E-2</v>
      </c>
      <c r="R90" s="43">
        <v>67</v>
      </c>
      <c r="S90" s="44">
        <f t="shared" si="46"/>
        <v>7.1344082878949588E-4</v>
      </c>
      <c r="T90" s="44">
        <f t="shared" si="47"/>
        <v>0.12989782497391025</v>
      </c>
      <c r="U90" s="44">
        <f t="shared" si="48"/>
        <v>0.1558773899686923</v>
      </c>
      <c r="V90" s="44">
        <f t="shared" si="49"/>
        <v>3.2474456243477563E-2</v>
      </c>
      <c r="W90" s="44">
        <f t="shared" si="50"/>
        <v>3.2474456243477563E-2</v>
      </c>
      <c r="X90" s="44">
        <f t="shared" si="69"/>
        <v>0.69422478505739749</v>
      </c>
      <c r="Y90" s="44">
        <f t="shared" si="39"/>
        <v>0.30402070581497637</v>
      </c>
      <c r="Z90" s="32">
        <f t="shared" si="57"/>
        <v>2.7321010141557393E-4</v>
      </c>
      <c r="AA90" s="32">
        <f t="shared" si="58"/>
        <v>4.3762321745248413E-4</v>
      </c>
      <c r="AB90" s="32">
        <f t="shared" si="59"/>
        <v>0</v>
      </c>
      <c r="AC90" s="32">
        <f t="shared" si="60"/>
        <v>2.4755202970738453E-6</v>
      </c>
      <c r="AE90" s="19">
        <f t="shared" si="61"/>
        <v>2.2194192049349259E-4</v>
      </c>
      <c r="AF90" s="19">
        <f t="shared" si="62"/>
        <v>7.6711687269771507E-5</v>
      </c>
      <c r="AG90" s="19">
        <f t="shared" si="63"/>
        <v>3.947183632971705E-5</v>
      </c>
      <c r="AH90" s="19">
        <f t="shared" si="64"/>
        <v>5.1514857850860067E-2</v>
      </c>
      <c r="AI90" s="19">
        <f t="shared" si="65"/>
        <v>5.7335527242642778E-2</v>
      </c>
    </row>
    <row r="91" spans="1:56" x14ac:dyDescent="0.25">
      <c r="A91" s="45">
        <f t="shared" si="66"/>
        <v>130</v>
      </c>
      <c r="B91" s="32">
        <f t="shared" si="51"/>
        <v>2.8710117827352839</v>
      </c>
      <c r="C91" s="28">
        <f t="shared" si="42"/>
        <v>5.5770697313804697E-4</v>
      </c>
      <c r="D91" s="33">
        <f t="shared" si="52"/>
        <v>6.5770697313804701E-4</v>
      </c>
      <c r="E91" s="28">
        <f t="shared" si="43"/>
        <v>1E-4</v>
      </c>
      <c r="F91" s="34">
        <f t="shared" si="67"/>
        <v>2.3347047903399944E-5</v>
      </c>
      <c r="G91" s="30">
        <f t="shared" si="44"/>
        <v>-7.6652952096600057E-5</v>
      </c>
      <c r="H91" s="30">
        <f t="shared" si="41"/>
        <v>2.0000000000000001E-4</v>
      </c>
      <c r="I91" s="31">
        <f t="shared" si="40"/>
        <v>-2.7665295209660008E-4</v>
      </c>
      <c r="J91" s="30">
        <f t="shared" si="53"/>
        <v>0.99941894597895853</v>
      </c>
      <c r="K91" s="30">
        <f t="shared" si="54"/>
        <v>0</v>
      </c>
      <c r="L91" s="29">
        <v>7.8700000000000006E-2</v>
      </c>
      <c r="M91" s="29">
        <v>0.1013</v>
      </c>
      <c r="N91" s="37">
        <f t="shared" si="55"/>
        <v>8.1339999999999996E-2</v>
      </c>
      <c r="O91" s="37">
        <f t="shared" si="56"/>
        <v>0.10514000000000001</v>
      </c>
      <c r="P91" s="32">
        <f t="shared" si="68"/>
        <v>0.60000000000000009</v>
      </c>
      <c r="Q91" s="32">
        <f t="shared" si="45"/>
        <v>9.8104435003146861E-2</v>
      </c>
      <c r="R91" s="43">
        <v>68</v>
      </c>
      <c r="S91" s="44">
        <f t="shared" si="46"/>
        <v>6.5770697313804701E-4</v>
      </c>
      <c r="T91" s="44">
        <f t="shared" si="47"/>
        <v>0.12934453248210417</v>
      </c>
      <c r="U91" s="44">
        <f t="shared" si="48"/>
        <v>0.15521343897852499</v>
      </c>
      <c r="V91" s="44">
        <f t="shared" si="49"/>
        <v>3.2336133120526044E-2</v>
      </c>
      <c r="W91" s="44">
        <f t="shared" si="50"/>
        <v>3.2336133120526044E-2</v>
      </c>
      <c r="X91" s="44">
        <f t="shared" si="69"/>
        <v>0.69544202853937076</v>
      </c>
      <c r="Y91" s="44">
        <f t="shared" si="39"/>
        <v>0.31662343847862312</v>
      </c>
      <c r="Z91" s="32">
        <f t="shared" si="57"/>
        <v>2.6327732762073845E-4</v>
      </c>
      <c r="AA91" s="32">
        <f t="shared" si="58"/>
        <v>3.9189945411395209E-4</v>
      </c>
      <c r="AB91" s="32">
        <f t="shared" si="59"/>
        <v>0</v>
      </c>
      <c r="AC91" s="32">
        <f t="shared" si="60"/>
        <v>2.2546767647451444E-6</v>
      </c>
      <c r="AE91" s="19">
        <f t="shared" si="61"/>
        <v>1.9425450515103972E-4</v>
      </c>
      <c r="AF91" s="19">
        <f t="shared" si="62"/>
        <v>7.0066255557317241E-5</v>
      </c>
      <c r="AG91" s="19">
        <f t="shared" si="63"/>
        <v>3.7467498095176933E-5</v>
      </c>
      <c r="AH91" s="19">
        <f t="shared" si="64"/>
        <v>5.1534022911637431E-2</v>
      </c>
      <c r="AI91" s="19">
        <f t="shared" si="65"/>
        <v>5.7352699367154855E-2</v>
      </c>
    </row>
    <row r="92" spans="1:56" x14ac:dyDescent="0.25">
      <c r="A92" s="45">
        <f t="shared" si="66"/>
        <v>131</v>
      </c>
      <c r="B92" s="32">
        <f t="shared" si="51"/>
        <v>2.9785462500254249</v>
      </c>
      <c r="C92" s="28">
        <f t="shared" si="42"/>
        <v>5.0579370211538714E-4</v>
      </c>
      <c r="D92" s="33">
        <f t="shared" si="52"/>
        <v>6.0579370211538718E-4</v>
      </c>
      <c r="E92" s="28">
        <f t="shared" si="43"/>
        <v>1E-4</v>
      </c>
      <c r="F92" s="34">
        <f t="shared" si="67"/>
        <v>2.0990092653627328E-5</v>
      </c>
      <c r="G92" s="30">
        <f t="shared" si="44"/>
        <v>-7.900990734637268E-5</v>
      </c>
      <c r="H92" s="30">
        <f t="shared" si="41"/>
        <v>2.0000000000000001E-4</v>
      </c>
      <c r="I92" s="31">
        <f t="shared" si="40"/>
        <v>-2.7900990734637272E-4</v>
      </c>
      <c r="J92" s="30">
        <f t="shared" si="53"/>
        <v>0.99947321620523111</v>
      </c>
      <c r="K92" s="30">
        <f t="shared" si="54"/>
        <v>0</v>
      </c>
      <c r="L92" s="29">
        <v>7.8700000000000006E-2</v>
      </c>
      <c r="M92" s="29">
        <v>0.1013</v>
      </c>
      <c r="N92" s="37">
        <f t="shared" si="55"/>
        <v>8.2219999999999988E-2</v>
      </c>
      <c r="O92" s="37">
        <f t="shared" si="56"/>
        <v>0.10642000000000001</v>
      </c>
      <c r="P92" s="32">
        <f t="shared" si="68"/>
        <v>0.8</v>
      </c>
      <c r="Q92" s="32">
        <f t="shared" si="45"/>
        <v>0.10043708114464066</v>
      </c>
      <c r="R92" s="43">
        <v>69</v>
      </c>
      <c r="S92" s="44">
        <f t="shared" si="46"/>
        <v>6.0579370211538718E-4</v>
      </c>
      <c r="T92" s="44">
        <f t="shared" si="47"/>
        <v>0.12866262712511148</v>
      </c>
      <c r="U92" s="44">
        <f t="shared" si="48"/>
        <v>0.15439515255013378</v>
      </c>
      <c r="V92" s="44">
        <f t="shared" si="49"/>
        <v>3.216565678127787E-2</v>
      </c>
      <c r="W92" s="44">
        <f t="shared" si="50"/>
        <v>3.216565678127787E-2</v>
      </c>
      <c r="X92" s="44">
        <f t="shared" si="69"/>
        <v>0.69694222032475472</v>
      </c>
      <c r="Y92" s="44">
        <f t="shared" si="39"/>
        <v>0.32974859894917063</v>
      </c>
      <c r="Z92" s="32">
        <f t="shared" si="57"/>
        <v>2.5348343772310265E-4</v>
      </c>
      <c r="AA92" s="32">
        <f t="shared" si="58"/>
        <v>3.4985535356203543E-4</v>
      </c>
      <c r="AB92" s="32">
        <f t="shared" si="59"/>
        <v>0</v>
      </c>
      <c r="AC92" s="32">
        <f t="shared" si="60"/>
        <v>2.0535348950645214E-6</v>
      </c>
      <c r="AE92" s="19">
        <f t="shared" si="61"/>
        <v>1.6981227070456592E-4</v>
      </c>
      <c r="AF92" s="19">
        <f t="shared" si="62"/>
        <v>6.3910259431026523E-5</v>
      </c>
      <c r="AG92" s="19">
        <f t="shared" si="63"/>
        <v>3.5564938043057347E-5</v>
      </c>
      <c r="AH92" s="19">
        <f t="shared" si="64"/>
        <v>5.1551179575656657E-2</v>
      </c>
      <c r="AI92" s="19">
        <f t="shared" si="65"/>
        <v>5.7368043493760512E-2</v>
      </c>
    </row>
    <row r="93" spans="1:56" x14ac:dyDescent="0.25">
      <c r="A93" s="45">
        <f t="shared" si="66"/>
        <v>132</v>
      </c>
      <c r="B93" s="32">
        <f t="shared" si="51"/>
        <v>3.0851277312542238</v>
      </c>
      <c r="C93" s="28">
        <f t="shared" si="42"/>
        <v>4.5748717721537277E-4</v>
      </c>
      <c r="D93" s="33">
        <f t="shared" si="52"/>
        <v>5.5748717721537276E-4</v>
      </c>
      <c r="E93" s="28">
        <f t="shared" si="43"/>
        <v>1E-4</v>
      </c>
      <c r="F93" s="34">
        <f t="shared" si="67"/>
        <v>1.8846939651395564E-5</v>
      </c>
      <c r="G93" s="30">
        <f>F93-E93</f>
        <v>-8.1153060348604437E-5</v>
      </c>
      <c r="H93" s="30">
        <f t="shared" si="41"/>
        <v>2.0000000000000001E-4</v>
      </c>
      <c r="I93" s="31">
        <f t="shared" si="40"/>
        <v>-2.8115306034860445E-4</v>
      </c>
      <c r="J93" s="30">
        <f t="shared" si="53"/>
        <v>0.99952366588313324</v>
      </c>
      <c r="K93" s="30">
        <f t="shared" si="54"/>
        <v>0</v>
      </c>
      <c r="L93" s="29">
        <v>8.3099999999999993E-2</v>
      </c>
      <c r="M93" s="29">
        <v>0.1077</v>
      </c>
      <c r="N93" s="37">
        <f t="shared" si="55"/>
        <v>8.3099999999999993E-2</v>
      </c>
      <c r="O93" s="37">
        <f t="shared" si="56"/>
        <v>0.1077</v>
      </c>
      <c r="P93" s="32">
        <f t="shared" si="68"/>
        <v>0</v>
      </c>
      <c r="Q93" s="32">
        <f t="shared" si="45"/>
        <v>0.10291183880326732</v>
      </c>
      <c r="R93" s="43">
        <v>70</v>
      </c>
      <c r="S93" s="44">
        <f t="shared" si="46"/>
        <v>5.5748717721537276E-4</v>
      </c>
      <c r="T93" s="44">
        <f t="shared" si="47"/>
        <v>0.12785036259678889</v>
      </c>
      <c r="U93" s="44">
        <f t="shared" si="48"/>
        <v>0.15342043511614667</v>
      </c>
      <c r="V93" s="44">
        <f t="shared" si="49"/>
        <v>3.1962590649197223E-2</v>
      </c>
      <c r="W93" s="44">
        <f t="shared" si="50"/>
        <v>3.1962590649197223E-2</v>
      </c>
      <c r="X93" s="44">
        <f t="shared" si="69"/>
        <v>0.69872920228706448</v>
      </c>
      <c r="Y93" s="44">
        <f t="shared" si="39"/>
        <v>0.34341784370547218</v>
      </c>
      <c r="Z93" s="32">
        <f t="shared" si="57"/>
        <v>2.4383512203303063E-4</v>
      </c>
      <c r="AA93" s="32">
        <f t="shared" si="58"/>
        <v>3.1127021801051019E-4</v>
      </c>
      <c r="AB93" s="32">
        <f t="shared" si="59"/>
        <v>0</v>
      </c>
      <c r="AC93" s="32">
        <f t="shared" si="60"/>
        <v>1.8703370838721179E-6</v>
      </c>
      <c r="AE93" s="19">
        <f t="shared" si="61"/>
        <v>1.4828792097673911E-4</v>
      </c>
      <c r="AF93" s="19">
        <f t="shared" si="62"/>
        <v>5.8226016650872895E-5</v>
      </c>
      <c r="AG93" s="19">
        <f t="shared" si="63"/>
        <v>3.3758987984557465E-5</v>
      </c>
      <c r="AH93" s="19">
        <f t="shared" si="64"/>
        <v>5.1566509133127762E-2</v>
      </c>
      <c r="AI93" s="19">
        <f t="shared" si="65"/>
        <v>5.7381728478855885E-2</v>
      </c>
    </row>
    <row r="94" spans="1:56" x14ac:dyDescent="0.25">
      <c r="A94" s="45">
        <f t="shared" si="66"/>
        <v>133</v>
      </c>
      <c r="B94" s="32">
        <f t="shared" si="51"/>
        <v>3.1891925832631602</v>
      </c>
      <c r="C94" s="28">
        <f t="shared" si="42"/>
        <v>4.1261214293517528E-4</v>
      </c>
      <c r="D94" s="33">
        <f t="shared" si="52"/>
        <v>5.1261214293517527E-4</v>
      </c>
      <c r="E94" s="28">
        <f t="shared" si="43"/>
        <v>1E-4</v>
      </c>
      <c r="F94" s="34">
        <f t="shared" si="67"/>
        <v>1.6900962078021383E-5</v>
      </c>
      <c r="G94" s="30">
        <f t="shared" si="44"/>
        <v>-8.3099037921978625E-5</v>
      </c>
      <c r="H94" s="30">
        <f t="shared" si="41"/>
        <v>2.0000000000000001E-4</v>
      </c>
      <c r="I94" s="31">
        <f t="shared" si="40"/>
        <v>-2.8309903792197863E-4</v>
      </c>
      <c r="J94" s="30">
        <f t="shared" si="53"/>
        <v>0.99957048689498673</v>
      </c>
      <c r="K94" s="30">
        <f t="shared" si="54"/>
        <v>0</v>
      </c>
      <c r="L94" s="29">
        <v>8.3099999999999993E-2</v>
      </c>
      <c r="M94" s="29">
        <v>0.1077</v>
      </c>
      <c r="N94" s="37">
        <f t="shared" si="55"/>
        <v>8.3919999999999995E-2</v>
      </c>
      <c r="O94" s="37">
        <f t="shared" si="56"/>
        <v>0.10898000000000002</v>
      </c>
      <c r="P94" s="32">
        <f t="shared" si="68"/>
        <v>0.2</v>
      </c>
      <c r="Q94" s="32">
        <f t="shared" si="45"/>
        <v>0.10548387969015297</v>
      </c>
      <c r="R94" s="43">
        <v>71</v>
      </c>
      <c r="S94" s="44">
        <f t="shared" si="46"/>
        <v>5.1261214293517527E-4</v>
      </c>
      <c r="T94" s="44">
        <f t="shared" si="47"/>
        <v>0.12683919191424575</v>
      </c>
      <c r="U94" s="44">
        <f t="shared" si="48"/>
        <v>0.1522070302970949</v>
      </c>
      <c r="V94" s="44">
        <f t="shared" si="49"/>
        <v>3.1709797978561438E-2</v>
      </c>
      <c r="W94" s="44">
        <f t="shared" si="50"/>
        <v>3.1709797978561438E-2</v>
      </c>
      <c r="X94" s="44">
        <f t="shared" si="69"/>
        <v>0.7009537777886593</v>
      </c>
      <c r="Y94" s="44">
        <f t="shared" si="39"/>
        <v>0.3576537269639633</v>
      </c>
      <c r="Z94" s="32">
        <f t="shared" si="57"/>
        <v>2.3433831552160505E-4</v>
      </c>
      <c r="AA94" s="32">
        <f t="shared" si="58"/>
        <v>2.7593262032171983E-4</v>
      </c>
      <c r="AB94" s="32">
        <f t="shared" si="59"/>
        <v>0</v>
      </c>
      <c r="AC94" s="32">
        <f t="shared" si="60"/>
        <v>1.7034825245554675E-6</v>
      </c>
      <c r="AE94" s="19">
        <f t="shared" si="61"/>
        <v>1.2937824611174574E-4</v>
      </c>
      <c r="AF94" s="19">
        <f t="shared" si="62"/>
        <v>5.2993326950530952E-5</v>
      </c>
      <c r="AG94" s="19">
        <f t="shared" si="63"/>
        <v>3.204474216605506E-5</v>
      </c>
      <c r="AH94" s="19">
        <f t="shared" si="64"/>
        <v>5.1580181860053823E-2</v>
      </c>
      <c r="AI94" s="19">
        <f t="shared" si="65"/>
        <v>5.739391236231367E-2</v>
      </c>
    </row>
    <row r="95" spans="1:56" x14ac:dyDescent="0.25">
      <c r="A95" s="45">
        <f t="shared" si="66"/>
        <v>134</v>
      </c>
      <c r="B95" s="32">
        <f t="shared" si="51"/>
        <v>3.288229751667342</v>
      </c>
      <c r="C95" s="28">
        <f t="shared" si="42"/>
        <v>3.7096298487821318E-4</v>
      </c>
      <c r="D95" s="33">
        <f t="shared" si="52"/>
        <v>4.7096298487821317E-4</v>
      </c>
      <c r="E95" s="28">
        <f t="shared" si="43"/>
        <v>1E-4</v>
      </c>
      <c r="F95" s="34">
        <f t="shared" si="67"/>
        <v>1.5136522741272159E-5</v>
      </c>
      <c r="G95" s="30">
        <f t="shared" si="44"/>
        <v>-8.4863477258727849E-5</v>
      </c>
      <c r="H95" s="30">
        <f t="shared" si="41"/>
        <v>2.0000000000000001E-4</v>
      </c>
      <c r="I95" s="31">
        <f t="shared" si="40"/>
        <v>-2.8486347725872787E-4</v>
      </c>
      <c r="J95" s="30">
        <f t="shared" si="53"/>
        <v>0.99961390049238052</v>
      </c>
      <c r="K95" s="30">
        <f t="shared" si="54"/>
        <v>0</v>
      </c>
      <c r="L95" s="29">
        <v>8.3099999999999993E-2</v>
      </c>
      <c r="M95" s="29">
        <v>0.1077</v>
      </c>
      <c r="N95" s="37">
        <f t="shared" si="55"/>
        <v>8.4739999999999996E-2</v>
      </c>
      <c r="O95" s="37">
        <f t="shared" si="56"/>
        <v>0.11026</v>
      </c>
      <c r="P95" s="32">
        <f t="shared" si="68"/>
        <v>0.4</v>
      </c>
      <c r="Q95" s="32">
        <f t="shared" si="45"/>
        <v>0.10823011462452772</v>
      </c>
      <c r="R95" s="43">
        <v>72</v>
      </c>
      <c r="S95" s="44">
        <f t="shared" si="46"/>
        <v>4.7096298487821317E-4</v>
      </c>
      <c r="T95" s="44">
        <f t="shared" si="47"/>
        <v>0.12570827223374081</v>
      </c>
      <c r="U95" s="44">
        <f t="shared" si="48"/>
        <v>0.15084992668048897</v>
      </c>
      <c r="V95" s="44">
        <f t="shared" si="49"/>
        <v>3.1427068058435204E-2</v>
      </c>
      <c r="W95" s="44">
        <f t="shared" si="50"/>
        <v>3.1427068058435204E-2</v>
      </c>
      <c r="X95" s="44">
        <f t="shared" si="69"/>
        <v>0.70344180108577015</v>
      </c>
      <c r="Y95" s="44">
        <f t="shared" si="39"/>
        <v>0.37247973789305738</v>
      </c>
      <c r="Z95" s="32">
        <f t="shared" si="57"/>
        <v>2.2502378386091097E-4</v>
      </c>
      <c r="AA95" s="32">
        <f t="shared" si="58"/>
        <v>2.4367183060560791E-4</v>
      </c>
      <c r="AB95" s="32">
        <f t="shared" si="59"/>
        <v>0</v>
      </c>
      <c r="AC95" s="32">
        <f t="shared" si="60"/>
        <v>1.5515132199903917E-6</v>
      </c>
      <c r="AE95" s="19">
        <f t="shared" si="61"/>
        <v>1.128154091696638E-4</v>
      </c>
      <c r="AF95" s="19">
        <f t="shared" si="62"/>
        <v>4.8190658333738948E-5</v>
      </c>
      <c r="AG95" s="19">
        <f t="shared" si="63"/>
        <v>3.0417543942924801E-5</v>
      </c>
      <c r="AH95" s="19">
        <f t="shared" si="64"/>
        <v>5.1592350375021551E-2</v>
      </c>
      <c r="AI95" s="19">
        <f t="shared" si="65"/>
        <v>5.7404736551127947E-2</v>
      </c>
    </row>
    <row r="96" spans="1:56" x14ac:dyDescent="0.25">
      <c r="A96" s="45">
        <f t="shared" si="66"/>
        <v>135</v>
      </c>
      <c r="B96" s="32">
        <f t="shared" si="51"/>
        <v>3.3797948305496508</v>
      </c>
      <c r="C96" s="28">
        <f t="shared" si="42"/>
        <v>3.3234310716494887E-4</v>
      </c>
      <c r="D96" s="33">
        <f t="shared" si="52"/>
        <v>4.3234310716494886E-4</v>
      </c>
      <c r="E96" s="28">
        <f t="shared" si="43"/>
        <v>1E-4</v>
      </c>
      <c r="F96" s="34">
        <f t="shared" si="67"/>
        <v>1.3538947719107672E-5</v>
      </c>
      <c r="G96" s="30">
        <f t="shared" si="44"/>
        <v>-8.6461052280892327E-5</v>
      </c>
      <c r="H96" s="30">
        <f t="shared" si="41"/>
        <v>2.0000000000000001E-4</v>
      </c>
      <c r="I96" s="31">
        <f t="shared" si="40"/>
        <v>-2.8646105228089235E-4</v>
      </c>
      <c r="J96" s="30">
        <f t="shared" si="53"/>
        <v>0.99965411794511594</v>
      </c>
      <c r="K96" s="30">
        <f t="shared" si="54"/>
        <v>0</v>
      </c>
      <c r="L96" s="29">
        <v>8.3099999999999993E-2</v>
      </c>
      <c r="M96" s="29">
        <v>0.1077</v>
      </c>
      <c r="N96" s="37">
        <f t="shared" si="55"/>
        <v>8.5559999999999997E-2</v>
      </c>
      <c r="O96" s="37">
        <f t="shared" si="56"/>
        <v>0.11154</v>
      </c>
      <c r="P96" s="32">
        <f t="shared" si="68"/>
        <v>0.60000000000000009</v>
      </c>
      <c r="Q96" s="32">
        <f t="shared" si="45"/>
        <v>0.11116940529567064</v>
      </c>
      <c r="R96" s="43">
        <v>73</v>
      </c>
      <c r="S96" s="44">
        <f t="shared" si="46"/>
        <v>4.3234310716494886E-4</v>
      </c>
      <c r="T96" s="44">
        <f t="shared" si="47"/>
        <v>0.1244610734823193</v>
      </c>
      <c r="U96" s="44">
        <f t="shared" si="48"/>
        <v>0.14935328817878316</v>
      </c>
      <c r="V96" s="44">
        <f t="shared" si="49"/>
        <v>3.1115268370579825E-2</v>
      </c>
      <c r="W96" s="44">
        <f t="shared" si="50"/>
        <v>3.1115268370579825E-2</v>
      </c>
      <c r="X96" s="44">
        <f t="shared" si="69"/>
        <v>0.70618563833889758</v>
      </c>
      <c r="Y96" s="44">
        <f t="shared" si="39"/>
        <v>0.38792033937020903</v>
      </c>
      <c r="Z96" s="32">
        <f t="shared" si="57"/>
        <v>2.1587651085473215E-4</v>
      </c>
      <c r="AA96" s="32">
        <f t="shared" si="58"/>
        <v>2.1426988533063143E-4</v>
      </c>
      <c r="AB96" s="32">
        <f t="shared" si="59"/>
        <v>0</v>
      </c>
      <c r="AC96" s="32">
        <f t="shared" si="60"/>
        <v>1.4131012423700225E-6</v>
      </c>
      <c r="AE96" s="19">
        <f t="shared" si="61"/>
        <v>9.8332331939480602E-5</v>
      </c>
      <c r="AF96" s="19">
        <f t="shared" si="62"/>
        <v>4.3799869619500574E-5</v>
      </c>
      <c r="AG96" s="19">
        <f t="shared" si="63"/>
        <v>2.8872973130046045E-5</v>
      </c>
      <c r="AH96" s="19">
        <f t="shared" si="64"/>
        <v>5.1603165389839889E-2</v>
      </c>
      <c r="AI96" s="19">
        <f t="shared" si="65"/>
        <v>5.74143399730669E-2</v>
      </c>
      <c r="BD96" s="1">
        <f>A43</f>
        <v>82</v>
      </c>
    </row>
    <row r="97" spans="1:35" x14ac:dyDescent="0.25">
      <c r="A97" s="45">
        <f t="shared" si="66"/>
        <v>136</v>
      </c>
      <c r="B97" s="32">
        <f t="shared" si="51"/>
        <v>3.4608353361045388</v>
      </c>
      <c r="C97" s="28">
        <f t="shared" si="42"/>
        <v>2.9656481777599083E-4</v>
      </c>
      <c r="D97" s="33">
        <f t="shared" si="52"/>
        <v>3.9656481777599082E-4</v>
      </c>
      <c r="E97" s="28">
        <f t="shared" si="43"/>
        <v>1E-4</v>
      </c>
      <c r="F97" s="34">
        <f t="shared" si="67"/>
        <v>1.2094496906121247E-5</v>
      </c>
      <c r="G97" s="30">
        <f t="shared" si="44"/>
        <v>-8.7905503093878751E-5</v>
      </c>
      <c r="H97" s="30">
        <f t="shared" si="41"/>
        <v>2.0000000000000001E-4</v>
      </c>
      <c r="I97" s="31">
        <f t="shared" si="40"/>
        <v>-2.8790550309387876E-4</v>
      </c>
      <c r="J97" s="30">
        <f t="shared" si="53"/>
        <v>0.99969134068531806</v>
      </c>
      <c r="K97" s="30">
        <f t="shared" si="54"/>
        <v>0</v>
      </c>
      <c r="L97" s="29">
        <v>8.3099999999999993E-2</v>
      </c>
      <c r="M97" s="29">
        <v>0.1077</v>
      </c>
      <c r="N97" s="37">
        <f t="shared" si="55"/>
        <v>8.6379999999999998E-2</v>
      </c>
      <c r="O97" s="37">
        <f t="shared" si="56"/>
        <v>0.11282</v>
      </c>
      <c r="P97" s="32">
        <f t="shared" si="68"/>
        <v>0.8</v>
      </c>
      <c r="Q97" s="32">
        <f t="shared" si="45"/>
        <v>0.11432280320842966</v>
      </c>
      <c r="R97" s="43">
        <v>74</v>
      </c>
      <c r="S97" s="44">
        <f t="shared" si="46"/>
        <v>3.9656481777599082E-4</v>
      </c>
      <c r="T97" s="44">
        <f t="shared" si="47"/>
        <v>0.12310227295102597</v>
      </c>
      <c r="U97" s="44">
        <f t="shared" si="48"/>
        <v>0.14772272754123114</v>
      </c>
      <c r="V97" s="44">
        <f t="shared" si="49"/>
        <v>3.0775568237756491E-2</v>
      </c>
      <c r="W97" s="44">
        <f t="shared" si="50"/>
        <v>3.0775568237756491E-2</v>
      </c>
      <c r="X97" s="44">
        <f t="shared" si="69"/>
        <v>0.70917499950774288</v>
      </c>
      <c r="Y97" s="44">
        <f t="shared" si="39"/>
        <v>0.40400100834559505</v>
      </c>
      <c r="Z97" s="32">
        <f t="shared" si="57"/>
        <v>2.0689735012335852E-4</v>
      </c>
      <c r="AA97" s="32">
        <f t="shared" si="58"/>
        <v>1.8753822007880965E-4</v>
      </c>
      <c r="AB97" s="32">
        <f t="shared" si="59"/>
        <v>0</v>
      </c>
      <c r="AC97" s="32">
        <f t="shared" si="60"/>
        <v>1.2870371295966574E-6</v>
      </c>
      <c r="AE97" s="19">
        <f t="shared" si="61"/>
        <v>8.5691686825470145E-5</v>
      </c>
      <c r="AF97" s="19">
        <f t="shared" si="62"/>
        <v>3.9794346732611778E-5</v>
      </c>
      <c r="AG97" s="19">
        <f t="shared" si="63"/>
        <v>2.7406833994638467E-5</v>
      </c>
      <c r="AH97" s="19">
        <f t="shared" si="64"/>
        <v>5.161276668128717E-2</v>
      </c>
      <c r="AI97" s="19">
        <f t="shared" si="65"/>
        <v>5.7422850988755936E-2</v>
      </c>
    </row>
    <row r="98" spans="1:35" x14ac:dyDescent="0.25">
      <c r="A98" s="45">
        <f t="shared" si="66"/>
        <v>137</v>
      </c>
      <c r="B98" s="32">
        <f t="shared" si="51"/>
        <v>3.5278675086256199</v>
      </c>
      <c r="C98" s="28">
        <f t="shared" si="42"/>
        <v>2.6344918828206075E-4</v>
      </c>
      <c r="D98" s="33">
        <f t="shared" si="52"/>
        <v>3.6344918828206074E-4</v>
      </c>
      <c r="E98" s="28">
        <f t="shared" si="43"/>
        <v>1E-4</v>
      </c>
      <c r="F98" s="34">
        <f t="shared" si="67"/>
        <v>1.0790331999728424E-5</v>
      </c>
      <c r="G98" s="30">
        <f t="shared" si="44"/>
        <v>-8.9209668000271586E-5</v>
      </c>
      <c r="H98" s="30">
        <f t="shared" si="41"/>
        <v>2.0000000000000001E-4</v>
      </c>
      <c r="I98" s="31">
        <f t="shared" si="40"/>
        <v>-2.892096680002716E-4</v>
      </c>
      <c r="J98" s="30">
        <f t="shared" si="53"/>
        <v>0.99972576047971828</v>
      </c>
      <c r="K98" s="30">
        <f t="shared" si="54"/>
        <v>0</v>
      </c>
      <c r="L98" s="29">
        <v>8.72E-2</v>
      </c>
      <c r="M98" s="29">
        <v>0.11409999999999999</v>
      </c>
      <c r="N98" s="37">
        <f t="shared" si="55"/>
        <v>8.72E-2</v>
      </c>
      <c r="O98" s="37">
        <f t="shared" si="56"/>
        <v>0.11409999999999999</v>
      </c>
      <c r="P98" s="32">
        <f t="shared" si="68"/>
        <v>0</v>
      </c>
      <c r="Q98" s="32">
        <f t="shared" si="45"/>
        <v>0.1177125989416952</v>
      </c>
      <c r="R98" s="43">
        <v>75</v>
      </c>
      <c r="S98" s="44">
        <f t="shared" si="46"/>
        <v>3.6344918828206074E-4</v>
      </c>
      <c r="T98" s="44">
        <f t="shared" si="47"/>
        <v>0.1216364998313892</v>
      </c>
      <c r="U98" s="44">
        <f t="shared" si="48"/>
        <v>0.14596379979766705</v>
      </c>
      <c r="V98" s="44">
        <f t="shared" si="49"/>
        <v>3.0409124957847301E-2</v>
      </c>
      <c r="W98" s="44">
        <f t="shared" si="50"/>
        <v>3.0409124957847301E-2</v>
      </c>
      <c r="X98" s="44">
        <f t="shared" si="69"/>
        <v>0.71239970037094369</v>
      </c>
      <c r="Y98" s="44">
        <f t="shared" si="39"/>
        <v>0.42074827787901259</v>
      </c>
      <c r="Z98" s="32">
        <f t="shared" si="57"/>
        <v>1.980861207427943E-4</v>
      </c>
      <c r="AA98" s="32">
        <f t="shared" si="58"/>
        <v>1.6329808455563426E-4</v>
      </c>
      <c r="AB98" s="32">
        <f t="shared" si="59"/>
        <v>0</v>
      </c>
      <c r="AC98" s="32">
        <f t="shared" si="60"/>
        <v>1.1722193168425902E-6</v>
      </c>
      <c r="AE98" s="19">
        <f t="shared" si="61"/>
        <v>7.4676610626087483E-5</v>
      </c>
      <c r="AF98" s="19">
        <f t="shared" si="62"/>
        <v>3.6149388383763968E-5</v>
      </c>
      <c r="AG98" s="19">
        <f t="shared" si="63"/>
        <v>2.6015143858808865E-5</v>
      </c>
      <c r="AH98" s="19">
        <f t="shared" si="64"/>
        <v>5.1621282421082534E-2</v>
      </c>
      <c r="AI98" s="19">
        <f t="shared" si="65"/>
        <v>5.7430386973644623E-2</v>
      </c>
    </row>
    <row r="99" spans="1:35" x14ac:dyDescent="0.25">
      <c r="A99" s="45">
        <f t="shared" si="66"/>
        <v>138</v>
      </c>
      <c r="B99" s="32">
        <f t="shared" si="51"/>
        <v>3.577079405105259</v>
      </c>
      <c r="C99" s="28">
        <f t="shared" si="42"/>
        <v>2.3283920402307408E-4</v>
      </c>
      <c r="D99" s="33">
        <f t="shared" si="52"/>
        <v>3.3283920402307407E-4</v>
      </c>
      <c r="E99" s="28">
        <f t="shared" si="43"/>
        <v>1E-4</v>
      </c>
      <c r="F99" s="34">
        <f t="shared" si="67"/>
        <v>9.6142901407703314E-6</v>
      </c>
      <c r="G99" s="30">
        <f t="shared" si="44"/>
        <v>-9.0385709859229675E-5</v>
      </c>
      <c r="H99" s="30">
        <f t="shared" si="41"/>
        <v>2.0000000000000001E-4</v>
      </c>
      <c r="I99" s="31">
        <f t="shared" si="40"/>
        <v>-2.9038570985922966E-4</v>
      </c>
      <c r="J99" s="30">
        <f t="shared" si="53"/>
        <v>0.99975754650583626</v>
      </c>
      <c r="K99" s="30">
        <f t="shared" si="54"/>
        <v>0</v>
      </c>
      <c r="L99" s="29">
        <v>8.72E-2</v>
      </c>
      <c r="M99" s="29">
        <v>0.11409999999999999</v>
      </c>
      <c r="N99" s="37">
        <f t="shared" si="55"/>
        <v>8.7980000000000003E-2</v>
      </c>
      <c r="O99" s="37">
        <f t="shared" si="56"/>
        <v>0.1154</v>
      </c>
      <c r="P99" s="32">
        <f t="shared" si="68"/>
        <v>0.2</v>
      </c>
      <c r="Q99" s="32">
        <f t="shared" si="45"/>
        <v>0.12132472798228952</v>
      </c>
      <c r="R99" s="43">
        <v>76</v>
      </c>
      <c r="S99" s="44">
        <f t="shared" si="46"/>
        <v>3.3283920402307407E-4</v>
      </c>
      <c r="T99" s="44">
        <f t="shared" si="47"/>
        <v>0.12003351067681362</v>
      </c>
      <c r="U99" s="44">
        <f t="shared" si="48"/>
        <v>0.14404021281217633</v>
      </c>
      <c r="V99" s="44">
        <f t="shared" si="49"/>
        <v>3.0008377669203404E-2</v>
      </c>
      <c r="W99" s="44">
        <f t="shared" si="50"/>
        <v>3.0008377669203404E-2</v>
      </c>
      <c r="X99" s="44">
        <f t="shared" si="69"/>
        <v>0.71592627651101015</v>
      </c>
      <c r="Y99" s="44">
        <f t="shared" ref="Y99:Y110" si="70">MIN(Y98*$I$17*(1-POWER(R99,$I$19)*$I$18/100000),1-V99-W99-$I$13)</f>
        <v>0.43818978091935495</v>
      </c>
      <c r="Z99" s="32">
        <f t="shared" si="57"/>
        <v>1.8944189768608724E-4</v>
      </c>
      <c r="AA99" s="32">
        <f t="shared" si="58"/>
        <v>1.4138053120447175E-4</v>
      </c>
      <c r="AB99" s="32">
        <f t="shared" si="59"/>
        <v>0</v>
      </c>
      <c r="AC99" s="32">
        <f t="shared" si="60"/>
        <v>1.0676445109315031E-6</v>
      </c>
      <c r="AE99" s="19">
        <f t="shared" si="61"/>
        <v>6.5091986409572747E-5</v>
      </c>
      <c r="AF99" s="19">
        <f t="shared" si="62"/>
        <v>3.2839746247422202E-5</v>
      </c>
      <c r="AG99" s="19">
        <f t="shared" si="63"/>
        <v>2.4694122280848602E-5</v>
      </c>
      <c r="AH99" s="19">
        <f t="shared" si="64"/>
        <v>5.1628829773555346E-2</v>
      </c>
      <c r="AI99" s="19">
        <f t="shared" si="65"/>
        <v>5.7437054909102628E-2</v>
      </c>
    </row>
    <row r="100" spans="1:35" x14ac:dyDescent="0.25">
      <c r="A100" s="45">
        <f t="shared" si="66"/>
        <v>139</v>
      </c>
      <c r="B100" s="32">
        <f t="shared" si="51"/>
        <v>3.6037220766342357</v>
      </c>
      <c r="C100" s="28">
        <f t="shared" si="42"/>
        <v>2.0456956043615629E-4</v>
      </c>
      <c r="D100" s="33">
        <f t="shared" si="52"/>
        <v>3.0456956043615628E-4</v>
      </c>
      <c r="E100" s="28">
        <f t="shared" si="43"/>
        <v>1E-4</v>
      </c>
      <c r="F100" s="34">
        <f t="shared" si="67"/>
        <v>8.5552963559632057E-6</v>
      </c>
      <c r="G100" s="30">
        <f t="shared" si="44"/>
        <v>-9.1444703644036796E-5</v>
      </c>
      <c r="H100" s="30">
        <f t="shared" si="41"/>
        <v>2.0000000000000001E-4</v>
      </c>
      <c r="I100" s="31">
        <f t="shared" si="40"/>
        <v>-2.9144470364403678E-4</v>
      </c>
      <c r="J100" s="30">
        <f t="shared" si="53"/>
        <v>0.99978687514320785</v>
      </c>
      <c r="K100" s="30">
        <f t="shared" si="54"/>
        <v>0</v>
      </c>
      <c r="L100" s="29">
        <v>8.72E-2</v>
      </c>
      <c r="M100" s="29">
        <v>0.11409999999999999</v>
      </c>
      <c r="N100" s="37">
        <f t="shared" si="55"/>
        <v>8.8760000000000006E-2</v>
      </c>
      <c r="O100" s="37">
        <f t="shared" si="56"/>
        <v>0.1167</v>
      </c>
      <c r="P100" s="32">
        <f t="shared" si="68"/>
        <v>0.4</v>
      </c>
      <c r="Q100" s="32">
        <f t="shared" si="45"/>
        <v>0.12522816464070852</v>
      </c>
      <c r="R100" s="43">
        <v>77</v>
      </c>
      <c r="S100" s="44">
        <f t="shared" si="46"/>
        <v>3.0456956043615628E-4</v>
      </c>
      <c r="T100" s="44">
        <f t="shared" si="47"/>
        <v>0.1183446734066648</v>
      </c>
      <c r="U100" s="44">
        <f t="shared" si="48"/>
        <v>0.14201360808799776</v>
      </c>
      <c r="V100" s="44">
        <f t="shared" si="49"/>
        <v>2.9586168351666199E-2</v>
      </c>
      <c r="W100" s="44">
        <f t="shared" si="50"/>
        <v>2.9586168351666199E-2</v>
      </c>
      <c r="X100" s="44">
        <f t="shared" si="69"/>
        <v>0.71964171850533742</v>
      </c>
      <c r="Y100" s="44">
        <f t="shared" si="70"/>
        <v>0.45635429589890186</v>
      </c>
      <c r="Z100" s="32">
        <f t="shared" si="57"/>
        <v>1.8097652282210092E-4</v>
      </c>
      <c r="AA100" s="32">
        <f t="shared" si="58"/>
        <v>1.216368444554611E-4</v>
      </c>
      <c r="AB100" s="32">
        <f t="shared" si="59"/>
        <v>0</v>
      </c>
      <c r="AC100" s="32">
        <f t="shared" si="60"/>
        <v>9.7239892343049794E-7</v>
      </c>
      <c r="AE100" s="19">
        <f t="shared" si="61"/>
        <v>5.6766186760777597E-5</v>
      </c>
      <c r="AF100" s="19">
        <f t="shared" si="62"/>
        <v>2.9840763498347999E-5</v>
      </c>
      <c r="AG100" s="19">
        <f t="shared" si="63"/>
        <v>2.3440180785893365E-5</v>
      </c>
      <c r="AH100" s="19">
        <f t="shared" si="64"/>
        <v>5.163551332250494E-2</v>
      </c>
      <c r="AI100" s="19">
        <f t="shared" si="65"/>
        <v>5.7442950084045853E-2</v>
      </c>
    </row>
    <row r="101" spans="1:35" x14ac:dyDescent="0.25">
      <c r="A101" s="45">
        <f t="shared" si="66"/>
        <v>140</v>
      </c>
      <c r="B101" s="32">
        <f t="shared" si="51"/>
        <v>3.6029006816005378</v>
      </c>
      <c r="C101" s="28">
        <f t="shared" si="42"/>
        <v>1.7848369240640278E-4</v>
      </c>
      <c r="D101" s="33">
        <f t="shared" si="52"/>
        <v>2.7848369240640277E-4</v>
      </c>
      <c r="E101" s="28">
        <f t="shared" si="43"/>
        <v>1E-4</v>
      </c>
      <c r="F101" s="34">
        <f t="shared" si="67"/>
        <v>7.6030581004927209E-6</v>
      </c>
      <c r="G101" s="30">
        <f t="shared" si="44"/>
        <v>-9.2396941899507284E-5</v>
      </c>
      <c r="H101" s="30">
        <f t="shared" si="41"/>
        <v>2.0000000000000001E-4</v>
      </c>
      <c r="I101" s="31">
        <f t="shared" si="40"/>
        <v>-2.9239694189950728E-4</v>
      </c>
      <c r="J101" s="30">
        <f t="shared" si="53"/>
        <v>0.9998139132494932</v>
      </c>
      <c r="K101" s="30">
        <f t="shared" si="54"/>
        <v>0</v>
      </c>
      <c r="L101" s="29">
        <v>8.72E-2</v>
      </c>
      <c r="M101" s="29">
        <v>0.11409999999999999</v>
      </c>
      <c r="N101" s="37">
        <f t="shared" si="55"/>
        <v>8.9540000000000008E-2</v>
      </c>
      <c r="O101" s="37">
        <f t="shared" si="56"/>
        <v>0.11799999999999999</v>
      </c>
      <c r="P101" s="32">
        <f t="shared" si="68"/>
        <v>0.60000000000000009</v>
      </c>
      <c r="Q101" s="32">
        <f t="shared" si="45"/>
        <v>0.12945529877595391</v>
      </c>
      <c r="R101" s="43">
        <v>78</v>
      </c>
      <c r="S101" s="44">
        <f t="shared" si="46"/>
        <v>2.7848369240640277E-4</v>
      </c>
      <c r="T101" s="44">
        <f t="shared" si="47"/>
        <v>0.1165792729778642</v>
      </c>
      <c r="U101" s="44">
        <f t="shared" si="48"/>
        <v>0.13989512757343703</v>
      </c>
      <c r="V101" s="44">
        <f t="shared" si="49"/>
        <v>2.9144818244466051E-2</v>
      </c>
      <c r="W101" s="44">
        <f t="shared" si="50"/>
        <v>2.9144818244466051E-2</v>
      </c>
      <c r="X101" s="44">
        <f t="shared" si="69"/>
        <v>0.6638216742953551</v>
      </c>
      <c r="Y101" s="44">
        <f t="shared" si="70"/>
        <v>0.47527179421765381</v>
      </c>
      <c r="Z101" s="32">
        <f t="shared" si="57"/>
        <v>1.7267650493641578E-4</v>
      </c>
      <c r="AA101" s="32">
        <f t="shared" si="58"/>
        <v>1.0390815758532244E-4</v>
      </c>
      <c r="AB101" s="32">
        <f t="shared" si="59"/>
        <v>0</v>
      </c>
      <c r="AC101" s="32">
        <f t="shared" si="60"/>
        <v>8.8565028584636784E-7</v>
      </c>
      <c r="AE101" s="19">
        <f t="shared" si="61"/>
        <v>4.9538887740617351E-5</v>
      </c>
      <c r="AF101" s="19">
        <f t="shared" si="62"/>
        <v>2.7130052367060889E-5</v>
      </c>
      <c r="AG101" s="19">
        <f t="shared" si="63"/>
        <v>2.2249913118049207E-5</v>
      </c>
      <c r="AH101" s="19">
        <f t="shared" si="64"/>
        <v>5.1641430610955628E-2</v>
      </c>
      <c r="AI101" s="19">
        <f t="shared" si="65"/>
        <v>5.7448161073414453E-2</v>
      </c>
    </row>
    <row r="102" spans="1:35" x14ac:dyDescent="0.25">
      <c r="A102" s="45">
        <f t="shared" si="66"/>
        <v>141</v>
      </c>
      <c r="B102" s="32">
        <f t="shared" si="51"/>
        <v>3.7078582855803703</v>
      </c>
      <c r="C102" s="28">
        <f t="shared" si="42"/>
        <v>1.5443349933152089E-4</v>
      </c>
      <c r="D102" s="33">
        <f t="shared" si="52"/>
        <v>2.5443349933152088E-4</v>
      </c>
      <c r="E102" s="28">
        <f t="shared" si="43"/>
        <v>1E-4</v>
      </c>
      <c r="F102" s="34">
        <f t="shared" si="67"/>
        <v>6.7480295786984633E-6</v>
      </c>
      <c r="G102" s="30">
        <f t="shared" si="44"/>
        <v>-9.3251970421301536E-5</v>
      </c>
      <c r="H102" s="30">
        <f t="shared" si="41"/>
        <v>2.0000000000000001E-4</v>
      </c>
      <c r="I102" s="31">
        <f t="shared" si="40"/>
        <v>-2.9325197042130155E-4</v>
      </c>
      <c r="J102" s="30">
        <f t="shared" si="53"/>
        <v>0.9998388184710898</v>
      </c>
      <c r="K102" s="30">
        <f t="shared" si="54"/>
        <v>0</v>
      </c>
      <c r="L102" s="29">
        <v>8.72E-2</v>
      </c>
      <c r="M102" s="29">
        <v>0.11409999999999999</v>
      </c>
      <c r="N102" s="37">
        <f t="shared" si="55"/>
        <v>9.0319999999999998E-2</v>
      </c>
      <c r="O102" s="37">
        <f t="shared" si="56"/>
        <v>0.1193</v>
      </c>
      <c r="P102" s="32">
        <f t="shared" si="68"/>
        <v>0.8</v>
      </c>
      <c r="Q102" s="32">
        <f t="shared" si="45"/>
        <v>0.1340423616024892</v>
      </c>
      <c r="R102" s="43">
        <v>79</v>
      </c>
      <c r="S102" s="44">
        <f t="shared" si="46"/>
        <v>2.5443349933152088E-4</v>
      </c>
      <c r="T102" s="44">
        <f t="shared" si="47"/>
        <v>0.1147474600927961</v>
      </c>
      <c r="U102" s="44">
        <f t="shared" si="48"/>
        <v>0.13769695211135533</v>
      </c>
      <c r="V102" s="44">
        <f t="shared" si="49"/>
        <v>2.8686865023199025E-2</v>
      </c>
      <c r="W102" s="44">
        <f t="shared" si="50"/>
        <v>2.8686865023199025E-2</v>
      </c>
      <c r="X102" s="44">
        <f t="shared" si="69"/>
        <v>0.58346822953720634</v>
      </c>
      <c r="Y102" s="44">
        <f t="shared" si="70"/>
        <v>0.49497348969606009</v>
      </c>
      <c r="Z102" s="32">
        <f t="shared" si="57"/>
        <v>1.6453696004414483E-4</v>
      </c>
      <c r="AA102" s="32">
        <f t="shared" si="58"/>
        <v>8.8051331901985375E-5</v>
      </c>
      <c r="AB102" s="32">
        <f t="shared" si="59"/>
        <v>0</v>
      </c>
      <c r="AC102" s="32">
        <f t="shared" si="60"/>
        <v>8.0664057715384369E-7</v>
      </c>
      <c r="AE102" s="19">
        <f t="shared" si="61"/>
        <v>4.1650324105455469E-5</v>
      </c>
      <c r="AF102" s="19">
        <f t="shared" si="62"/>
        <v>2.6302675456532703E-5</v>
      </c>
      <c r="AG102" s="19">
        <f t="shared" si="63"/>
        <v>2.1120085987505332E-5</v>
      </c>
      <c r="AH102" s="19">
        <f t="shared" si="64"/>
        <v>5.1646669774971829E-2</v>
      </c>
      <c r="AI102" s="19">
        <f t="shared" si="65"/>
        <v>5.7452767677074489E-2</v>
      </c>
    </row>
    <row r="103" spans="1:35" x14ac:dyDescent="0.25">
      <c r="A103" s="45">
        <f t="shared" si="66"/>
        <v>142</v>
      </c>
      <c r="B103" s="32">
        <f t="shared" si="51"/>
        <v>3.8343419372652985</v>
      </c>
      <c r="C103" s="28">
        <f t="shared" si="42"/>
        <v>1.3227906206811422E-4</v>
      </c>
      <c r="D103" s="33">
        <f t="shared" si="52"/>
        <v>2.3227906206811421E-4</v>
      </c>
      <c r="E103" s="28">
        <f t="shared" si="43"/>
        <v>1E-4</v>
      </c>
      <c r="F103" s="34">
        <f t="shared" si="67"/>
        <v>5.981375438793321E-6</v>
      </c>
      <c r="G103" s="30">
        <f t="shared" si="44"/>
        <v>-9.4018624561206687E-5</v>
      </c>
      <c r="H103" s="30">
        <f t="shared" si="41"/>
        <v>2.0000000000000001E-4</v>
      </c>
      <c r="I103" s="31">
        <f t="shared" si="40"/>
        <v>-2.9401862456120668E-4</v>
      </c>
      <c r="J103" s="30">
        <f t="shared" si="53"/>
        <v>0.99986173956249313</v>
      </c>
      <c r="K103" s="30">
        <f t="shared" si="54"/>
        <v>0</v>
      </c>
      <c r="L103" s="29">
        <v>9.11E-2</v>
      </c>
      <c r="M103" s="29">
        <v>0.1206</v>
      </c>
      <c r="N103" s="37">
        <f t="shared" si="55"/>
        <v>9.11E-2</v>
      </c>
      <c r="O103" s="37">
        <f t="shared" si="56"/>
        <v>0.1206</v>
      </c>
      <c r="P103" s="32">
        <f t="shared" si="68"/>
        <v>0</v>
      </c>
      <c r="Q103" s="32">
        <f t="shared" si="45"/>
        <v>0.13899253651410598</v>
      </c>
      <c r="R103" s="43">
        <v>80</v>
      </c>
      <c r="S103" s="44">
        <f t="shared" si="46"/>
        <v>2.3227906206811421E-4</v>
      </c>
      <c r="T103" s="44">
        <f t="shared" si="47"/>
        <v>0.11282976490278092</v>
      </c>
      <c r="U103" s="44">
        <f t="shared" si="48"/>
        <v>0.1353957178833371</v>
      </c>
      <c r="V103" s="44">
        <f t="shared" si="49"/>
        <v>2.820744122569523E-2</v>
      </c>
      <c r="W103" s="44">
        <f t="shared" si="50"/>
        <v>2.820744122569523E-2</v>
      </c>
      <c r="X103" s="44">
        <f t="shared" si="69"/>
        <v>0.50626266728547409</v>
      </c>
      <c r="Y103" s="44">
        <f t="shared" si="70"/>
        <v>0.51549189007773721</v>
      </c>
      <c r="Z103" s="32">
        <f t="shared" si="57"/>
        <v>1.5655218224037398E-4</v>
      </c>
      <c r="AA103" s="32">
        <f t="shared" si="58"/>
        <v>7.3932239114393592E-5</v>
      </c>
      <c r="AB103" s="32">
        <f t="shared" si="59"/>
        <v>0</v>
      </c>
      <c r="AC103" s="32">
        <f t="shared" si="60"/>
        <v>7.346794001079975E-7</v>
      </c>
      <c r="AE103" s="19">
        <f t="shared" si="61"/>
        <v>3.449850436720762E-5</v>
      </c>
      <c r="AF103" s="19">
        <f t="shared" si="62"/>
        <v>2.5497352998194779E-5</v>
      </c>
      <c r="AG103" s="19">
        <f t="shared" si="63"/>
        <v>2.004763028749875E-5</v>
      </c>
      <c r="AH103" s="19">
        <f t="shared" si="64"/>
        <v>5.165148639044035E-2</v>
      </c>
      <c r="AI103" s="19">
        <f t="shared" si="65"/>
        <v>5.7456980659502555E-2</v>
      </c>
    </row>
    <row r="104" spans="1:35" x14ac:dyDescent="0.25">
      <c r="A104" s="45">
        <f t="shared" si="66"/>
        <v>143</v>
      </c>
      <c r="B104" s="32">
        <f t="shared" si="51"/>
        <v>3.9794560066106861</v>
      </c>
      <c r="C104" s="28">
        <f t="shared" si="42"/>
        <v>1.1205369110984334E-4</v>
      </c>
      <c r="D104" s="33">
        <f t="shared" si="52"/>
        <v>2.1205369110984334E-4</v>
      </c>
      <c r="E104" s="28">
        <f t="shared" si="43"/>
        <v>1E-4</v>
      </c>
      <c r="F104" s="34">
        <f t="shared" si="67"/>
        <v>5.301822068583835E-6</v>
      </c>
      <c r="G104" s="30">
        <f t="shared" si="44"/>
        <v>-9.4698177931416177E-5</v>
      </c>
      <c r="H104" s="30">
        <f t="shared" si="41"/>
        <v>2.0000000000000001E-4</v>
      </c>
      <c r="I104" s="31">
        <f t="shared" si="40"/>
        <v>-2.9469817793141616E-4</v>
      </c>
      <c r="J104" s="30">
        <f t="shared" si="53"/>
        <v>0.99988264448682163</v>
      </c>
      <c r="K104" s="30">
        <f t="shared" si="54"/>
        <v>0</v>
      </c>
      <c r="L104" s="29">
        <v>9.11E-2</v>
      </c>
      <c r="M104" s="29">
        <v>0.1206</v>
      </c>
      <c r="N104" s="37">
        <f t="shared" si="55"/>
        <v>9.11E-2</v>
      </c>
      <c r="O104" s="37">
        <f t="shared" si="56"/>
        <v>0.12060000000000001</v>
      </c>
      <c r="P104" s="32">
        <f t="shared" si="68"/>
        <v>0.2</v>
      </c>
      <c r="Q104" s="32">
        <f t="shared" si="45"/>
        <v>0.14356045661047709</v>
      </c>
      <c r="R104" s="43">
        <v>81</v>
      </c>
      <c r="S104" s="44">
        <f t="shared" si="46"/>
        <v>2.1205369110984334E-4</v>
      </c>
      <c r="T104" s="44">
        <f t="shared" si="47"/>
        <v>0.11028827525983864</v>
      </c>
      <c r="U104" s="44">
        <f t="shared" si="48"/>
        <v>0.13234593031180636</v>
      </c>
      <c r="V104" s="44">
        <f t="shared" si="49"/>
        <v>2.757206881495966E-2</v>
      </c>
      <c r="W104" s="44">
        <f t="shared" si="50"/>
        <v>2.757206881495966E-2</v>
      </c>
      <c r="X104" s="44">
        <f t="shared" si="69"/>
        <v>0.43072414945842835</v>
      </c>
      <c r="Y104" s="44">
        <f t="shared" si="70"/>
        <v>0.53686085066715661</v>
      </c>
      <c r="Z104" s="32">
        <f t="shared" si="57"/>
        <v>1.4872237081528278E-4</v>
      </c>
      <c r="AA104" s="32">
        <f t="shared" si="58"/>
        <v>6.1427424381295926E-5</v>
      </c>
      <c r="AB104" s="32">
        <f t="shared" si="59"/>
        <v>0</v>
      </c>
      <c r="AC104" s="32">
        <f t="shared" si="60"/>
        <v>6.6913794846214932E-7</v>
      </c>
      <c r="AE104" s="19">
        <f t="shared" si="61"/>
        <v>2.815804243688066E-5</v>
      </c>
      <c r="AF104" s="19">
        <f t="shared" si="62"/>
        <v>2.4580490632378511E-5</v>
      </c>
      <c r="AG104" s="19">
        <f t="shared" si="63"/>
        <v>1.9029632757272211E-5</v>
      </c>
      <c r="AH104" s="19">
        <f t="shared" si="64"/>
        <v>5.1655911737387983E-2</v>
      </c>
      <c r="AI104" s="19">
        <f t="shared" si="65"/>
        <v>5.7460830634381295E-2</v>
      </c>
    </row>
    <row r="105" spans="1:35" x14ac:dyDescent="0.25">
      <c r="A105" s="45">
        <f t="shared" si="66"/>
        <v>144</v>
      </c>
      <c r="B105" s="32">
        <f t="shared" si="51"/>
        <v>4.1535429450421217</v>
      </c>
      <c r="C105" s="28">
        <f t="shared" si="42"/>
        <v>9.358941573529626E-5</v>
      </c>
      <c r="D105" s="33">
        <f t="shared" si="52"/>
        <v>1.9358941573529627E-4</v>
      </c>
      <c r="E105" s="28">
        <f t="shared" si="43"/>
        <v>1E-4</v>
      </c>
      <c r="F105" s="34">
        <f t="shared" si="67"/>
        <v>4.6994738141020841E-6</v>
      </c>
      <c r="G105" s="30">
        <f t="shared" si="44"/>
        <v>-9.5300526185897926E-5</v>
      </c>
      <c r="H105" s="30">
        <f t="shared" si="41"/>
        <v>2.0000000000000001E-4</v>
      </c>
      <c r="I105" s="31">
        <f t="shared" si="40"/>
        <v>-2.9530052618589794E-4</v>
      </c>
      <c r="J105" s="30">
        <f t="shared" si="53"/>
        <v>0.99990171111045056</v>
      </c>
      <c r="K105" s="30">
        <f t="shared" si="54"/>
        <v>0</v>
      </c>
      <c r="L105" s="29">
        <v>9.11E-2</v>
      </c>
      <c r="M105" s="29">
        <v>0.1206</v>
      </c>
      <c r="N105" s="37">
        <f t="shared" si="55"/>
        <v>9.11E-2</v>
      </c>
      <c r="O105" s="37">
        <f t="shared" si="56"/>
        <v>0.1206</v>
      </c>
      <c r="P105" s="32">
        <f t="shared" si="68"/>
        <v>0.4</v>
      </c>
      <c r="Q105" s="32">
        <f t="shared" si="45"/>
        <v>0.14856405824567598</v>
      </c>
      <c r="R105" s="43">
        <v>82</v>
      </c>
      <c r="S105" s="44">
        <f t="shared" si="46"/>
        <v>1.9358941573529627E-4</v>
      </c>
      <c r="T105" s="44">
        <f t="shared" si="47"/>
        <v>0.10779984904840183</v>
      </c>
      <c r="U105" s="44">
        <f t="shared" si="48"/>
        <v>0.12935981885808218</v>
      </c>
      <c r="V105" s="44">
        <f t="shared" si="49"/>
        <v>2.6949962262100457E-2</v>
      </c>
      <c r="W105" s="44">
        <f t="shared" si="50"/>
        <v>2.6949962262100457E-2</v>
      </c>
      <c r="X105" s="44">
        <f t="shared" si="69"/>
        <v>0.35715589129561559</v>
      </c>
      <c r="Y105" s="44">
        <f t="shared" si="70"/>
        <v>0.55911563019080457</v>
      </c>
      <c r="Z105" s="32">
        <f t="shared" si="57"/>
        <v>1.4124995474315287E-4</v>
      </c>
      <c r="AA105" s="32">
        <f t="shared" si="58"/>
        <v>5.051700078945342E-5</v>
      </c>
      <c r="AB105" s="32">
        <f t="shared" si="59"/>
        <v>0</v>
      </c>
      <c r="AC105" s="32">
        <f t="shared" si="60"/>
        <v>6.0944351237603182E-7</v>
      </c>
      <c r="AE105" s="19">
        <f t="shared" si="61"/>
        <v>2.2532430017850017E-5</v>
      </c>
      <c r="AF105" s="19">
        <f t="shared" si="62"/>
        <v>2.3655588955626167E-5</v>
      </c>
      <c r="AG105" s="19">
        <f t="shared" si="63"/>
        <v>1.8063328068378321E-5</v>
      </c>
      <c r="AH105" s="19">
        <f t="shared" si="64"/>
        <v>5.1659941240772007E-2</v>
      </c>
      <c r="AI105" s="19">
        <f t="shared" si="65"/>
        <v>5.7464317949781941E-2</v>
      </c>
    </row>
    <row r="106" spans="1:35" x14ac:dyDescent="0.25">
      <c r="A106" s="45">
        <f t="shared" si="66"/>
        <v>145</v>
      </c>
      <c r="B106" s="32">
        <f t="shared" si="51"/>
        <v>4.359347419452801</v>
      </c>
      <c r="C106" s="28">
        <f t="shared" si="42"/>
        <v>7.6732891036168971E-5</v>
      </c>
      <c r="D106" s="33">
        <f t="shared" si="52"/>
        <v>1.7673289103616898E-4</v>
      </c>
      <c r="E106" s="28">
        <f t="shared" si="43"/>
        <v>1E-4</v>
      </c>
      <c r="F106" s="34">
        <f t="shared" si="67"/>
        <v>4.1655592820243987E-6</v>
      </c>
      <c r="G106" s="30">
        <f t="shared" si="44"/>
        <v>-9.58344407179756E-5</v>
      </c>
      <c r="H106" s="30">
        <f t="shared" si="41"/>
        <v>2.0000000000000001E-4</v>
      </c>
      <c r="I106" s="31">
        <f t="shared" ref="I106:I132" si="71">G106-H106</f>
        <v>-2.958344407179756E-4</v>
      </c>
      <c r="J106" s="30">
        <f t="shared" si="53"/>
        <v>0.99991910154968189</v>
      </c>
      <c r="K106" s="30">
        <f t="shared" si="54"/>
        <v>0</v>
      </c>
      <c r="L106" s="29">
        <v>9.11E-2</v>
      </c>
      <c r="M106" s="29">
        <v>0.1206</v>
      </c>
      <c r="N106" s="37">
        <f t="shared" si="55"/>
        <v>9.11E-2</v>
      </c>
      <c r="O106" s="37">
        <f t="shared" si="56"/>
        <v>0.1206</v>
      </c>
      <c r="P106" s="32">
        <f t="shared" si="68"/>
        <v>0.60000000000000009</v>
      </c>
      <c r="Q106" s="32">
        <f t="shared" si="45"/>
        <v>0.15404489608775085</v>
      </c>
      <c r="R106" s="43">
        <v>83</v>
      </c>
      <c r="S106" s="44">
        <f t="shared" si="46"/>
        <v>1.7673289103616898E-4</v>
      </c>
      <c r="T106" s="44">
        <f t="shared" si="47"/>
        <v>0.10537281565476671</v>
      </c>
      <c r="U106" s="44">
        <f t="shared" si="48"/>
        <v>0.12644737878572004</v>
      </c>
      <c r="V106" s="44">
        <f t="shared" si="49"/>
        <v>2.6343203913691677E-2</v>
      </c>
      <c r="W106" s="44">
        <f t="shared" si="50"/>
        <v>2.6343203913691677E-2</v>
      </c>
      <c r="X106" s="44">
        <f t="shared" si="69"/>
        <v>0.28535381381015335</v>
      </c>
      <c r="Y106" s="44">
        <f t="shared" si="70"/>
        <v>0.58229294897398454</v>
      </c>
      <c r="Z106" s="32">
        <f t="shared" si="57"/>
        <v>1.3396747373807305E-4</v>
      </c>
      <c r="AA106" s="32">
        <f t="shared" si="58"/>
        <v>4.1017301906607411E-5</v>
      </c>
      <c r="AB106" s="32">
        <f t="shared" si="59"/>
        <v>0</v>
      </c>
      <c r="AC106" s="32">
        <f t="shared" si="60"/>
        <v>5.5507447400174524E-7</v>
      </c>
      <c r="AE106" s="19">
        <f t="shared" si="61"/>
        <v>1.7601921492598247E-5</v>
      </c>
      <c r="AF106" s="19">
        <f t="shared" si="62"/>
        <v>2.2678686338265886E-5</v>
      </c>
      <c r="AG106" s="19">
        <f t="shared" si="63"/>
        <v>1.7146091312832829E-5</v>
      </c>
      <c r="AH106" s="19">
        <f t="shared" si="64"/>
        <v>5.1663608571612944E-2</v>
      </c>
      <c r="AI106" s="19">
        <f t="shared" si="65"/>
        <v>5.7467475266839166E-2</v>
      </c>
    </row>
    <row r="107" spans="1:35" x14ac:dyDescent="0.25">
      <c r="A107" s="45">
        <f t="shared" si="66"/>
        <v>146</v>
      </c>
      <c r="B107" s="32">
        <f t="shared" si="51"/>
        <v>4.6095706762239939</v>
      </c>
      <c r="C107" s="28">
        <f t="shared" si="42"/>
        <v>6.134412439526533E-5</v>
      </c>
      <c r="D107" s="33">
        <f t="shared" si="52"/>
        <v>1.6134412439526533E-4</v>
      </c>
      <c r="E107" s="28">
        <f t="shared" si="43"/>
        <v>1E-4</v>
      </c>
      <c r="F107" s="34">
        <f t="shared" si="67"/>
        <v>3.692303610670294E-6</v>
      </c>
      <c r="G107" s="30">
        <f t="shared" si="44"/>
        <v>-9.6307696389329704E-5</v>
      </c>
      <c r="H107" s="30">
        <f t="shared" si="41"/>
        <v>2.0000000000000001E-4</v>
      </c>
      <c r="I107" s="31">
        <f t="shared" si="71"/>
        <v>-2.9630769638932971E-4</v>
      </c>
      <c r="J107" s="30">
        <f t="shared" si="53"/>
        <v>0.99993496357199407</v>
      </c>
      <c r="K107" s="30">
        <f t="shared" si="54"/>
        <v>0</v>
      </c>
      <c r="L107" s="29">
        <v>9.11E-2</v>
      </c>
      <c r="M107" s="29">
        <v>0.1206</v>
      </c>
      <c r="N107" s="37">
        <f t="shared" si="55"/>
        <v>9.11E-2</v>
      </c>
      <c r="O107" s="37">
        <f t="shared" si="56"/>
        <v>0.12060000000000001</v>
      </c>
      <c r="P107" s="32">
        <f t="shared" si="68"/>
        <v>0.8</v>
      </c>
      <c r="Q107" s="32">
        <f t="shared" si="45"/>
        <v>0.16004848822822021</v>
      </c>
      <c r="R107" s="43">
        <v>84</v>
      </c>
      <c r="S107" s="44">
        <f t="shared" si="46"/>
        <v>1.6134412439526533E-4</v>
      </c>
      <c r="T107" s="44">
        <f t="shared" si="47"/>
        <v>0.10301460389155401</v>
      </c>
      <c r="U107" s="44">
        <f t="shared" si="48"/>
        <v>0.12361752466986481</v>
      </c>
      <c r="V107" s="44">
        <f t="shared" si="49"/>
        <v>2.5753650972888502E-2</v>
      </c>
      <c r="W107" s="44">
        <f t="shared" si="50"/>
        <v>2.5753650972888502E-2</v>
      </c>
      <c r="X107" s="44">
        <f t="shared" si="69"/>
        <v>0.2151218676292263</v>
      </c>
      <c r="Y107" s="44">
        <f t="shared" si="70"/>
        <v>0.60643104952925309</v>
      </c>
      <c r="Z107" s="32">
        <f t="shared" si="57"/>
        <v>1.2685513733139364E-4</v>
      </c>
      <c r="AA107" s="32">
        <f t="shared" si="58"/>
        <v>3.2808743014249995E-5</v>
      </c>
      <c r="AB107" s="32">
        <f t="shared" si="59"/>
        <v>0</v>
      </c>
      <c r="AC107" s="32">
        <f t="shared" si="60"/>
        <v>5.055557495182738E-7</v>
      </c>
      <c r="AE107" s="19">
        <f t="shared" si="61"/>
        <v>1.3307990852960821E-5</v>
      </c>
      <c r="AF107" s="19">
        <f t="shared" si="62"/>
        <v>2.1658517927128379E-5</v>
      </c>
      <c r="AG107" s="19">
        <f t="shared" si="63"/>
        <v>1.6275430872711539E-5</v>
      </c>
      <c r="AH107" s="19">
        <f t="shared" si="64"/>
        <v>5.1666939923061872E-2</v>
      </c>
      <c r="AI107" s="19">
        <f t="shared" si="65"/>
        <v>5.7470328674881131E-2</v>
      </c>
    </row>
    <row r="108" spans="1:35" x14ac:dyDescent="0.25">
      <c r="A108" s="45">
        <f t="shared" si="66"/>
        <v>147</v>
      </c>
      <c r="B108" s="32">
        <f t="shared" si="51"/>
        <v>4.9255913549309378</v>
      </c>
      <c r="C108" s="28">
        <f t="shared" si="42"/>
        <v>4.7295312854624965E-5</v>
      </c>
      <c r="D108" s="33">
        <f t="shared" si="52"/>
        <v>1.4729531285462497E-4</v>
      </c>
      <c r="E108" s="28">
        <f t="shared" si="43"/>
        <v>1E-4</v>
      </c>
      <c r="F108" s="34">
        <f t="shared" si="67"/>
        <v>3.2728152524919551E-6</v>
      </c>
      <c r="G108" s="30">
        <f t="shared" si="44"/>
        <v>-9.6727184747508047E-5</v>
      </c>
      <c r="H108" s="30">
        <f t="shared" ref="H108:H132" si="72">H107*EXP(-$N$6*$N$7)</f>
        <v>2.0000000000000001E-4</v>
      </c>
      <c r="I108" s="31">
        <f t="shared" si="71"/>
        <v>-2.9672718474750808E-4</v>
      </c>
      <c r="J108" s="30">
        <f t="shared" si="53"/>
        <v>0.999949431871893</v>
      </c>
      <c r="K108" s="30">
        <f t="shared" si="54"/>
        <v>0</v>
      </c>
      <c r="L108" s="29">
        <v>9.11E-2</v>
      </c>
      <c r="M108" s="29">
        <v>0.1206</v>
      </c>
      <c r="N108" s="37">
        <f t="shared" si="55"/>
        <v>9.11E-2</v>
      </c>
      <c r="O108" s="37">
        <f t="shared" si="56"/>
        <v>0.1206</v>
      </c>
      <c r="P108" s="32">
        <f t="shared" si="68"/>
        <v>0</v>
      </c>
      <c r="Q108" s="32">
        <f t="shared" si="45"/>
        <v>0.16662469420760762</v>
      </c>
      <c r="R108" s="43">
        <v>85</v>
      </c>
      <c r="S108" s="44">
        <f t="shared" si="46"/>
        <v>1.4729531285462497E-4</v>
      </c>
      <c r="T108" s="44">
        <f t="shared" si="47"/>
        <v>0.10073167467521983</v>
      </c>
      <c r="U108" s="44">
        <f t="shared" si="48"/>
        <v>0.12087800961026379</v>
      </c>
      <c r="V108" s="44">
        <f t="shared" si="49"/>
        <v>2.5182918668804958E-2</v>
      </c>
      <c r="W108" s="44">
        <f t="shared" si="50"/>
        <v>2.5182918668804958E-2</v>
      </c>
      <c r="X108" s="44">
        <f t="shared" si="69"/>
        <v>0.14627172496355767</v>
      </c>
      <c r="Y108" s="44">
        <f t="shared" si="70"/>
        <v>0.63156975965646112</v>
      </c>
      <c r="Z108" s="32">
        <f t="shared" si="57"/>
        <v>1.1989390425402401E-4</v>
      </c>
      <c r="AA108" s="32">
        <f t="shared" si="58"/>
        <v>2.5783126091702333E-5</v>
      </c>
      <c r="AB108" s="32">
        <f t="shared" si="59"/>
        <v>0</v>
      </c>
      <c r="AC108" s="32">
        <f t="shared" si="60"/>
        <v>4.6045463778646036E-7</v>
      </c>
      <c r="AE108" s="19">
        <f t="shared" si="61"/>
        <v>9.6019562823209672E-6</v>
      </c>
      <c r="AF108" s="19">
        <f t="shared" si="62"/>
        <v>2.059702699619234E-5</v>
      </c>
      <c r="AG108" s="19">
        <f t="shared" si="63"/>
        <v>1.5448981651821586E-5</v>
      </c>
      <c r="AH108" s="19">
        <f t="shared" si="64"/>
        <v>5.1669960024787624E-2</v>
      </c>
      <c r="AI108" s="19">
        <f t="shared" si="65"/>
        <v>5.7472902547877854E-2</v>
      </c>
    </row>
    <row r="109" spans="1:35" x14ac:dyDescent="0.25">
      <c r="A109" s="45">
        <f t="shared" si="66"/>
        <v>148</v>
      </c>
      <c r="B109" s="32">
        <f t="shared" si="51"/>
        <v>5.3544859672095786</v>
      </c>
      <c r="C109" s="28">
        <f t="shared" si="42"/>
        <v>3.446978171817775E-5</v>
      </c>
      <c r="D109" s="33">
        <f t="shared" si="52"/>
        <v>1.3446978171817775E-4</v>
      </c>
      <c r="E109" s="28">
        <f t="shared" si="43"/>
        <v>1E-4</v>
      </c>
      <c r="F109" s="34">
        <f t="shared" si="67"/>
        <v>2.9009856193812477E-6</v>
      </c>
      <c r="G109" s="30">
        <f t="shared" si="44"/>
        <v>-9.7099014380618752E-5</v>
      </c>
      <c r="H109" s="30">
        <f t="shared" si="72"/>
        <v>2.0000000000000001E-4</v>
      </c>
      <c r="I109" s="31">
        <f t="shared" si="71"/>
        <v>-2.9709901438061876E-4</v>
      </c>
      <c r="J109" s="30">
        <f t="shared" si="53"/>
        <v>0.99996262923266255</v>
      </c>
      <c r="K109" s="30">
        <f t="shared" si="54"/>
        <v>0</v>
      </c>
      <c r="L109" s="29">
        <v>9.11E-2</v>
      </c>
      <c r="M109" s="29">
        <v>0.1206</v>
      </c>
      <c r="N109" s="37">
        <f t="shared" si="55"/>
        <v>9.11E-2</v>
      </c>
      <c r="O109" s="37">
        <f t="shared" si="56"/>
        <v>0.12060000000000001</v>
      </c>
      <c r="P109" s="32">
        <f t="shared" si="68"/>
        <v>0.2</v>
      </c>
      <c r="Q109" s="32">
        <f t="shared" si="45"/>
        <v>0.17382812909649897</v>
      </c>
      <c r="R109" s="43">
        <v>86</v>
      </c>
      <c r="S109" s="44">
        <f t="shared" si="46"/>
        <v>1.3446978171817775E-4</v>
      </c>
      <c r="T109" s="44">
        <f t="shared" si="47"/>
        <v>9.8529480598068264E-2</v>
      </c>
      <c r="U109" s="44">
        <f t="shared" si="48"/>
        <v>0.11823537671768192</v>
      </c>
      <c r="V109" s="44">
        <f t="shared" si="49"/>
        <v>2.4632370149517066E-2</v>
      </c>
      <c r="W109" s="44">
        <f t="shared" si="50"/>
        <v>2.4632370149517066E-2</v>
      </c>
      <c r="X109" s="44">
        <f t="shared" si="69"/>
        <v>7.8622430914008334E-2</v>
      </c>
      <c r="Y109" s="44">
        <f t="shared" si="70"/>
        <v>0.65775055815851469</v>
      </c>
      <c r="Z109" s="32">
        <f t="shared" si="57"/>
        <v>1.1306545631461634E-4</v>
      </c>
      <c r="AA109" s="32">
        <f t="shared" si="58"/>
        <v>1.9842609221821981E-5</v>
      </c>
      <c r="AB109" s="32">
        <f t="shared" si="59"/>
        <v>0</v>
      </c>
      <c r="AC109" s="32">
        <f t="shared" si="60"/>
        <v>4.1937703934943936E-7</v>
      </c>
      <c r="AE109" s="19">
        <f t="shared" si="61"/>
        <v>6.4375519759072654E-6</v>
      </c>
      <c r="AF109" s="19">
        <f t="shared" si="62"/>
        <v>1.949780308528233E-5</v>
      </c>
      <c r="AG109" s="19">
        <f t="shared" si="63"/>
        <v>1.4664498651061315E-5</v>
      </c>
      <c r="AH109" s="19">
        <f t="shared" si="64"/>
        <v>5.1672691557698935E-2</v>
      </c>
      <c r="AI109" s="19">
        <f t="shared" si="65"/>
        <v>5.7475219126184633E-2</v>
      </c>
    </row>
    <row r="110" spans="1:35" x14ac:dyDescent="0.25">
      <c r="A110" s="45">
        <f t="shared" si="66"/>
        <v>149</v>
      </c>
      <c r="B110" s="32">
        <f t="shared" si="51"/>
        <v>6.0358172547071156</v>
      </c>
      <c r="C110" s="28">
        <f t="shared" si="42"/>
        <v>2.2761015574071635E-5</v>
      </c>
      <c r="D110" s="33">
        <f t="shared" si="52"/>
        <v>1.2276101557407164E-4</v>
      </c>
      <c r="E110" s="28">
        <f t="shared" si="43"/>
        <v>1E-4</v>
      </c>
      <c r="F110" s="34">
        <f t="shared" si="67"/>
        <v>2.5714001294295448E-6</v>
      </c>
      <c r="G110" s="30">
        <f t="shared" si="44"/>
        <v>-9.7428599870570456E-5</v>
      </c>
      <c r="H110" s="30">
        <f t="shared" si="72"/>
        <v>2.0000000000000001E-4</v>
      </c>
      <c r="I110" s="31">
        <f t="shared" si="71"/>
        <v>-2.9742859987057045E-4</v>
      </c>
      <c r="J110" s="30">
        <f t="shared" si="53"/>
        <v>0.99997466758429643</v>
      </c>
      <c r="K110" s="30">
        <f t="shared" si="54"/>
        <v>0</v>
      </c>
      <c r="L110" s="29">
        <v>9.11E-2</v>
      </c>
      <c r="M110" s="29">
        <v>0.1206</v>
      </c>
      <c r="N110" s="37">
        <f t="shared" si="55"/>
        <v>9.11E-2</v>
      </c>
      <c r="O110" s="37">
        <f t="shared" si="56"/>
        <v>0.1206</v>
      </c>
      <c r="P110" s="32">
        <f t="shared" si="68"/>
        <v>0.4</v>
      </c>
      <c r="Q110" s="32">
        <f t="shared" si="45"/>
        <v>0.18171861707104547</v>
      </c>
      <c r="R110" s="43">
        <v>87</v>
      </c>
      <c r="S110" s="44">
        <f t="shared" si="46"/>
        <v>1.2276101557407164E-4</v>
      </c>
      <c r="T110" s="44">
        <f t="shared" si="47"/>
        <v>9.6412451479662958E-2</v>
      </c>
      <c r="U110" s="44">
        <f>T110*$S$7</f>
        <v>0.11569494177559554</v>
      </c>
      <c r="V110" s="44">
        <f>T110*$S$3</f>
        <v>2.410311286991574E-2</v>
      </c>
      <c r="W110" s="44">
        <f>V110*$S$5</f>
        <v>2.410311286991574E-2</v>
      </c>
      <c r="X110" s="44">
        <f t="shared" si="69"/>
        <v>1.2000014826079769E-2</v>
      </c>
      <c r="Y110" s="44">
        <f t="shared" si="70"/>
        <v>0.68501664328128609</v>
      </c>
      <c r="Z110" s="32">
        <f t="shared" si="57"/>
        <v>1.0635216780385062E-4</v>
      </c>
      <c r="AA110" s="32">
        <f t="shared" si="58"/>
        <v>1.4898772482670802E-5</v>
      </c>
      <c r="AB110" s="32">
        <f>AK109*(BF109+BG109)+AL109*(BH109+BI109)</f>
        <v>0</v>
      </c>
      <c r="AC110" s="32">
        <f>AC109*(1-($D$5+$D$13+$D$14))</f>
        <v>3.8196401273965591E-7</v>
      </c>
      <c r="AE110" s="19">
        <f t="shared" si="61"/>
        <v>3.7709915018253976E-6</v>
      </c>
      <c r="AF110" s="19">
        <f t="shared" si="62"/>
        <v>1.8365428510402493E-5</v>
      </c>
      <c r="AG110" s="19">
        <f t="shared" si="63"/>
        <v>1.3919850870016595E-5</v>
      </c>
      <c r="AH110" s="19">
        <f t="shared" si="64"/>
        <v>5.1675155459955019E-2</v>
      </c>
      <c r="AI110" s="19">
        <f t="shared" si="65"/>
        <v>5.7477298806758559E-2</v>
      </c>
    </row>
    <row r="111" spans="1:35" x14ac:dyDescent="0.25">
      <c r="A111" s="45">
        <f t="shared" si="66"/>
        <v>150</v>
      </c>
      <c r="B111" s="32">
        <f t="shared" si="51"/>
        <v>7.7360748307313401</v>
      </c>
      <c r="C111" s="28">
        <f t="shared" si="42"/>
        <v>1.207177368936152E-5</v>
      </c>
      <c r="D111" s="33">
        <f t="shared" si="52"/>
        <v>1.1207177368936152E-4</v>
      </c>
      <c r="E111" s="28">
        <f t="shared" si="43"/>
        <v>1E-4</v>
      </c>
      <c r="F111" s="34">
        <f t="shared" si="67"/>
        <v>2.2792593598035746E-6</v>
      </c>
      <c r="G111" s="30">
        <f t="shared" si="44"/>
        <v>-9.7720740640196436E-5</v>
      </c>
      <c r="H111" s="30">
        <f t="shared" si="72"/>
        <v>2.0000000000000001E-4</v>
      </c>
      <c r="I111" s="31">
        <f t="shared" si="71"/>
        <v>-2.9772074064019643E-4</v>
      </c>
      <c r="J111" s="30">
        <f t="shared" si="53"/>
        <v>0.99998564896695097</v>
      </c>
      <c r="K111" s="30">
        <f t="shared" si="54"/>
        <v>0</v>
      </c>
      <c r="L111" s="29">
        <v>9.11E-2</v>
      </c>
      <c r="M111" s="29">
        <v>0.1206</v>
      </c>
      <c r="N111" s="37">
        <f t="shared" si="55"/>
        <v>9.11E-2</v>
      </c>
      <c r="O111" s="37">
        <f t="shared" si="56"/>
        <v>0.1206</v>
      </c>
      <c r="P111" s="32">
        <f t="shared" si="68"/>
        <v>0.60000000000000009</v>
      </c>
      <c r="Q111" s="32">
        <f t="shared" ref="Q111:Q132" si="73">Q110</f>
        <v>0.18171861707104547</v>
      </c>
      <c r="R111" s="49">
        <v>88</v>
      </c>
      <c r="S111" s="50">
        <f t="shared" ref="S111:AC126" si="74">S110</f>
        <v>1.2276101557407164E-4</v>
      </c>
      <c r="T111" s="50">
        <f t="shared" si="74"/>
        <v>9.6412451479662958E-2</v>
      </c>
      <c r="U111" s="50">
        <f t="shared" si="74"/>
        <v>0.11569494177559554</v>
      </c>
      <c r="V111" s="50">
        <f t="shared" si="74"/>
        <v>2.410311286991574E-2</v>
      </c>
      <c r="W111" s="50">
        <f t="shared" si="74"/>
        <v>2.410311286991574E-2</v>
      </c>
      <c r="X111" s="50">
        <f t="shared" si="74"/>
        <v>1.2000014826079769E-2</v>
      </c>
      <c r="Y111" s="50">
        <f t="shared" si="74"/>
        <v>0.68501664328128609</v>
      </c>
      <c r="Z111" s="32">
        <f t="shared" si="57"/>
        <v>9.9737070531389835E-5</v>
      </c>
      <c r="AA111" s="32">
        <f t="shared" si="58"/>
        <v>1.0871772206753543E-5</v>
      </c>
      <c r="AB111" s="32">
        <f>AK110*(BF110+BG110)+AL110*(BH110+BI110)</f>
        <v>0</v>
      </c>
      <c r="AC111" s="32">
        <f>AC110*(1-($D$5+$D$13+$D$14))</f>
        <v>3.478886380010281E-7</v>
      </c>
      <c r="AE111" s="19">
        <f t="shared" si="61"/>
        <v>1.5604520320055252E-6</v>
      </c>
      <c r="AF111" s="19">
        <f t="shared" si="62"/>
        <v>1.720557489705404E-5</v>
      </c>
      <c r="AG111" s="19">
        <f t="shared" si="63"/>
        <v>1.3213015518227662E-5</v>
      </c>
      <c r="AH111" s="19">
        <f t="shared" si="64"/>
        <v>5.1677371139771014E-2</v>
      </c>
      <c r="AI111" s="19">
        <f t="shared" si="65"/>
        <v>5.747916035537752E-2</v>
      </c>
    </row>
    <row r="112" spans="1:35" x14ac:dyDescent="0.25">
      <c r="A112" s="45">
        <f t="shared" si="66"/>
        <v>151</v>
      </c>
      <c r="B112" s="32">
        <f t="shared" si="51"/>
        <v>2.4613326503113089</v>
      </c>
      <c r="C112" s="28">
        <f t="shared" si="42"/>
        <v>2.3132824304549079E-6</v>
      </c>
      <c r="D112" s="33">
        <f t="shared" si="52"/>
        <v>1.0231328243045491E-4</v>
      </c>
      <c r="E112" s="28">
        <f t="shared" si="43"/>
        <v>1E-4</v>
      </c>
      <c r="F112" s="34">
        <f t="shared" si="67"/>
        <v>2.0203091575657257E-6</v>
      </c>
      <c r="G112" s="30">
        <f t="shared" si="44"/>
        <v>-9.7979690842434276E-5</v>
      </c>
      <c r="H112" s="30">
        <f t="shared" si="72"/>
        <v>2.0000000000000001E-4</v>
      </c>
      <c r="I112" s="31">
        <f t="shared" si="71"/>
        <v>-2.9797969084243429E-4</v>
      </c>
      <c r="J112" s="30">
        <f t="shared" si="53"/>
        <v>0.99999566640841198</v>
      </c>
      <c r="K112" s="30">
        <f t="shared" si="54"/>
        <v>0</v>
      </c>
      <c r="L112" s="37">
        <f>L111</f>
        <v>9.11E-2</v>
      </c>
      <c r="M112" s="37">
        <f>M111</f>
        <v>0.1206</v>
      </c>
      <c r="N112" s="37">
        <f t="shared" si="55"/>
        <v>9.11E-2</v>
      </c>
      <c r="O112" s="37">
        <f t="shared" si="56"/>
        <v>0.12060000000000001</v>
      </c>
      <c r="P112" s="32">
        <f t="shared" si="68"/>
        <v>0.8</v>
      </c>
      <c r="Q112" s="32">
        <f t="shared" si="73"/>
        <v>0.18171861707104547</v>
      </c>
      <c r="R112" s="49">
        <v>89</v>
      </c>
      <c r="S112" s="50">
        <f t="shared" si="74"/>
        <v>1.2276101557407164E-4</v>
      </c>
      <c r="T112" s="50">
        <f t="shared" si="74"/>
        <v>9.6412451479662958E-2</v>
      </c>
      <c r="U112" s="50">
        <f t="shared" si="74"/>
        <v>0.11569494177559554</v>
      </c>
      <c r="V112" s="50">
        <f t="shared" si="74"/>
        <v>2.410311286991574E-2</v>
      </c>
      <c r="W112" s="50">
        <f t="shared" si="74"/>
        <v>2.410311286991574E-2</v>
      </c>
      <c r="X112" s="50">
        <f t="shared" si="74"/>
        <v>1.2000014826079769E-2</v>
      </c>
      <c r="Y112" s="50">
        <f t="shared" si="74"/>
        <v>0.68501664328128609</v>
      </c>
      <c r="Z112" s="32">
        <f t="shared" si="74"/>
        <v>9.9737070531389835E-5</v>
      </c>
      <c r="AA112" s="32">
        <f t="shared" si="74"/>
        <v>1.0871772206753543E-5</v>
      </c>
      <c r="AB112" s="32">
        <f t="shared" si="74"/>
        <v>0</v>
      </c>
      <c r="AC112" s="32">
        <f t="shared" si="74"/>
        <v>3.478886380010281E-7</v>
      </c>
      <c r="AE112" s="19">
        <f t="shared" si="61"/>
        <v>9.3984956895701373E-7</v>
      </c>
      <c r="AF112" s="19">
        <f t="shared" si="62"/>
        <v>1.4772467214145217E-5</v>
      </c>
      <c r="AG112" s="19">
        <f t="shared" si="63"/>
        <v>1.2542072520401713E-5</v>
      </c>
      <c r="AH112" s="19">
        <f t="shared" si="64"/>
        <v>5.1679399349508402E-2</v>
      </c>
      <c r="AI112" s="19">
        <f t="shared" si="65"/>
        <v>5.7480856798783918E-2</v>
      </c>
    </row>
    <row r="113" spans="1:35" x14ac:dyDescent="0.25">
      <c r="A113" s="45">
        <f t="shared" si="66"/>
        <v>152</v>
      </c>
      <c r="B113" s="32">
        <f t="shared" si="51"/>
        <v>1.3717642683372457</v>
      </c>
      <c r="C113" s="28">
        <f t="shared" si="42"/>
        <v>1.0000000000000002E-6</v>
      </c>
      <c r="D113" s="33">
        <f t="shared" si="52"/>
        <v>9.3404498002405714E-5</v>
      </c>
      <c r="E113" s="28">
        <f t="shared" si="43"/>
        <v>1E-4</v>
      </c>
      <c r="F113" s="34">
        <f t="shared" si="67"/>
        <v>1.7907786907127963E-6</v>
      </c>
      <c r="G113" s="30">
        <f t="shared" si="44"/>
        <v>-9.8209221309287202E-5</v>
      </c>
      <c r="H113" s="30">
        <f t="shared" si="72"/>
        <v>2.0000000000000001E-4</v>
      </c>
      <c r="I113" s="31">
        <f t="shared" si="71"/>
        <v>-2.9820922130928721E-4</v>
      </c>
      <c r="J113" s="30">
        <f t="shared" si="53"/>
        <v>0.9999972092213093</v>
      </c>
      <c r="K113" s="30">
        <f t="shared" si="54"/>
        <v>0</v>
      </c>
      <c r="L113" s="37">
        <f t="shared" ref="L113:M128" si="75">L112</f>
        <v>9.11E-2</v>
      </c>
      <c r="M113" s="37">
        <f t="shared" si="75"/>
        <v>0.1206</v>
      </c>
      <c r="N113" s="37">
        <f t="shared" si="55"/>
        <v>9.11E-2</v>
      </c>
      <c r="O113" s="37">
        <f t="shared" si="56"/>
        <v>0.1206</v>
      </c>
      <c r="P113" s="32">
        <f t="shared" si="68"/>
        <v>0</v>
      </c>
      <c r="Q113" s="32">
        <f t="shared" si="73"/>
        <v>0.18171861707104547</v>
      </c>
      <c r="R113" s="49">
        <v>90</v>
      </c>
      <c r="S113" s="50">
        <f t="shared" si="74"/>
        <v>1.2276101557407164E-4</v>
      </c>
      <c r="T113" s="50">
        <f t="shared" si="74"/>
        <v>9.6412451479662958E-2</v>
      </c>
      <c r="U113" s="50">
        <f t="shared" si="74"/>
        <v>0.11569494177559554</v>
      </c>
      <c r="V113" s="50">
        <f t="shared" si="74"/>
        <v>2.410311286991574E-2</v>
      </c>
      <c r="W113" s="50">
        <f t="shared" si="74"/>
        <v>2.410311286991574E-2</v>
      </c>
      <c r="X113" s="50">
        <f t="shared" si="74"/>
        <v>1.2000014826079769E-2</v>
      </c>
      <c r="Y113" s="50">
        <f t="shared" si="74"/>
        <v>0.68501664328128609</v>
      </c>
      <c r="Z113" s="32">
        <f t="shared" si="74"/>
        <v>9.9737070531389835E-5</v>
      </c>
      <c r="AA113" s="32">
        <f t="shared" si="74"/>
        <v>1.0871772206753543E-5</v>
      </c>
      <c r="AB113" s="32">
        <f t="shared" si="74"/>
        <v>0</v>
      </c>
      <c r="AC113" s="32">
        <f t="shared" si="74"/>
        <v>3.478886380010281E-7</v>
      </c>
      <c r="AE113" s="19">
        <f t="shared" si="61"/>
        <v>7.2898822566076054E-7</v>
      </c>
      <c r="AF113" s="19">
        <f t="shared" si="62"/>
        <v>1.2441545663974424E-5</v>
      </c>
      <c r="AG113" s="19">
        <f t="shared" si="63"/>
        <v>1.190519930064502E-5</v>
      </c>
      <c r="AH113" s="19">
        <f t="shared" si="64"/>
        <v>5.1681131102542868E-2</v>
      </c>
      <c r="AI113" s="19">
        <f t="shared" si="65"/>
        <v>5.7482303701862678E-2</v>
      </c>
    </row>
    <row r="114" spans="1:35" x14ac:dyDescent="0.25">
      <c r="A114" s="45">
        <f t="shared" si="66"/>
        <v>153</v>
      </c>
      <c r="B114" s="32">
        <f t="shared" si="51"/>
        <v>1.5886120824830046</v>
      </c>
      <c r="C114" s="28">
        <f t="shared" si="42"/>
        <v>1.0000000000000002E-6</v>
      </c>
      <c r="D114" s="33">
        <f t="shared" si="52"/>
        <v>8.5271433384141715E-5</v>
      </c>
      <c r="E114" s="28">
        <f t="shared" si="43"/>
        <v>1E-4</v>
      </c>
      <c r="F114" s="34">
        <f t="shared" si="67"/>
        <v>1.5873255373326244E-6</v>
      </c>
      <c r="G114" s="30">
        <f t="shared" si="44"/>
        <v>-9.8412674462667376E-5</v>
      </c>
      <c r="H114" s="30">
        <f t="shared" si="72"/>
        <v>2.0000000000000001E-4</v>
      </c>
      <c r="I114" s="31">
        <f t="shared" si="71"/>
        <v>-2.9841267446266737E-4</v>
      </c>
      <c r="J114" s="30">
        <f t="shared" si="53"/>
        <v>0.99999741267446274</v>
      </c>
      <c r="K114" s="30">
        <f t="shared" si="54"/>
        <v>0</v>
      </c>
      <c r="L114" s="37">
        <f t="shared" si="75"/>
        <v>9.11E-2</v>
      </c>
      <c r="M114" s="37">
        <f t="shared" si="75"/>
        <v>0.1206</v>
      </c>
      <c r="N114" s="37">
        <f t="shared" si="55"/>
        <v>9.11E-2</v>
      </c>
      <c r="O114" s="37">
        <f t="shared" si="56"/>
        <v>0.12060000000000001</v>
      </c>
      <c r="P114" s="32">
        <f t="shared" si="68"/>
        <v>0.2</v>
      </c>
      <c r="Q114" s="32">
        <f t="shared" si="73"/>
        <v>0.18171861707104547</v>
      </c>
      <c r="R114" s="49">
        <v>91</v>
      </c>
      <c r="S114" s="50">
        <f t="shared" si="74"/>
        <v>1.2276101557407164E-4</v>
      </c>
      <c r="T114" s="50">
        <f t="shared" si="74"/>
        <v>9.6412451479662958E-2</v>
      </c>
      <c r="U114" s="50">
        <f t="shared" si="74"/>
        <v>0.11569494177559554</v>
      </c>
      <c r="V114" s="50">
        <f t="shared" si="74"/>
        <v>2.410311286991574E-2</v>
      </c>
      <c r="W114" s="50">
        <f t="shared" si="74"/>
        <v>2.410311286991574E-2</v>
      </c>
      <c r="X114" s="50">
        <f t="shared" si="74"/>
        <v>1.2000014826079769E-2</v>
      </c>
      <c r="Y114" s="50">
        <f t="shared" si="74"/>
        <v>0.68501664328128609</v>
      </c>
      <c r="Z114" s="32">
        <f t="shared" si="74"/>
        <v>9.9737070531389835E-5</v>
      </c>
      <c r="AA114" s="32">
        <f t="shared" si="74"/>
        <v>1.0871772206753543E-5</v>
      </c>
      <c r="AB114" s="32">
        <f t="shared" si="74"/>
        <v>0</v>
      </c>
      <c r="AC114" s="32">
        <f t="shared" si="74"/>
        <v>3.478886380010281E-7</v>
      </c>
      <c r="AE114" s="19">
        <f t="shared" si="61"/>
        <v>6.2948029353836826E-7</v>
      </c>
      <c r="AF114" s="19">
        <f t="shared" si="62"/>
        <v>1.0471501475375833E-5</v>
      </c>
      <c r="AG114" s="19">
        <f t="shared" si="63"/>
        <v>1.1300665831546242E-5</v>
      </c>
      <c r="AH114" s="19">
        <f t="shared" si="64"/>
        <v>5.1682588097329542E-2</v>
      </c>
      <c r="AI114" s="19">
        <f t="shared" si="65"/>
        <v>5.7483520792665818E-2</v>
      </c>
    </row>
    <row r="115" spans="1:35" x14ac:dyDescent="0.25">
      <c r="A115" s="45">
        <f t="shared" si="66"/>
        <v>154</v>
      </c>
      <c r="B115" s="32">
        <f t="shared" si="51"/>
        <v>1.7705835844397384</v>
      </c>
      <c r="C115" s="28">
        <f t="shared" si="42"/>
        <v>1.0000000000000002E-6</v>
      </c>
      <c r="D115" s="33">
        <f t="shared" si="52"/>
        <v>7.7846543869855618E-5</v>
      </c>
      <c r="E115" s="28">
        <f t="shared" si="43"/>
        <v>1E-4</v>
      </c>
      <c r="F115" s="34">
        <f t="shared" si="67"/>
        <v>1.4069870132670661E-6</v>
      </c>
      <c r="G115" s="30">
        <f t="shared" si="44"/>
        <v>-9.8593012986732942E-5</v>
      </c>
      <c r="H115" s="30">
        <f t="shared" si="72"/>
        <v>2.0000000000000001E-4</v>
      </c>
      <c r="I115" s="31">
        <f t="shared" si="71"/>
        <v>-2.9859301298673294E-4</v>
      </c>
      <c r="J115" s="30">
        <f t="shared" si="53"/>
        <v>0.99999759301298663</v>
      </c>
      <c r="K115" s="30">
        <f t="shared" si="54"/>
        <v>0</v>
      </c>
      <c r="L115" s="37">
        <f t="shared" si="75"/>
        <v>9.11E-2</v>
      </c>
      <c r="M115" s="37">
        <f t="shared" si="75"/>
        <v>0.1206</v>
      </c>
      <c r="N115" s="37">
        <f t="shared" si="55"/>
        <v>9.11E-2</v>
      </c>
      <c r="O115" s="37">
        <f t="shared" si="56"/>
        <v>0.1206</v>
      </c>
      <c r="P115" s="32">
        <f t="shared" si="68"/>
        <v>0.4</v>
      </c>
      <c r="Q115" s="32">
        <f t="shared" si="73"/>
        <v>0.18171861707104547</v>
      </c>
      <c r="R115" s="49">
        <v>92</v>
      </c>
      <c r="S115" s="50">
        <f t="shared" si="74"/>
        <v>1.2276101557407164E-4</v>
      </c>
      <c r="T115" s="50">
        <f t="shared" si="74"/>
        <v>9.6412451479662958E-2</v>
      </c>
      <c r="U115" s="50">
        <f t="shared" si="74"/>
        <v>0.11569494177559554</v>
      </c>
      <c r="V115" s="50">
        <f t="shared" si="74"/>
        <v>2.410311286991574E-2</v>
      </c>
      <c r="W115" s="50">
        <f t="shared" si="74"/>
        <v>2.410311286991574E-2</v>
      </c>
      <c r="X115" s="50">
        <f t="shared" si="74"/>
        <v>1.2000014826079769E-2</v>
      </c>
      <c r="Y115" s="50">
        <f t="shared" si="74"/>
        <v>0.68501664328128609</v>
      </c>
      <c r="Z115" s="32">
        <f t="shared" si="74"/>
        <v>9.9737070531389835E-5</v>
      </c>
      <c r="AA115" s="32">
        <f t="shared" si="74"/>
        <v>1.0871772206753543E-5</v>
      </c>
      <c r="AB115" s="32">
        <f t="shared" si="74"/>
        <v>0</v>
      </c>
      <c r="AC115" s="32">
        <f t="shared" si="74"/>
        <v>3.478886380010281E-7</v>
      </c>
      <c r="AE115" s="19">
        <f>AE114*(1-V114-W114-Y114)+$D$5*AG114+X114*AF114</f>
        <v>5.6478553669434808E-7</v>
      </c>
      <c r="AF115" s="19">
        <f t="shared" si="62"/>
        <v>8.858604378564399E-6</v>
      </c>
      <c r="AG115" s="19">
        <f t="shared" si="63"/>
        <v>1.0726829934662049E-5</v>
      </c>
      <c r="AH115" s="19">
        <f t="shared" si="64"/>
        <v>5.1683814769517604E-2</v>
      </c>
      <c r="AI115" s="19">
        <f t="shared" si="65"/>
        <v>5.7484545548228301E-2</v>
      </c>
    </row>
    <row r="116" spans="1:35" x14ac:dyDescent="0.25">
      <c r="A116" s="45">
        <f t="shared" si="66"/>
        <v>155</v>
      </c>
      <c r="B116" s="32">
        <f t="shared" si="51"/>
        <v>1.9440101822609137</v>
      </c>
      <c r="C116" s="28">
        <f t="shared" si="42"/>
        <v>1.0000000000000002E-6</v>
      </c>
      <c r="D116" s="33">
        <f t="shared" si="52"/>
        <v>7.1068166113510823E-5</v>
      </c>
      <c r="E116" s="28">
        <f t="shared" si="43"/>
        <v>1E-4</v>
      </c>
      <c r="F116" s="34">
        <f t="shared" si="67"/>
        <v>1.2471370295149175E-6</v>
      </c>
      <c r="G116" s="30">
        <f t="shared" si="44"/>
        <v>-9.8752862970485089E-5</v>
      </c>
      <c r="H116" s="30">
        <f t="shared" si="72"/>
        <v>2.0000000000000001E-4</v>
      </c>
      <c r="I116" s="31">
        <f t="shared" si="71"/>
        <v>-2.9875286297048511E-4</v>
      </c>
      <c r="J116" s="30">
        <f t="shared" si="53"/>
        <v>0.99999775286297055</v>
      </c>
      <c r="K116" s="30">
        <f t="shared" si="54"/>
        <v>0</v>
      </c>
      <c r="L116" s="37">
        <f t="shared" si="75"/>
        <v>9.11E-2</v>
      </c>
      <c r="M116" s="37">
        <f t="shared" si="75"/>
        <v>0.1206</v>
      </c>
      <c r="N116" s="37">
        <f t="shared" si="55"/>
        <v>9.11E-2</v>
      </c>
      <c r="O116" s="37">
        <f t="shared" si="56"/>
        <v>0.1206</v>
      </c>
      <c r="P116" s="32">
        <f t="shared" si="68"/>
        <v>0.60000000000000009</v>
      </c>
      <c r="Q116" s="32">
        <f t="shared" si="73"/>
        <v>0.18171861707104547</v>
      </c>
      <c r="R116" s="49">
        <v>93</v>
      </c>
      <c r="S116" s="50">
        <f t="shared" si="74"/>
        <v>1.2276101557407164E-4</v>
      </c>
      <c r="T116" s="50">
        <f t="shared" si="74"/>
        <v>9.6412451479662958E-2</v>
      </c>
      <c r="U116" s="50">
        <f t="shared" si="74"/>
        <v>0.11569494177559554</v>
      </c>
      <c r="V116" s="50">
        <f t="shared" si="74"/>
        <v>2.410311286991574E-2</v>
      </c>
      <c r="W116" s="50">
        <f t="shared" si="74"/>
        <v>2.410311286991574E-2</v>
      </c>
      <c r="X116" s="50">
        <f t="shared" si="74"/>
        <v>1.2000014826079769E-2</v>
      </c>
      <c r="Y116" s="50">
        <f t="shared" si="74"/>
        <v>0.68501664328128609</v>
      </c>
      <c r="Z116" s="32">
        <f t="shared" si="74"/>
        <v>9.9737070531389835E-5</v>
      </c>
      <c r="AA116" s="32">
        <f t="shared" si="74"/>
        <v>1.0871772206753543E-5</v>
      </c>
      <c r="AB116" s="32">
        <f t="shared" si="74"/>
        <v>0</v>
      </c>
      <c r="AC116" s="32">
        <f t="shared" si="74"/>
        <v>3.478886380010281E-7</v>
      </c>
      <c r="AE116" s="19">
        <f t="shared" si="61"/>
        <v>5.1440059785951572E-7</v>
      </c>
      <c r="AF116" s="19">
        <f t="shared" si="62"/>
        <v>7.5474847707287276E-6</v>
      </c>
      <c r="AG116" s="19">
        <f t="shared" si="63"/>
        <v>1.0182132819639159E-5</v>
      </c>
      <c r="AH116" s="19">
        <f t="shared" si="64"/>
        <v>5.1684853278324935E-2</v>
      </c>
      <c r="AI116" s="19">
        <f t="shared" si="65"/>
        <v>5.7485413241082667E-2</v>
      </c>
    </row>
    <row r="117" spans="1:35" x14ac:dyDescent="0.25">
      <c r="A117" s="45">
        <f t="shared" si="66"/>
        <v>156</v>
      </c>
      <c r="B117" s="32">
        <f t="shared" si="51"/>
        <v>2.1179539115077444</v>
      </c>
      <c r="C117" s="28">
        <f t="shared" si="42"/>
        <v>1.0000000000000002E-6</v>
      </c>
      <c r="D117" s="33">
        <f t="shared" si="52"/>
        <v>6.4880006017753802E-5</v>
      </c>
      <c r="E117" s="28">
        <f t="shared" si="43"/>
        <v>1E-4</v>
      </c>
      <c r="F117" s="34">
        <f t="shared" si="67"/>
        <v>1.1054478511324144E-6</v>
      </c>
      <c r="G117" s="30">
        <f t="shared" si="44"/>
        <v>-9.8894552148867594E-5</v>
      </c>
      <c r="H117" s="30">
        <f t="shared" si="72"/>
        <v>2.0000000000000001E-4</v>
      </c>
      <c r="I117" s="31">
        <f t="shared" si="71"/>
        <v>-2.988945521488676E-4</v>
      </c>
      <c r="J117" s="30">
        <f t="shared" si="53"/>
        <v>0.99999789455214894</v>
      </c>
      <c r="K117" s="30">
        <f t="shared" si="54"/>
        <v>0</v>
      </c>
      <c r="L117" s="37">
        <f t="shared" si="75"/>
        <v>9.11E-2</v>
      </c>
      <c r="M117" s="37">
        <f t="shared" si="75"/>
        <v>0.1206</v>
      </c>
      <c r="N117" s="37">
        <f t="shared" si="55"/>
        <v>9.11E-2</v>
      </c>
      <c r="O117" s="37">
        <f t="shared" si="56"/>
        <v>0.12060000000000001</v>
      </c>
      <c r="P117" s="32">
        <f t="shared" si="68"/>
        <v>0.8</v>
      </c>
      <c r="Q117" s="32">
        <f t="shared" si="73"/>
        <v>0.18171861707104547</v>
      </c>
      <c r="R117" s="49">
        <v>94</v>
      </c>
      <c r="S117" s="50">
        <f t="shared" si="74"/>
        <v>1.2276101557407164E-4</v>
      </c>
      <c r="T117" s="50">
        <f t="shared" si="74"/>
        <v>9.6412451479662958E-2</v>
      </c>
      <c r="U117" s="50">
        <f t="shared" si="74"/>
        <v>0.11569494177559554</v>
      </c>
      <c r="V117" s="50">
        <f t="shared" si="74"/>
        <v>2.410311286991574E-2</v>
      </c>
      <c r="W117" s="50">
        <f t="shared" si="74"/>
        <v>2.410311286991574E-2</v>
      </c>
      <c r="X117" s="50">
        <f t="shared" si="74"/>
        <v>1.2000014826079769E-2</v>
      </c>
      <c r="Y117" s="50">
        <f t="shared" si="74"/>
        <v>0.68501664328128609</v>
      </c>
      <c r="Z117" s="32">
        <f t="shared" si="74"/>
        <v>9.9737070531389835E-5</v>
      </c>
      <c r="AA117" s="32">
        <f t="shared" si="74"/>
        <v>1.0871772206753543E-5</v>
      </c>
      <c r="AB117" s="32">
        <f t="shared" si="74"/>
        <v>0</v>
      </c>
      <c r="AC117" s="32">
        <f t="shared" si="74"/>
        <v>3.478886380010281E-7</v>
      </c>
      <c r="AE117" s="19">
        <f t="shared" si="61"/>
        <v>4.7215380588150426E-7</v>
      </c>
      <c r="AF117" s="19">
        <f t="shared" si="62"/>
        <v>6.4810949007967203E-6</v>
      </c>
      <c r="AG117" s="19">
        <f t="shared" si="63"/>
        <v>9.6650948498550258E-6</v>
      </c>
      <c r="AH117" s="19">
        <f t="shared" si="64"/>
        <v>5.168573888279171E-2</v>
      </c>
      <c r="AI117" s="19">
        <f t="shared" si="65"/>
        <v>5.7486153311247588E-2</v>
      </c>
    </row>
    <row r="118" spans="1:35" x14ac:dyDescent="0.25">
      <c r="A118" s="45">
        <f t="shared" si="66"/>
        <v>157</v>
      </c>
      <c r="B118" s="32">
        <f t="shared" si="51"/>
        <v>2.2952698615970295</v>
      </c>
      <c r="C118" s="28">
        <f t="shared" si="42"/>
        <v>1.0000000000000002E-6</v>
      </c>
      <c r="D118" s="33">
        <f t="shared" si="52"/>
        <v>5.9230671214175516E-5</v>
      </c>
      <c r="E118" s="28">
        <f t="shared" si="43"/>
        <v>1E-4</v>
      </c>
      <c r="F118" s="34">
        <f t="shared" si="67"/>
        <v>9.7985620076454938E-7</v>
      </c>
      <c r="G118" s="30">
        <f t="shared" si="44"/>
        <v>-9.9020143799235456E-5</v>
      </c>
      <c r="H118" s="30">
        <f t="shared" si="72"/>
        <v>2.0000000000000001E-4</v>
      </c>
      <c r="I118" s="31">
        <f t="shared" si="71"/>
        <v>-2.9902014379923548E-4</v>
      </c>
      <c r="J118" s="30">
        <f t="shared" si="53"/>
        <v>0.99999802014379935</v>
      </c>
      <c r="K118" s="30">
        <f t="shared" si="54"/>
        <v>0</v>
      </c>
      <c r="L118" s="37">
        <f t="shared" si="75"/>
        <v>9.11E-2</v>
      </c>
      <c r="M118" s="37">
        <f t="shared" si="75"/>
        <v>0.1206</v>
      </c>
      <c r="N118" s="37">
        <f t="shared" si="55"/>
        <v>9.11E-2</v>
      </c>
      <c r="O118" s="37">
        <f t="shared" si="56"/>
        <v>0.1206</v>
      </c>
      <c r="P118" s="32">
        <f t="shared" si="68"/>
        <v>0</v>
      </c>
      <c r="Q118" s="32">
        <f t="shared" si="73"/>
        <v>0.18171861707104547</v>
      </c>
      <c r="R118" s="49">
        <v>95</v>
      </c>
      <c r="S118" s="50">
        <f t="shared" si="74"/>
        <v>1.2276101557407164E-4</v>
      </c>
      <c r="T118" s="50">
        <f t="shared" si="74"/>
        <v>9.6412451479662958E-2</v>
      </c>
      <c r="U118" s="50">
        <f t="shared" si="74"/>
        <v>0.11569494177559554</v>
      </c>
      <c r="V118" s="50">
        <f t="shared" si="74"/>
        <v>2.410311286991574E-2</v>
      </c>
      <c r="W118" s="50">
        <f t="shared" si="74"/>
        <v>2.410311286991574E-2</v>
      </c>
      <c r="X118" s="50">
        <f t="shared" si="74"/>
        <v>1.2000014826079769E-2</v>
      </c>
      <c r="Y118" s="50">
        <f t="shared" si="74"/>
        <v>0.68501664328128609</v>
      </c>
      <c r="Z118" s="32">
        <f t="shared" si="74"/>
        <v>9.9737070531389835E-5</v>
      </c>
      <c r="AA118" s="32">
        <f t="shared" si="74"/>
        <v>1.0871772206753543E-5</v>
      </c>
      <c r="AB118" s="32">
        <f t="shared" si="74"/>
        <v>0</v>
      </c>
      <c r="AC118" s="32">
        <f t="shared" si="74"/>
        <v>3.478886380010281E-7</v>
      </c>
      <c r="AE118" s="19">
        <f t="shared" si="61"/>
        <v>4.3567861746078455E-7</v>
      </c>
      <c r="AF118" s="19">
        <f t="shared" si="62"/>
        <v>5.6109045181994318E-6</v>
      </c>
      <c r="AG118" s="19">
        <f t="shared" si="63"/>
        <v>9.1743115230748489E-6</v>
      </c>
      <c r="AH118" s="19">
        <f t="shared" si="64"/>
        <v>5.1686500093065371E-2</v>
      </c>
      <c r="AI118" s="19">
        <f t="shared" si="65"/>
        <v>5.7486789549871721E-2</v>
      </c>
    </row>
    <row r="119" spans="1:35" x14ac:dyDescent="0.25">
      <c r="A119" s="45">
        <f t="shared" si="66"/>
        <v>158</v>
      </c>
      <c r="B119" s="32">
        <f t="shared" si="51"/>
        <v>2.476917459947519</v>
      </c>
      <c r="C119" s="28">
        <f t="shared" si="42"/>
        <v>1.0000000000000002E-6</v>
      </c>
      <c r="D119" s="33">
        <f t="shared" si="52"/>
        <v>5.4073244252193113E-5</v>
      </c>
      <c r="E119" s="28">
        <f t="shared" si="43"/>
        <v>1E-4</v>
      </c>
      <c r="F119" s="34">
        <f t="shared" si="67"/>
        <v>8.6853321320693451E-7</v>
      </c>
      <c r="G119" s="30">
        <f t="shared" si="44"/>
        <v>-9.9131466786793067E-5</v>
      </c>
      <c r="H119" s="30">
        <f t="shared" si="72"/>
        <v>2.0000000000000001E-4</v>
      </c>
      <c r="I119" s="31">
        <f t="shared" si="71"/>
        <v>-2.9913146678679309E-4</v>
      </c>
      <c r="J119" s="30">
        <f t="shared" si="53"/>
        <v>0.99999813146678684</v>
      </c>
      <c r="K119" s="30">
        <f t="shared" si="54"/>
        <v>0</v>
      </c>
      <c r="L119" s="37">
        <f t="shared" si="75"/>
        <v>9.11E-2</v>
      </c>
      <c r="M119" s="37">
        <f t="shared" si="75"/>
        <v>0.1206</v>
      </c>
      <c r="N119" s="37">
        <f t="shared" si="55"/>
        <v>9.11E-2</v>
      </c>
      <c r="O119" s="37">
        <f t="shared" si="56"/>
        <v>0.12060000000000001</v>
      </c>
      <c r="P119" s="32">
        <f t="shared" si="68"/>
        <v>0.2</v>
      </c>
      <c r="Q119" s="32">
        <f t="shared" si="73"/>
        <v>0.18171861707104547</v>
      </c>
      <c r="R119" s="49">
        <v>96</v>
      </c>
      <c r="S119" s="50">
        <f t="shared" si="74"/>
        <v>1.2276101557407164E-4</v>
      </c>
      <c r="T119" s="50">
        <f t="shared" si="74"/>
        <v>9.6412451479662958E-2</v>
      </c>
      <c r="U119" s="50">
        <f t="shared" si="74"/>
        <v>0.11569494177559554</v>
      </c>
      <c r="V119" s="50">
        <f t="shared" si="74"/>
        <v>2.410311286991574E-2</v>
      </c>
      <c r="W119" s="50">
        <f t="shared" si="74"/>
        <v>2.410311286991574E-2</v>
      </c>
      <c r="X119" s="50">
        <f t="shared" si="74"/>
        <v>1.2000014826079769E-2</v>
      </c>
      <c r="Y119" s="50">
        <f t="shared" si="74"/>
        <v>0.68501664328128609</v>
      </c>
      <c r="Z119" s="32">
        <f t="shared" si="74"/>
        <v>9.9737070531389835E-5</v>
      </c>
      <c r="AA119" s="32">
        <f t="shared" si="74"/>
        <v>1.0871772206753543E-5</v>
      </c>
      <c r="AB119" s="32">
        <f t="shared" si="74"/>
        <v>0</v>
      </c>
      <c r="AC119" s="32">
        <f t="shared" si="74"/>
        <v>3.478886380010281E-7</v>
      </c>
      <c r="AE119" s="19">
        <f>AE118*(1-V118-W118-Y118)+$D$5*AG118+X118*AF118</f>
        <v>4.037276236169728E-7</v>
      </c>
      <c r="AF119" s="19">
        <f t="shared" si="62"/>
        <v>4.8976006259687503E-6</v>
      </c>
      <c r="AG119" s="19">
        <f>AG118*(1-$D$5-$D$14)</f>
        <v>8.708449656206577E-6</v>
      </c>
      <c r="AH119" s="19">
        <f t="shared" si="64"/>
        <v>5.1687159747547805E-2</v>
      </c>
      <c r="AI119" s="19">
        <f t="shared" si="65"/>
        <v>5.7487341012142236E-2</v>
      </c>
    </row>
    <row r="120" spans="1:35" x14ac:dyDescent="0.25">
      <c r="A120" s="45">
        <f t="shared" si="66"/>
        <v>159</v>
      </c>
      <c r="B120" s="32">
        <f t="shared" si="51"/>
        <v>2.6633691065605376</v>
      </c>
      <c r="C120" s="28">
        <f t="shared" si="42"/>
        <v>1.0000000000000002E-6</v>
      </c>
      <c r="D120" s="33">
        <f t="shared" si="52"/>
        <v>4.936489295190635E-5</v>
      </c>
      <c r="E120" s="28">
        <f t="shared" si="43"/>
        <v>1E-4</v>
      </c>
      <c r="F120" s="34">
        <f t="shared" si="67"/>
        <v>7.6985780347664086E-7</v>
      </c>
      <c r="G120" s="30">
        <f t="shared" si="44"/>
        <v>-9.9230142196523365E-5</v>
      </c>
      <c r="H120" s="30">
        <f t="shared" si="72"/>
        <v>2.0000000000000001E-4</v>
      </c>
      <c r="I120" s="31">
        <f t="shared" si="71"/>
        <v>-2.9923014219652338E-4</v>
      </c>
      <c r="J120" s="30">
        <f t="shared" si="53"/>
        <v>0.99999823014219646</v>
      </c>
      <c r="K120" s="30">
        <f t="shared" si="54"/>
        <v>0</v>
      </c>
      <c r="L120" s="37">
        <f t="shared" si="75"/>
        <v>9.11E-2</v>
      </c>
      <c r="M120" s="37">
        <f t="shared" si="75"/>
        <v>0.1206</v>
      </c>
      <c r="N120" s="37">
        <f t="shared" si="55"/>
        <v>9.11E-2</v>
      </c>
      <c r="O120" s="37">
        <f t="shared" si="56"/>
        <v>0.1206</v>
      </c>
      <c r="P120" s="32">
        <f t="shared" si="68"/>
        <v>0.4</v>
      </c>
      <c r="Q120" s="32">
        <f t="shared" si="73"/>
        <v>0.18171861707104547</v>
      </c>
      <c r="R120" s="49">
        <v>97</v>
      </c>
      <c r="S120" s="50">
        <f t="shared" si="74"/>
        <v>1.2276101557407164E-4</v>
      </c>
      <c r="T120" s="50">
        <f t="shared" si="74"/>
        <v>9.6412451479662958E-2</v>
      </c>
      <c r="U120" s="50">
        <f t="shared" si="74"/>
        <v>0.11569494177559554</v>
      </c>
      <c r="V120" s="50">
        <f t="shared" si="74"/>
        <v>2.410311286991574E-2</v>
      </c>
      <c r="W120" s="50">
        <f t="shared" si="74"/>
        <v>2.410311286991574E-2</v>
      </c>
      <c r="X120" s="50">
        <f t="shared" si="74"/>
        <v>1.2000014826079769E-2</v>
      </c>
      <c r="Y120" s="50">
        <f t="shared" si="74"/>
        <v>0.68501664328128609</v>
      </c>
      <c r="Z120" s="32">
        <f t="shared" si="74"/>
        <v>9.9737070531389835E-5</v>
      </c>
      <c r="AA120" s="32">
        <f t="shared" si="74"/>
        <v>1.0871772206753543E-5</v>
      </c>
      <c r="AB120" s="32">
        <f t="shared" si="74"/>
        <v>0</v>
      </c>
      <c r="AC120" s="32">
        <f t="shared" si="74"/>
        <v>3.478886380010281E-7</v>
      </c>
      <c r="AE120" s="19">
        <f t="shared" si="61"/>
        <v>3.7546429352835571E-7</v>
      </c>
      <c r="AF120" s="19">
        <f t="shared" si="62"/>
        <v>4.3097903615328793E-6</v>
      </c>
      <c r="AG120" s="19">
        <f t="shared" si="63"/>
        <v>8.2662437637900253E-6</v>
      </c>
      <c r="AH120" s="19">
        <f t="shared" si="64"/>
        <v>5.1687736106259548E-2</v>
      </c>
      <c r="AI120" s="19">
        <f t="shared" si="65"/>
        <v>5.7487822932917432E-2</v>
      </c>
    </row>
    <row r="121" spans="1:35" x14ac:dyDescent="0.25">
      <c r="A121" s="45">
        <f t="shared" si="66"/>
        <v>160</v>
      </c>
      <c r="B121" s="32">
        <f t="shared" si="51"/>
        <v>2.8550352242499182</v>
      </c>
      <c r="C121" s="28">
        <f t="shared" si="42"/>
        <v>1.0000000000000002E-6</v>
      </c>
      <c r="D121" s="33">
        <f t="shared" si="52"/>
        <v>4.5066514684928254E-5</v>
      </c>
      <c r="E121" s="28">
        <f t="shared" si="43"/>
        <v>1E-4</v>
      </c>
      <c r="F121" s="34">
        <f t="shared" si="67"/>
        <v>6.823930605779464E-7</v>
      </c>
      <c r="G121" s="30">
        <f t="shared" si="44"/>
        <v>-9.9317606939422059E-5</v>
      </c>
      <c r="H121" s="30">
        <f t="shared" si="72"/>
        <v>2.0000000000000001E-4</v>
      </c>
      <c r="I121" s="31">
        <f t="shared" si="71"/>
        <v>-2.9931760693942207E-4</v>
      </c>
      <c r="J121" s="30">
        <f t="shared" si="53"/>
        <v>0.99999831760693947</v>
      </c>
      <c r="K121" s="30">
        <f t="shared" si="54"/>
        <v>0</v>
      </c>
      <c r="L121" s="37">
        <f t="shared" si="75"/>
        <v>9.11E-2</v>
      </c>
      <c r="M121" s="37">
        <f t="shared" si="75"/>
        <v>0.1206</v>
      </c>
      <c r="N121" s="37">
        <f t="shared" si="55"/>
        <v>9.11E-2</v>
      </c>
      <c r="O121" s="37">
        <f t="shared" si="56"/>
        <v>0.1206</v>
      </c>
      <c r="P121" s="32">
        <f t="shared" si="68"/>
        <v>0.60000000000000009</v>
      </c>
      <c r="Q121" s="32">
        <f t="shared" si="73"/>
        <v>0.18171861707104547</v>
      </c>
      <c r="R121" s="49">
        <v>98</v>
      </c>
      <c r="S121" s="50">
        <f t="shared" si="74"/>
        <v>1.2276101557407164E-4</v>
      </c>
      <c r="T121" s="50">
        <f t="shared" si="74"/>
        <v>9.6412451479662958E-2</v>
      </c>
      <c r="U121" s="50">
        <f t="shared" si="74"/>
        <v>0.11569494177559554</v>
      </c>
      <c r="V121" s="50">
        <f t="shared" si="74"/>
        <v>2.410311286991574E-2</v>
      </c>
      <c r="W121" s="50">
        <f t="shared" si="74"/>
        <v>2.410311286991574E-2</v>
      </c>
      <c r="X121" s="50">
        <f t="shared" si="74"/>
        <v>1.2000014826079769E-2</v>
      </c>
      <c r="Y121" s="50">
        <f t="shared" si="74"/>
        <v>0.68501664328128609</v>
      </c>
      <c r="Z121" s="32">
        <f t="shared" si="74"/>
        <v>9.9737070531389835E-5</v>
      </c>
      <c r="AA121" s="32">
        <f t="shared" si="74"/>
        <v>1.0871772206753543E-5</v>
      </c>
      <c r="AB121" s="32">
        <f t="shared" si="74"/>
        <v>0</v>
      </c>
      <c r="AC121" s="32">
        <f t="shared" si="74"/>
        <v>3.478886380010281E-7</v>
      </c>
      <c r="AE121" s="19">
        <f t="shared" si="61"/>
        <v>3.5025837562572372E-7</v>
      </c>
      <c r="AF121" s="19">
        <f t="shared" si="62"/>
        <v>3.8225093072905783E-6</v>
      </c>
      <c r="AG121" s="19">
        <f t="shared" si="63"/>
        <v>7.8464926203825075E-6</v>
      </c>
      <c r="AH121" s="19">
        <f t="shared" si="64"/>
        <v>5.1688243777062735E-2</v>
      </c>
      <c r="AI121" s="19">
        <f t="shared" si="65"/>
        <v>5.7488247500229794E-2</v>
      </c>
    </row>
    <row r="122" spans="1:35" x14ac:dyDescent="0.25">
      <c r="A122" s="45">
        <f t="shared" si="66"/>
        <v>161</v>
      </c>
      <c r="B122" s="32">
        <f t="shared" si="51"/>
        <v>3.052378828407337</v>
      </c>
      <c r="C122" s="28">
        <f t="shared" si="42"/>
        <v>1.0000000000000002E-6</v>
      </c>
      <c r="D122" s="33">
        <f t="shared" si="52"/>
        <v>4.1142411628959529E-5</v>
      </c>
      <c r="E122" s="28">
        <f t="shared" si="43"/>
        <v>1E-4</v>
      </c>
      <c r="F122" s="34">
        <f t="shared" si="67"/>
        <v>6.0486532320908788E-7</v>
      </c>
      <c r="G122" s="30">
        <f t="shared" si="44"/>
        <v>-9.9395134676790912E-5</v>
      </c>
      <c r="H122" s="30">
        <f t="shared" si="72"/>
        <v>2.0000000000000001E-4</v>
      </c>
      <c r="I122" s="31">
        <f t="shared" si="71"/>
        <v>-2.9939513467679092E-4</v>
      </c>
      <c r="J122" s="30">
        <f t="shared" si="53"/>
        <v>0.99999839513467681</v>
      </c>
      <c r="K122" s="30">
        <f t="shared" si="54"/>
        <v>0</v>
      </c>
      <c r="L122" s="37">
        <f t="shared" si="75"/>
        <v>9.11E-2</v>
      </c>
      <c r="M122" s="37">
        <f t="shared" si="75"/>
        <v>0.1206</v>
      </c>
      <c r="N122" s="37">
        <f t="shared" si="55"/>
        <v>9.11E-2</v>
      </c>
      <c r="O122" s="37">
        <f t="shared" si="56"/>
        <v>0.12060000000000001</v>
      </c>
      <c r="P122" s="32">
        <f t="shared" si="68"/>
        <v>0.8</v>
      </c>
      <c r="Q122" s="32">
        <f t="shared" si="73"/>
        <v>0.18171861707104547</v>
      </c>
      <c r="R122" s="49">
        <v>99</v>
      </c>
      <c r="S122" s="50">
        <f t="shared" si="74"/>
        <v>1.2276101557407164E-4</v>
      </c>
      <c r="T122" s="50">
        <f t="shared" si="74"/>
        <v>9.6412451479662958E-2</v>
      </c>
      <c r="U122" s="50">
        <f t="shared" si="74"/>
        <v>0.11569494177559554</v>
      </c>
      <c r="V122" s="50">
        <f t="shared" si="74"/>
        <v>2.410311286991574E-2</v>
      </c>
      <c r="W122" s="50">
        <f t="shared" si="74"/>
        <v>2.410311286991574E-2</v>
      </c>
      <c r="X122" s="50">
        <f t="shared" si="74"/>
        <v>1.2000014826079769E-2</v>
      </c>
      <c r="Y122" s="50">
        <f t="shared" si="74"/>
        <v>0.68501664328128609</v>
      </c>
      <c r="Z122" s="32">
        <f t="shared" si="74"/>
        <v>9.9737070531389835E-5</v>
      </c>
      <c r="AA122" s="32">
        <f t="shared" si="74"/>
        <v>1.0871772206753543E-5</v>
      </c>
      <c r="AB122" s="32">
        <f t="shared" si="74"/>
        <v>0</v>
      </c>
      <c r="AC122" s="32">
        <f t="shared" si="74"/>
        <v>3.478886380010281E-7</v>
      </c>
      <c r="AE122" s="19">
        <f t="shared" si="61"/>
        <v>3.2761333249116325E-7</v>
      </c>
      <c r="AF122" s="19">
        <f t="shared" si="62"/>
        <v>3.4159238541187092E-6</v>
      </c>
      <c r="AG122" s="19">
        <f t="shared" si="63"/>
        <v>7.4480559975028879E-6</v>
      </c>
      <c r="AH122" s="19">
        <f t="shared" si="64"/>
        <v>5.1688694464371646E-2</v>
      </c>
      <c r="AI122" s="19">
        <f t="shared" si="65"/>
        <v>5.7488624480040079E-2</v>
      </c>
    </row>
    <row r="123" spans="1:35" x14ac:dyDescent="0.25">
      <c r="A123" s="45">
        <f t="shared" si="66"/>
        <v>162</v>
      </c>
      <c r="B123" s="32">
        <f t="shared" si="51"/>
        <v>3.2559361263795368</v>
      </c>
      <c r="C123" s="28">
        <f t="shared" si="42"/>
        <v>1.0000000000000002E-6</v>
      </c>
      <c r="D123" s="33">
        <f t="shared" si="52"/>
        <v>3.7559994299111819E-5</v>
      </c>
      <c r="E123" s="28">
        <f t="shared" si="43"/>
        <v>1E-4</v>
      </c>
      <c r="F123" s="34">
        <f t="shared" si="67"/>
        <v>5.3614563271052457E-7</v>
      </c>
      <c r="G123" s="30">
        <f t="shared" si="44"/>
        <v>-9.9463854367289474E-5</v>
      </c>
      <c r="H123" s="30">
        <f t="shared" si="72"/>
        <v>2.0000000000000001E-4</v>
      </c>
      <c r="I123" s="31">
        <f t="shared" si="71"/>
        <v>-2.9946385436728951E-4</v>
      </c>
      <c r="J123" s="30">
        <f t="shared" si="53"/>
        <v>0.99999846385436719</v>
      </c>
      <c r="K123" s="30">
        <f t="shared" si="54"/>
        <v>0</v>
      </c>
      <c r="L123" s="37">
        <f t="shared" si="75"/>
        <v>9.11E-2</v>
      </c>
      <c r="M123" s="37">
        <f t="shared" si="75"/>
        <v>0.1206</v>
      </c>
      <c r="N123" s="37">
        <f t="shared" si="55"/>
        <v>9.11E-2</v>
      </c>
      <c r="O123" s="37">
        <f t="shared" si="56"/>
        <v>0.1206</v>
      </c>
      <c r="P123" s="32">
        <f t="shared" si="68"/>
        <v>0</v>
      </c>
      <c r="Q123" s="32">
        <f t="shared" si="73"/>
        <v>0.18171861707104547</v>
      </c>
      <c r="R123" s="49">
        <v>100</v>
      </c>
      <c r="S123" s="50">
        <f t="shared" si="74"/>
        <v>1.2276101557407164E-4</v>
      </c>
      <c r="T123" s="50">
        <f t="shared" si="74"/>
        <v>9.6412451479662958E-2</v>
      </c>
      <c r="U123" s="50">
        <f t="shared" si="74"/>
        <v>0.11569494177559554</v>
      </c>
      <c r="V123" s="50">
        <f t="shared" si="74"/>
        <v>2.410311286991574E-2</v>
      </c>
      <c r="W123" s="50">
        <f t="shared" si="74"/>
        <v>2.410311286991574E-2</v>
      </c>
      <c r="X123" s="50">
        <f t="shared" si="74"/>
        <v>1.2000014826079769E-2</v>
      </c>
      <c r="Y123" s="50">
        <f t="shared" si="74"/>
        <v>0.68501664328128609</v>
      </c>
      <c r="Z123" s="32">
        <f t="shared" si="74"/>
        <v>9.9737070531389835E-5</v>
      </c>
      <c r="AA123" s="32">
        <f t="shared" si="74"/>
        <v>1.0871772206753543E-5</v>
      </c>
      <c r="AB123" s="32">
        <f t="shared" si="74"/>
        <v>0</v>
      </c>
      <c r="AC123" s="32">
        <f t="shared" si="74"/>
        <v>3.478886380010281E-7</v>
      </c>
      <c r="AE123" s="19">
        <f t="shared" si="61"/>
        <v>3.0713133218370529E-7</v>
      </c>
      <c r="AF123" s="19">
        <f t="shared" si="62"/>
        <v>3.0742745791418443E-6</v>
      </c>
      <c r="AG123" s="19">
        <f t="shared" si="63"/>
        <v>7.069851566270188E-6</v>
      </c>
      <c r="AH123" s="19">
        <f t="shared" si="64"/>
        <v>5.1689097565984193E-2</v>
      </c>
      <c r="AI123" s="19">
        <f t="shared" si="65"/>
        <v>5.7488961714134056E-2</v>
      </c>
    </row>
    <row r="124" spans="1:35" x14ac:dyDescent="0.25">
      <c r="A124" s="45">
        <f t="shared" si="66"/>
        <v>163</v>
      </c>
      <c r="B124" s="32">
        <f t="shared" si="51"/>
        <v>3.4663107792869723</v>
      </c>
      <c r="C124" s="28">
        <f t="shared" si="42"/>
        <v>1.0000000000000002E-6</v>
      </c>
      <c r="D124" s="33">
        <f t="shared" si="52"/>
        <v>3.4289510893821894E-5</v>
      </c>
      <c r="E124" s="28">
        <f t="shared" si="43"/>
        <v>1E-4</v>
      </c>
      <c r="F124" s="34">
        <f t="shared" si="67"/>
        <v>4.7523329317260788E-7</v>
      </c>
      <c r="G124" s="30">
        <f t="shared" si="44"/>
        <v>-9.9524766706827398E-5</v>
      </c>
      <c r="H124" s="30">
        <f t="shared" si="72"/>
        <v>2.0000000000000001E-4</v>
      </c>
      <c r="I124" s="31">
        <f t="shared" si="71"/>
        <v>-2.9952476670682738E-4</v>
      </c>
      <c r="J124" s="30">
        <f t="shared" si="53"/>
        <v>0.99999852476670681</v>
      </c>
      <c r="K124" s="30">
        <f t="shared" si="54"/>
        <v>0</v>
      </c>
      <c r="L124" s="37">
        <f t="shared" si="75"/>
        <v>9.11E-2</v>
      </c>
      <c r="M124" s="37">
        <f t="shared" si="75"/>
        <v>0.1206</v>
      </c>
      <c r="N124" s="37">
        <f t="shared" si="55"/>
        <v>9.11E-2</v>
      </c>
      <c r="O124" s="37">
        <f t="shared" si="56"/>
        <v>0.12060000000000001</v>
      </c>
      <c r="P124" s="32">
        <f t="shared" si="68"/>
        <v>0.2</v>
      </c>
      <c r="Q124" s="32">
        <f t="shared" si="73"/>
        <v>0.18171861707104547</v>
      </c>
      <c r="R124" s="49">
        <v>101</v>
      </c>
      <c r="S124" s="50">
        <f t="shared" si="74"/>
        <v>1.2276101557407164E-4</v>
      </c>
      <c r="T124" s="50">
        <f t="shared" si="74"/>
        <v>9.6412451479662958E-2</v>
      </c>
      <c r="U124" s="50">
        <f t="shared" si="74"/>
        <v>0.11569494177559554</v>
      </c>
      <c r="V124" s="50">
        <f t="shared" si="74"/>
        <v>2.410311286991574E-2</v>
      </c>
      <c r="W124" s="50">
        <f t="shared" si="74"/>
        <v>2.410311286991574E-2</v>
      </c>
      <c r="X124" s="50">
        <f t="shared" si="74"/>
        <v>1.2000014826079769E-2</v>
      </c>
      <c r="Y124" s="50">
        <f t="shared" si="74"/>
        <v>0.68501664328128609</v>
      </c>
      <c r="Z124" s="32">
        <f t="shared" si="74"/>
        <v>9.9737070531389835E-5</v>
      </c>
      <c r="AA124" s="32">
        <f t="shared" si="74"/>
        <v>1.0871772206753543E-5</v>
      </c>
      <c r="AB124" s="32">
        <f t="shared" si="74"/>
        <v>0</v>
      </c>
      <c r="AC124" s="32">
        <f t="shared" si="74"/>
        <v>3.478886380010281E-7</v>
      </c>
      <c r="AE124" s="19">
        <f t="shared" si="61"/>
        <v>2.884911549118808E-7</v>
      </c>
      <c r="AF124" s="19">
        <f>AF123*(1-T123-U123-X123)+AG123*$D$14+Y123*AE123</f>
        <v>2.7850323558972224E-6</v>
      </c>
      <c r="AG124" s="19">
        <f t="shared" si="63"/>
        <v>6.7108519573229284E-6</v>
      </c>
      <c r="AH124" s="19">
        <f t="shared" si="64"/>
        <v>5.1689460646823795E-2</v>
      </c>
      <c r="AI124" s="19">
        <f t="shared" si="65"/>
        <v>5.7489265515303922E-2</v>
      </c>
    </row>
    <row r="125" spans="1:35" x14ac:dyDescent="0.25">
      <c r="A125" s="45">
        <f t="shared" si="66"/>
        <v>164</v>
      </c>
      <c r="B125" s="32">
        <f t="shared" si="51"/>
        <v>3.6841626078809284</v>
      </c>
      <c r="C125" s="28">
        <f t="shared" si="42"/>
        <v>1.0000000000000002E-6</v>
      </c>
      <c r="D125" s="33">
        <f t="shared" si="52"/>
        <v>3.1303800207587721E-5</v>
      </c>
      <c r="E125" s="28">
        <f t="shared" si="43"/>
        <v>1E-4</v>
      </c>
      <c r="F125" s="34">
        <f t="shared" si="67"/>
        <v>4.2124129930499849E-7</v>
      </c>
      <c r="G125" s="30">
        <f t="shared" si="44"/>
        <v>-9.9578758700695003E-5</v>
      </c>
      <c r="H125" s="30">
        <f t="shared" si="72"/>
        <v>2.0000000000000001E-4</v>
      </c>
      <c r="I125" s="31">
        <f t="shared" si="71"/>
        <v>-2.9957875870069504E-4</v>
      </c>
      <c r="J125" s="30">
        <f t="shared" si="53"/>
        <v>0.9999985787587008</v>
      </c>
      <c r="K125" s="30">
        <f t="shared" si="54"/>
        <v>0</v>
      </c>
      <c r="L125" s="37">
        <f t="shared" si="75"/>
        <v>9.11E-2</v>
      </c>
      <c r="M125" s="37">
        <f t="shared" si="75"/>
        <v>0.1206</v>
      </c>
      <c r="N125" s="37">
        <f t="shared" si="55"/>
        <v>9.11E-2</v>
      </c>
      <c r="O125" s="37">
        <f t="shared" si="56"/>
        <v>0.1206</v>
      </c>
      <c r="P125" s="32">
        <f t="shared" si="68"/>
        <v>0.4</v>
      </c>
      <c r="Q125" s="32">
        <f t="shared" si="73"/>
        <v>0.18171861707104547</v>
      </c>
      <c r="R125" s="49">
        <v>102</v>
      </c>
      <c r="S125" s="50">
        <f t="shared" si="74"/>
        <v>1.2276101557407164E-4</v>
      </c>
      <c r="T125" s="50">
        <f t="shared" si="74"/>
        <v>9.6412451479662958E-2</v>
      </c>
      <c r="U125" s="50">
        <f t="shared" si="74"/>
        <v>0.11569494177559554</v>
      </c>
      <c r="V125" s="50">
        <f t="shared" si="74"/>
        <v>2.410311286991574E-2</v>
      </c>
      <c r="W125" s="50">
        <f t="shared" si="74"/>
        <v>2.410311286991574E-2</v>
      </c>
      <c r="X125" s="50">
        <f t="shared" si="74"/>
        <v>1.2000014826079769E-2</v>
      </c>
      <c r="Y125" s="50">
        <f t="shared" si="74"/>
        <v>0.68501664328128609</v>
      </c>
      <c r="Z125" s="32">
        <f t="shared" si="74"/>
        <v>9.9737070531389835E-5</v>
      </c>
      <c r="AA125" s="32">
        <f t="shared" si="74"/>
        <v>1.0871772206753543E-5</v>
      </c>
      <c r="AB125" s="32">
        <f t="shared" si="74"/>
        <v>0</v>
      </c>
      <c r="AC125" s="32">
        <f t="shared" si="74"/>
        <v>3.478886380010281E-7</v>
      </c>
      <c r="AE125" s="19">
        <f>AE124*(1-V124-W124-Y124)+$D$5*AG124+X124*AF124</f>
        <v>2.7143210179183275E-7</v>
      </c>
      <c r="AF125" s="19">
        <f t="shared" si="62"/>
        <v>2.5382283734289875E-6</v>
      </c>
      <c r="AG125" s="19">
        <f t="shared" si="63"/>
        <v>6.3700819700326733E-6</v>
      </c>
      <c r="AH125" s="19">
        <f t="shared" si="64"/>
        <v>5.1689789814514921E-2</v>
      </c>
      <c r="AI125" s="19">
        <f t="shared" si="65"/>
        <v>5.7489540980635669E-2</v>
      </c>
    </row>
    <row r="126" spans="1:35" x14ac:dyDescent="0.25">
      <c r="A126" s="45">
        <f t="shared" si="66"/>
        <v>165</v>
      </c>
      <c r="B126" s="32">
        <f t="shared" si="51"/>
        <v>3.9101969265499279</v>
      </c>
      <c r="C126" s="28">
        <f t="shared" si="42"/>
        <v>1.0000000000000002E-6</v>
      </c>
      <c r="D126" s="33">
        <f t="shared" si="52"/>
        <v>2.8578066058478759E-5</v>
      </c>
      <c r="E126" s="28">
        <f t="shared" si="43"/>
        <v>1E-4</v>
      </c>
      <c r="F126" s="34">
        <f t="shared" si="67"/>
        <v>3.7338341986851163E-7</v>
      </c>
      <c r="G126" s="30">
        <f t="shared" si="44"/>
        <v>-9.96266165801315E-5</v>
      </c>
      <c r="H126" s="30">
        <f t="shared" si="72"/>
        <v>2.0000000000000001E-4</v>
      </c>
      <c r="I126" s="31">
        <f t="shared" si="71"/>
        <v>-2.9962661658013151E-4</v>
      </c>
      <c r="J126" s="30">
        <f t="shared" si="53"/>
        <v>0.99999862661658023</v>
      </c>
      <c r="K126" s="30">
        <f t="shared" si="54"/>
        <v>0</v>
      </c>
      <c r="L126" s="37">
        <f t="shared" si="75"/>
        <v>9.11E-2</v>
      </c>
      <c r="M126" s="37">
        <f t="shared" si="75"/>
        <v>0.1206</v>
      </c>
      <c r="N126" s="37">
        <f t="shared" si="55"/>
        <v>9.11E-2</v>
      </c>
      <c r="O126" s="37">
        <f t="shared" si="56"/>
        <v>0.1206</v>
      </c>
      <c r="P126" s="32">
        <f t="shared" si="68"/>
        <v>0.60000000000000009</v>
      </c>
      <c r="Q126" s="32">
        <f t="shared" si="73"/>
        <v>0.18171861707104547</v>
      </c>
      <c r="R126" s="49">
        <v>103</v>
      </c>
      <c r="S126" s="50">
        <f t="shared" si="74"/>
        <v>1.2276101557407164E-4</v>
      </c>
      <c r="T126" s="50">
        <f t="shared" si="74"/>
        <v>9.6412451479662958E-2</v>
      </c>
      <c r="U126" s="50">
        <f t="shared" si="74"/>
        <v>0.11569494177559554</v>
      </c>
      <c r="V126" s="50">
        <f t="shared" si="74"/>
        <v>2.410311286991574E-2</v>
      </c>
      <c r="W126" s="50">
        <f t="shared" si="74"/>
        <v>2.410311286991574E-2</v>
      </c>
      <c r="X126" s="50">
        <f t="shared" si="74"/>
        <v>1.2000014826079769E-2</v>
      </c>
      <c r="Y126" s="50">
        <f t="shared" si="74"/>
        <v>0.68501664328128609</v>
      </c>
      <c r="Z126" s="32">
        <f t="shared" si="74"/>
        <v>9.9737070531389835E-5</v>
      </c>
      <c r="AA126" s="32">
        <f t="shared" si="74"/>
        <v>1.0871772206753543E-5</v>
      </c>
      <c r="AB126" s="32">
        <f t="shared" si="74"/>
        <v>0</v>
      </c>
      <c r="AC126" s="32">
        <f t="shared" si="74"/>
        <v>3.478886380010281E-7</v>
      </c>
      <c r="AE126" s="19">
        <f t="shared" si="61"/>
        <v>2.5574159531712564E-7</v>
      </c>
      <c r="AF126" s="19">
        <f t="shared" si="62"/>
        <v>2.3259232055590306E-6</v>
      </c>
      <c r="AG126" s="19">
        <f t="shared" si="63"/>
        <v>6.0466159234307663E-6</v>
      </c>
      <c r="AH126" s="19">
        <f t="shared" si="64"/>
        <v>5.1690090017057384E-2</v>
      </c>
      <c r="AI126" s="19">
        <f t="shared" si="65"/>
        <v>5.7489792239814153E-2</v>
      </c>
    </row>
    <row r="127" spans="1:35" x14ac:dyDescent="0.25">
      <c r="A127" s="45">
        <f t="shared" si="66"/>
        <v>166</v>
      </c>
      <c r="B127" s="32">
        <f t="shared" si="51"/>
        <v>4.1451561268386223</v>
      </c>
      <c r="C127" s="28">
        <f t="shared" si="42"/>
        <v>1.0000000000000002E-6</v>
      </c>
      <c r="D127" s="33">
        <f t="shared" si="52"/>
        <v>2.6089671357051868E-5</v>
      </c>
      <c r="E127" s="28">
        <f t="shared" si="43"/>
        <v>1E-4</v>
      </c>
      <c r="F127" s="34">
        <f t="shared" si="67"/>
        <v>3.3096274857836792E-7</v>
      </c>
      <c r="G127" s="30">
        <f t="shared" si="44"/>
        <v>-9.9669037251421631E-5</v>
      </c>
      <c r="H127" s="30">
        <f t="shared" si="72"/>
        <v>2.0000000000000001E-4</v>
      </c>
      <c r="I127" s="31">
        <f t="shared" si="71"/>
        <v>-2.9966903725142164E-4</v>
      </c>
      <c r="J127" s="30">
        <f t="shared" si="53"/>
        <v>0.99999866903725143</v>
      </c>
      <c r="K127" s="30">
        <f t="shared" si="54"/>
        <v>0</v>
      </c>
      <c r="L127" s="37">
        <f t="shared" si="75"/>
        <v>9.11E-2</v>
      </c>
      <c r="M127" s="37">
        <f t="shared" si="75"/>
        <v>0.1206</v>
      </c>
      <c r="N127" s="37">
        <f t="shared" si="55"/>
        <v>9.11E-2</v>
      </c>
      <c r="O127" s="37">
        <f t="shared" si="56"/>
        <v>0.12060000000000001</v>
      </c>
      <c r="P127" s="32">
        <f t="shared" si="68"/>
        <v>0.8</v>
      </c>
      <c r="Q127" s="32">
        <f t="shared" si="73"/>
        <v>0.18171861707104547</v>
      </c>
      <c r="R127" s="49">
        <v>104</v>
      </c>
      <c r="S127" s="50">
        <f t="shared" ref="S127:AC132" si="76">S126</f>
        <v>1.2276101557407164E-4</v>
      </c>
      <c r="T127" s="50">
        <f t="shared" si="76"/>
        <v>9.6412451479662958E-2</v>
      </c>
      <c r="U127" s="50">
        <f t="shared" si="76"/>
        <v>0.11569494177559554</v>
      </c>
      <c r="V127" s="50">
        <f t="shared" si="76"/>
        <v>2.410311286991574E-2</v>
      </c>
      <c r="W127" s="50">
        <f t="shared" si="76"/>
        <v>2.410311286991574E-2</v>
      </c>
      <c r="X127" s="50">
        <f t="shared" si="76"/>
        <v>1.2000014826079769E-2</v>
      </c>
      <c r="Y127" s="50">
        <f t="shared" si="76"/>
        <v>0.68501664328128609</v>
      </c>
      <c r="Z127" s="32">
        <f t="shared" si="76"/>
        <v>9.9737070531389835E-5</v>
      </c>
      <c r="AA127" s="32">
        <f t="shared" si="76"/>
        <v>1.0871772206753543E-5</v>
      </c>
      <c r="AB127" s="32">
        <f t="shared" si="76"/>
        <v>0</v>
      </c>
      <c r="AC127" s="32">
        <f t="shared" si="76"/>
        <v>3.478886380010281E-7</v>
      </c>
      <c r="AE127" s="19">
        <f t="shared" si="61"/>
        <v>2.4124543669786164E-7</v>
      </c>
      <c r="AF127" s="19">
        <f t="shared" si="62"/>
        <v>2.1417863008388839E-6</v>
      </c>
      <c r="AG127" s="19">
        <f t="shared" si="63"/>
        <v>5.7395751416522141E-6</v>
      </c>
      <c r="AH127" s="19">
        <f t="shared" si="64"/>
        <v>5.1690365278775761E-2</v>
      </c>
      <c r="AI127" s="19">
        <f t="shared" si="65"/>
        <v>5.7490022651940892E-2</v>
      </c>
    </row>
    <row r="128" spans="1:35" x14ac:dyDescent="0.25">
      <c r="A128" s="45">
        <f t="shared" si="66"/>
        <v>167</v>
      </c>
      <c r="B128" s="32">
        <f t="shared" si="51"/>
        <v>4.3898136954980265</v>
      </c>
      <c r="C128" s="28">
        <f t="shared" si="42"/>
        <v>1.0000000000000002E-6</v>
      </c>
      <c r="D128" s="33">
        <f t="shared" si="52"/>
        <v>2.3817950106425273E-5</v>
      </c>
      <c r="E128" s="28">
        <f t="shared" si="43"/>
        <v>1E-4</v>
      </c>
      <c r="F128" s="34">
        <f t="shared" si="67"/>
        <v>2.9336155575713999E-7</v>
      </c>
      <c r="G128" s="30">
        <f t="shared" si="44"/>
        <v>-9.9706638444242864E-5</v>
      </c>
      <c r="H128" s="30">
        <f t="shared" si="72"/>
        <v>2.0000000000000001E-4</v>
      </c>
      <c r="I128" s="31">
        <f t="shared" si="71"/>
        <v>-2.9970663844424285E-4</v>
      </c>
      <c r="J128" s="30">
        <f t="shared" si="53"/>
        <v>0.99999870663844426</v>
      </c>
      <c r="K128" s="30">
        <f t="shared" si="54"/>
        <v>0</v>
      </c>
      <c r="L128" s="37">
        <f t="shared" si="75"/>
        <v>9.11E-2</v>
      </c>
      <c r="M128" s="37">
        <f t="shared" si="75"/>
        <v>0.1206</v>
      </c>
      <c r="N128" s="37">
        <f t="shared" si="55"/>
        <v>9.11E-2</v>
      </c>
      <c r="O128" s="37">
        <f t="shared" si="56"/>
        <v>0.1206</v>
      </c>
      <c r="P128" s="32">
        <f t="shared" si="68"/>
        <v>0</v>
      </c>
      <c r="Q128" s="32">
        <f t="shared" si="73"/>
        <v>0.18171861707104547</v>
      </c>
      <c r="R128" s="49">
        <v>105</v>
      </c>
      <c r="S128" s="50">
        <f t="shared" si="76"/>
        <v>1.2276101557407164E-4</v>
      </c>
      <c r="T128" s="50">
        <f t="shared" si="76"/>
        <v>9.6412451479662958E-2</v>
      </c>
      <c r="U128" s="50">
        <f t="shared" si="76"/>
        <v>0.11569494177559554</v>
      </c>
      <c r="V128" s="50">
        <f t="shared" si="76"/>
        <v>2.410311286991574E-2</v>
      </c>
      <c r="W128" s="50">
        <f t="shared" si="76"/>
        <v>2.410311286991574E-2</v>
      </c>
      <c r="X128" s="50">
        <f t="shared" si="76"/>
        <v>1.2000014826079769E-2</v>
      </c>
      <c r="Y128" s="50">
        <f t="shared" si="76"/>
        <v>0.68501664328128609</v>
      </c>
      <c r="Z128" s="32">
        <f t="shared" si="76"/>
        <v>9.9737070531389835E-5</v>
      </c>
      <c r="AA128" s="32">
        <f t="shared" si="76"/>
        <v>1.0871772206753543E-5</v>
      </c>
      <c r="AB128" s="32">
        <f t="shared" si="76"/>
        <v>0</v>
      </c>
      <c r="AC128" s="32">
        <f t="shared" si="76"/>
        <v>3.478886380010281E-7</v>
      </c>
      <c r="AE128" s="19">
        <f t="shared" si="61"/>
        <v>2.2780010026975636E-7</v>
      </c>
      <c r="AF128" s="19">
        <f t="shared" si="62"/>
        <v>1.9807629706922032E-6</v>
      </c>
      <c r="AG128" s="19">
        <f t="shared" si="63"/>
        <v>5.4481255670660801E-6</v>
      </c>
      <c r="AH128" s="19">
        <f t="shared" si="64"/>
        <v>5.1690618887383119E-2</v>
      </c>
      <c r="AI128" s="19">
        <f t="shared" si="65"/>
        <v>5.7490234961574689E-2</v>
      </c>
    </row>
    <row r="129" spans="1:56" x14ac:dyDescent="0.25">
      <c r="A129" s="45">
        <f t="shared" si="66"/>
        <v>168</v>
      </c>
      <c r="B129" s="32">
        <f t="shared" si="51"/>
        <v>4.6449704101684164</v>
      </c>
      <c r="C129" s="28">
        <f t="shared" si="42"/>
        <v>1.0000000000000002E-6</v>
      </c>
      <c r="D129" s="33">
        <f t="shared" si="52"/>
        <v>2.2143843290211381E-5</v>
      </c>
      <c r="E129" s="28">
        <f t="shared" si="43"/>
        <v>1E-4</v>
      </c>
      <c r="F129" s="34">
        <f t="shared" si="67"/>
        <v>2.6638052375994343E-7</v>
      </c>
      <c r="G129" s="30">
        <f t="shared" si="44"/>
        <v>-9.9733619476240055E-5</v>
      </c>
      <c r="H129" s="30">
        <f t="shared" si="72"/>
        <v>2.0000000000000001E-4</v>
      </c>
      <c r="I129" s="31">
        <f t="shared" si="71"/>
        <v>-2.9973361947624005E-4</v>
      </c>
      <c r="J129" s="30">
        <f t="shared" si="53"/>
        <v>0.99999873361947633</v>
      </c>
      <c r="K129" s="30">
        <f t="shared" si="54"/>
        <v>0</v>
      </c>
      <c r="L129" s="37">
        <f t="shared" ref="L129:M132" si="77">L128</f>
        <v>9.11E-2</v>
      </c>
      <c r="M129" s="37">
        <f t="shared" si="77"/>
        <v>0.1206</v>
      </c>
      <c r="N129" s="37">
        <f t="shared" si="55"/>
        <v>7.288E-2</v>
      </c>
      <c r="O129" s="37">
        <f t="shared" si="56"/>
        <v>9.648000000000001E-2</v>
      </c>
      <c r="P129" s="32">
        <f t="shared" si="68"/>
        <v>0.2</v>
      </c>
      <c r="Q129" s="32">
        <f t="shared" si="73"/>
        <v>0.18171861707104547</v>
      </c>
      <c r="R129" s="49">
        <v>106</v>
      </c>
      <c r="S129" s="50">
        <f t="shared" si="76"/>
        <v>1.2276101557407164E-4</v>
      </c>
      <c r="T129" s="50">
        <f t="shared" si="76"/>
        <v>9.6412451479662958E-2</v>
      </c>
      <c r="U129" s="50">
        <f t="shared" si="76"/>
        <v>0.11569494177559554</v>
      </c>
      <c r="V129" s="50">
        <f t="shared" si="76"/>
        <v>2.410311286991574E-2</v>
      </c>
      <c r="W129" s="50">
        <f t="shared" si="76"/>
        <v>2.410311286991574E-2</v>
      </c>
      <c r="X129" s="50">
        <f t="shared" si="76"/>
        <v>1.2000014826079769E-2</v>
      </c>
      <c r="Y129" s="50">
        <f t="shared" si="76"/>
        <v>0.68501664328128609</v>
      </c>
      <c r="Z129" s="32">
        <f t="shared" si="76"/>
        <v>9.9737070531389835E-5</v>
      </c>
      <c r="AA129" s="32">
        <f t="shared" si="76"/>
        <v>1.0871772206753543E-5</v>
      </c>
      <c r="AB129" s="32">
        <f t="shared" si="76"/>
        <v>0</v>
      </c>
      <c r="AC129" s="32">
        <f t="shared" si="76"/>
        <v>3.478886380010281E-7</v>
      </c>
      <c r="AE129" s="19">
        <f t="shared" si="61"/>
        <v>2.152866243907337E-7</v>
      </c>
      <c r="AF129" s="19">
        <f t="shared" si="62"/>
        <v>1.8388106656014829E-6</v>
      </c>
      <c r="AG129" s="19">
        <f t="shared" si="63"/>
        <v>5.171475494608598E-6</v>
      </c>
      <c r="AH129" s="19">
        <f t="shared" si="64"/>
        <v>5.169085354233121E-2</v>
      </c>
      <c r="AI129" s="19">
        <f t="shared" si="65"/>
        <v>5.7490431422480018E-2</v>
      </c>
    </row>
    <row r="130" spans="1:56" x14ac:dyDescent="0.25">
      <c r="A130" s="45">
        <f t="shared" si="66"/>
        <v>169</v>
      </c>
      <c r="B130" s="32">
        <f t="shared" si="51"/>
        <v>4.911452343885796</v>
      </c>
      <c r="C130" s="28">
        <f t="shared" si="42"/>
        <v>1.0000000000000002E-6</v>
      </c>
      <c r="D130" s="33">
        <f t="shared" si="52"/>
        <v>2.0965946002741061E-5</v>
      </c>
      <c r="E130" s="28">
        <f t="shared" si="43"/>
        <v>1E-4</v>
      </c>
      <c r="F130" s="34">
        <f t="shared" si="67"/>
        <v>2.4778608835072656E-7</v>
      </c>
      <c r="G130" s="30">
        <f t="shared" si="44"/>
        <v>-9.9752213911649275E-5</v>
      </c>
      <c r="H130" s="30">
        <f t="shared" si="72"/>
        <v>2.0000000000000001E-4</v>
      </c>
      <c r="I130" s="31">
        <f t="shared" si="71"/>
        <v>-2.9975221391164927E-4</v>
      </c>
      <c r="J130" s="30">
        <f t="shared" si="53"/>
        <v>0.99999875221391166</v>
      </c>
      <c r="K130" s="30">
        <f t="shared" si="54"/>
        <v>0</v>
      </c>
      <c r="L130" s="37">
        <f t="shared" si="77"/>
        <v>9.11E-2</v>
      </c>
      <c r="M130" s="37">
        <f t="shared" si="77"/>
        <v>0.1206</v>
      </c>
      <c r="N130" s="37">
        <f t="shared" si="55"/>
        <v>5.466E-2</v>
      </c>
      <c r="O130" s="37">
        <f t="shared" si="56"/>
        <v>7.2359999999999994E-2</v>
      </c>
      <c r="P130" s="32">
        <f t="shared" si="68"/>
        <v>0.4</v>
      </c>
      <c r="Q130" s="32">
        <f t="shared" si="73"/>
        <v>0.18171861707104547</v>
      </c>
      <c r="R130" s="49">
        <v>107</v>
      </c>
      <c r="S130" s="50">
        <f t="shared" si="76"/>
        <v>1.2276101557407164E-4</v>
      </c>
      <c r="T130" s="50">
        <f t="shared" si="76"/>
        <v>9.6412451479662958E-2</v>
      </c>
      <c r="U130" s="50">
        <f t="shared" si="76"/>
        <v>0.11569494177559554</v>
      </c>
      <c r="V130" s="50">
        <f t="shared" si="76"/>
        <v>2.410311286991574E-2</v>
      </c>
      <c r="W130" s="50">
        <f t="shared" si="76"/>
        <v>2.410311286991574E-2</v>
      </c>
      <c r="X130" s="50">
        <f t="shared" si="76"/>
        <v>1.2000014826079769E-2</v>
      </c>
      <c r="Y130" s="50">
        <f t="shared" si="76"/>
        <v>0.68501664328128609</v>
      </c>
      <c r="Z130" s="32">
        <f t="shared" si="76"/>
        <v>9.9737070531389835E-5</v>
      </c>
      <c r="AA130" s="32">
        <f t="shared" si="76"/>
        <v>1.0871772206753543E-5</v>
      </c>
      <c r="AB130" s="32">
        <f t="shared" si="76"/>
        <v>0</v>
      </c>
      <c r="AC130" s="32">
        <f t="shared" si="76"/>
        <v>3.478886380010281E-7</v>
      </c>
      <c r="AE130" s="19">
        <f t="shared" si="61"/>
        <v>2.0360576261009381E-7</v>
      </c>
      <c r="AF130" s="19">
        <f t="shared" si="62"/>
        <v>1.7126901082414154E-6</v>
      </c>
      <c r="AG130" s="19">
        <f t="shared" si="63"/>
        <v>4.9088734211644622E-6</v>
      </c>
      <c r="AH130" s="19">
        <f t="shared" si="64"/>
        <v>5.1691071472501911E-2</v>
      </c>
      <c r="AI130" s="19">
        <f t="shared" si="65"/>
        <v>5.7490613895801901E-2</v>
      </c>
    </row>
    <row r="131" spans="1:56" x14ac:dyDescent="0.25">
      <c r="A131" s="45">
        <f t="shared" si="66"/>
        <v>170</v>
      </c>
      <c r="B131" s="32">
        <f t="shared" si="51"/>
        <v>5.1901103128282386</v>
      </c>
      <c r="C131" s="28">
        <f t="shared" si="42"/>
        <v>1.0000000000000002E-6</v>
      </c>
      <c r="D131" s="33">
        <f t="shared" si="52"/>
        <v>2.0215699440314964E-5</v>
      </c>
      <c r="E131" s="28">
        <f t="shared" si="43"/>
        <v>1E-4</v>
      </c>
      <c r="F131" s="34">
        <f t="shared" si="67"/>
        <v>2.3611661798582995E-7</v>
      </c>
      <c r="G131" s="30">
        <f t="shared" si="44"/>
        <v>-9.9763883382014172E-5</v>
      </c>
      <c r="H131" s="30">
        <f t="shared" si="72"/>
        <v>2.0000000000000001E-4</v>
      </c>
      <c r="I131" s="31">
        <f t="shared" si="71"/>
        <v>-2.9976388338201417E-4</v>
      </c>
      <c r="J131" s="30">
        <f t="shared" si="53"/>
        <v>0.99999876388338194</v>
      </c>
      <c r="K131" s="30">
        <f t="shared" si="54"/>
        <v>0</v>
      </c>
      <c r="L131" s="37">
        <f t="shared" si="77"/>
        <v>9.11E-2</v>
      </c>
      <c r="M131" s="37">
        <f t="shared" si="77"/>
        <v>0.1206</v>
      </c>
      <c r="N131" s="37">
        <f t="shared" si="55"/>
        <v>3.6439999999999993E-2</v>
      </c>
      <c r="O131" s="37">
        <f t="shared" si="56"/>
        <v>4.8239999999999991E-2</v>
      </c>
      <c r="P131" s="32">
        <f t="shared" si="68"/>
        <v>0.60000000000000009</v>
      </c>
      <c r="Q131" s="32">
        <f t="shared" si="73"/>
        <v>0.18171861707104547</v>
      </c>
      <c r="R131" s="49">
        <v>108</v>
      </c>
      <c r="S131" s="50">
        <f t="shared" si="76"/>
        <v>1.2276101557407164E-4</v>
      </c>
      <c r="T131" s="50">
        <f t="shared" si="76"/>
        <v>9.6412451479662958E-2</v>
      </c>
      <c r="U131" s="50">
        <f t="shared" si="76"/>
        <v>0.11569494177559554</v>
      </c>
      <c r="V131" s="50">
        <f t="shared" si="76"/>
        <v>2.410311286991574E-2</v>
      </c>
      <c r="W131" s="50">
        <f t="shared" si="76"/>
        <v>2.410311286991574E-2</v>
      </c>
      <c r="X131" s="50">
        <f t="shared" si="76"/>
        <v>1.2000014826079769E-2</v>
      </c>
      <c r="Y131" s="50">
        <f t="shared" si="76"/>
        <v>0.68501664328128609</v>
      </c>
      <c r="Z131" s="32">
        <f t="shared" si="76"/>
        <v>9.9737070531389835E-5</v>
      </c>
      <c r="AA131" s="32">
        <f t="shared" si="76"/>
        <v>1.0871772206753543E-5</v>
      </c>
      <c r="AB131" s="32">
        <f t="shared" si="76"/>
        <v>0</v>
      </c>
      <c r="AC131" s="32">
        <f t="shared" si="76"/>
        <v>3.478886380010281E-7</v>
      </c>
      <c r="AE131" s="19">
        <f t="shared" si="61"/>
        <v>1.9267413209471297E-7</v>
      </c>
      <c r="AF131" s="19">
        <f t="shared" si="62"/>
        <v>1.5997998560995239E-6</v>
      </c>
      <c r="AG131" s="19">
        <f t="shared" si="63"/>
        <v>4.6596060041542688E-6</v>
      </c>
      <c r="AH131" s="19">
        <f t="shared" si="64"/>
        <v>5.1691274529616943E-2</v>
      </c>
      <c r="AI131" s="19">
        <f t="shared" si="65"/>
        <v>5.7490783927986538E-2</v>
      </c>
    </row>
    <row r="132" spans="1:56" x14ac:dyDescent="0.25">
      <c r="A132" s="45">
        <f t="shared" si="66"/>
        <v>171</v>
      </c>
      <c r="B132" s="32">
        <f t="shared" si="51"/>
        <v>5.4818204452546118</v>
      </c>
      <c r="C132" s="28">
        <f t="shared" si="42"/>
        <v>1.0000000000000002E-6</v>
      </c>
      <c r="D132" s="33">
        <f t="shared" si="52"/>
        <v>1.985070459671131E-5</v>
      </c>
      <c r="E132" s="28">
        <f t="shared" si="43"/>
        <v>1E-4</v>
      </c>
      <c r="F132" s="34">
        <f t="shared" si="67"/>
        <v>2.3048961956199404E-7</v>
      </c>
      <c r="G132" s="30">
        <f t="shared" si="44"/>
        <v>-9.9769510380438013E-5</v>
      </c>
      <c r="H132" s="30">
        <f t="shared" si="72"/>
        <v>2.0000000000000001E-4</v>
      </c>
      <c r="I132" s="31">
        <f t="shared" si="71"/>
        <v>-2.9976951038043802E-4</v>
      </c>
      <c r="J132" s="30">
        <f t="shared" si="53"/>
        <v>0.99999876951038036</v>
      </c>
      <c r="K132" s="30">
        <f t="shared" si="54"/>
        <v>0</v>
      </c>
      <c r="L132" s="37">
        <f t="shared" si="77"/>
        <v>9.11E-2</v>
      </c>
      <c r="M132" s="37">
        <f t="shared" si="77"/>
        <v>0.1206</v>
      </c>
      <c r="N132" s="37">
        <f t="shared" si="55"/>
        <v>1.8219999999999997E-2</v>
      </c>
      <c r="O132" s="37">
        <f t="shared" si="56"/>
        <v>2.4119999999999996E-2</v>
      </c>
      <c r="P132" s="32">
        <f t="shared" si="68"/>
        <v>0.8</v>
      </c>
      <c r="Q132" s="32">
        <f t="shared" si="73"/>
        <v>0.18171861707104547</v>
      </c>
      <c r="R132" s="49">
        <v>109</v>
      </c>
      <c r="S132" s="50">
        <f t="shared" si="76"/>
        <v>1.2276101557407164E-4</v>
      </c>
      <c r="T132" s="50">
        <f t="shared" si="76"/>
        <v>9.6412451479662958E-2</v>
      </c>
      <c r="U132" s="50">
        <f t="shared" si="76"/>
        <v>0.11569494177559554</v>
      </c>
      <c r="V132" s="50">
        <f t="shared" si="76"/>
        <v>2.410311286991574E-2</v>
      </c>
      <c r="W132" s="50">
        <f t="shared" si="76"/>
        <v>2.410311286991574E-2</v>
      </c>
      <c r="X132" s="50">
        <f t="shared" si="76"/>
        <v>1.2000014826079769E-2</v>
      </c>
      <c r="Y132" s="50">
        <f t="shared" si="76"/>
        <v>0.68501664328128609</v>
      </c>
      <c r="Z132" s="32">
        <f t="shared" si="76"/>
        <v>9.9737070531389835E-5</v>
      </c>
      <c r="AA132" s="32">
        <f t="shared" si="76"/>
        <v>1.0871772206753543E-5</v>
      </c>
      <c r="AB132" s="32">
        <f t="shared" si="76"/>
        <v>0</v>
      </c>
      <c r="AC132" s="32">
        <f t="shared" si="76"/>
        <v>3.478886380010281E-7</v>
      </c>
      <c r="AE132" s="19">
        <f t="shared" si="61"/>
        <v>1.8242115187586257E-7</v>
      </c>
      <c r="AF132" s="19">
        <f t="shared" si="62"/>
        <v>1.4980452467765159E-6</v>
      </c>
      <c r="AG132" s="19">
        <f t="shared" si="63"/>
        <v>4.4229961237827358E-6</v>
      </c>
      <c r="AH132" s="19">
        <f t="shared" si="64"/>
        <v>5.1691464262414499E-2</v>
      </c>
      <c r="AI132" s="19">
        <f t="shared" si="65"/>
        <v>5.7490942812658895E-2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6A8F-B5B4-A641-939B-D422E65481DB}">
  <dimension ref="A2:CB142"/>
  <sheetViews>
    <sheetView tabSelected="1" zoomScale="85" zoomScaleNormal="85" workbookViewId="0">
      <selection activeCell="O15" sqref="O15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2.1605359932850853E-2</v>
      </c>
      <c r="E5" s="3">
        <f>D5</f>
        <v>2.1605359932850853E-2</v>
      </c>
      <c r="F5" s="10">
        <v>0.13800000000000001</v>
      </c>
      <c r="G5" s="11"/>
      <c r="H5" s="11" t="s">
        <v>22</v>
      </c>
      <c r="I5" s="10">
        <v>0.05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5.0000000000000001E-4</v>
      </c>
      <c r="M6" s="1" t="s">
        <v>23</v>
      </c>
      <c r="N6" s="14">
        <f>-LN(H43/H23)/(A43-A23)</f>
        <v>8.3724686415664912E-2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0.10271172222505998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3.2237403471658134E-2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62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1.4103070059848453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9.6907914376871018E-2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1.9002987458011902E-2</v>
      </c>
      <c r="T12" s="1">
        <f ca="1">AVERAGE(INDIRECT(ADDRESS(23,COLUMN())&amp;":"&amp;ADDRESS(23 + $L$20,COLUMN())))</f>
        <v>9.4125533465970926E-2</v>
      </c>
      <c r="U12" s="1">
        <f ca="1">AVERAGE(INDIRECT(ADDRESS(23,COLUMN())&amp;":"&amp;ADDRESS(23 + $L$20,COLUMN())))</f>
        <v>0.11295064015916513</v>
      </c>
      <c r="V12" s="1">
        <f ca="1">AVERAGE(INDIRECT(ADDRESS(23,COLUMN())&amp;":"&amp;ADDRESS(23 + $L$20,COLUMN())))</f>
        <v>2.3531383366492731E-2</v>
      </c>
      <c r="W12" s="1">
        <f ca="1">AVERAGE(INDIRECT(ADDRESS(23,COLUMN())&amp;":"&amp;ADDRESS(23 + $L$20,COLUMN())))</f>
        <v>2.3531383366492731E-2</v>
      </c>
      <c r="X12" s="1">
        <f ca="1">AVERAGE(INDIRECT(ADDRESS(23,COLUMN())&amp;":"&amp;ADDRESS(23 + $L$20,COLUMN())))</f>
        <v>0.33977835745061852</v>
      </c>
      <c r="Y12" s="1">
        <f ca="1">AVERAGE(INDIRECT(ADDRESS(23,COLUMN())&amp;":"&amp;ADDRESS(23 + $L$20,COLUMN())))</f>
        <v>0.19777978829322118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0.78913977523637369</v>
      </c>
      <c r="C13" s="9" t="s">
        <v>49</v>
      </c>
      <c r="D13" s="9">
        <f>(1-EXP(-$N$6))*F13/SUM($F$5,$F$13,$F$14)</f>
        <v>3.4599888008406077E-2</v>
      </c>
      <c r="E13" s="3">
        <f>D13</f>
        <v>3.4599888008406077E-2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4.4496030505184664E-2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2.6716250657832768E-2</v>
      </c>
      <c r="T13" s="1">
        <f ca="1">_xlfn.STDEV.P(INDIRECT(ADDRESS(23,COLUMN())&amp;":"&amp;ADDRESS(23 + $L$20,COLUMN())))</f>
        <v>3.6461555676249383E-2</v>
      </c>
      <c r="U13" s="1">
        <f ca="1">_xlfn.STDEV.P(INDIRECT(ADDRESS(23,COLUMN())&amp;":"&amp;ADDRESS(23 + $L$20,COLUMN())))</f>
        <v>4.3753866811499099E-2</v>
      </c>
      <c r="V13" s="1">
        <f ca="1">_xlfn.STDEV.P(INDIRECT(ADDRESS(23,COLUMN())&amp;":"&amp;ADDRESS(23 + $L$20,COLUMN())))</f>
        <v>9.1153889190623456E-3</v>
      </c>
      <c r="W13" s="1">
        <f ca="1">_xlfn.STDEV.P(INDIRECT(ADDRESS(23,COLUMN())&amp;":"&amp;ADDRESS(23 + $L$20,COLUMN())))</f>
        <v>9.1153889190623456E-3</v>
      </c>
      <c r="X13" s="1">
        <f ca="1">_xlfn.STDEV.P(INDIRECT(ADDRESS(23,COLUMN())&amp;":"&amp;ADDRESS(23 + $L$20,COLUMN())))</f>
        <v>0.20393218924718959</v>
      </c>
      <c r="Y13" s="1">
        <f ca="1">_xlfn.STDEV.P(INDIRECT(ADDRESS(23,COLUMN())&amp;":"&amp;ADDRESS(23 + $L$20,COLUMN())))</f>
        <v>9.0327961588179476E-2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1</v>
      </c>
      <c r="C14" s="9" t="s">
        <v>52</v>
      </c>
      <c r="D14" s="9">
        <f>(1-EXP(-$N$6))*F14/SUM($F$5,$F$13,$F$14)</f>
        <v>2.4110329200427764E-2</v>
      </c>
      <c r="E14" s="3">
        <f>D14</f>
        <v>2.4110329200427764E-2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5.3650034182604001E-2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1.5349060354278543E-4</v>
      </c>
      <c r="T14" s="1">
        <f ca="1">MIN(INDIRECT(ADDRESS(23,COLUMN())&amp;":"&amp;ADDRESS(23 + $L$20,COLUMN())))</f>
        <v>5.5887306433885946E-2</v>
      </c>
      <c r="U14" s="1">
        <f ca="1">MIN(INDIRECT(ADDRESS(23,COLUMN())&amp;":"&amp;ADDRESS(23 + $L$20,COLUMN())))</f>
        <v>6.7064767720663138E-2</v>
      </c>
      <c r="V14" s="1">
        <f ca="1">MIN(INDIRECT(ADDRESS(23,COLUMN())&amp;":"&amp;ADDRESS(23 + $L$20,COLUMN())))</f>
        <v>1.3971826608471486E-2</v>
      </c>
      <c r="W14" s="1">
        <f ca="1">MIN(INDIRECT(ADDRESS(23,COLUMN())&amp;":"&amp;ADDRESS(23 + $L$20,COLUMN())))</f>
        <v>1.3971826608471486E-2</v>
      </c>
      <c r="X14" s="1">
        <f ca="1">MIN(INDIRECT(ADDRESS(23,COLUMN())&amp;":"&amp;ADDRESS(23 + $L$20,COLUMN())))</f>
        <v>1.2000000476316327E-2</v>
      </c>
      <c r="Y14" s="1">
        <f ca="1">MIN(INDIRECT(ADDRESS(23,COLUMN())&amp;":"&amp;ADDRESS(23 + $L$20,COLUMN())))</f>
        <v>0.08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4.9549132719538109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0.25422394229348394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0.10271172222505998</v>
      </c>
      <c r="T15" s="1">
        <f ca="1">MAX(INDIRECT(ADDRESS(23,COLUMN())&amp;":"&amp;ADDRESS(23 + $L$20,COLUMN())))</f>
        <v>0.16340673442911174</v>
      </c>
      <c r="U15" s="1">
        <f ca="1">MAX(INDIRECT(ADDRESS(23,COLUMN())&amp;":"&amp;ADDRESS(23 + $L$20,COLUMN())))</f>
        <v>0.19608808131493408</v>
      </c>
      <c r="V15" s="1">
        <f ca="1">MAX(INDIRECT(ADDRESS(23,COLUMN())&amp;":"&amp;ADDRESS(23 + $L$20,COLUMN())))</f>
        <v>4.0851683607277936E-2</v>
      </c>
      <c r="W15" s="1">
        <f ca="1">MAX(INDIRECT(ADDRESS(23,COLUMN())&amp;":"&amp;ADDRESS(23 + $L$20,COLUMN())))</f>
        <v>4.0851683607277936E-2</v>
      </c>
      <c r="X15" s="1">
        <f ca="1">MAX(INDIRECT(ADDRESS(23,COLUMN())&amp;":"&amp;ADDRESS(23 + $L$20,COLUMN())))</f>
        <v>0.73762063231620079</v>
      </c>
      <c r="Y15" s="1">
        <f ca="1">MAX(INDIRECT(ADDRESS(23,COLUMN())&amp;":"&amp;ADDRESS(23 + $L$20,COLUMN())))</f>
        <v>0.39517372645339771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0.16792855820583585</v>
      </c>
      <c r="E16" s="11"/>
      <c r="F16" s="11"/>
      <c r="G16" s="11"/>
      <c r="H16" s="11" t="s">
        <v>57</v>
      </c>
      <c r="I16" s="16">
        <v>0.08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0.17425972404904091</v>
      </c>
      <c r="R16" s="38">
        <f ca="1">R14/(R14+R15)</f>
        <v>0</v>
      </c>
      <c r="S16" s="38">
        <f t="shared" ref="S16:Y16" ca="1" si="5">S14/(S14+S15)</f>
        <v>1.4921526852672369E-3</v>
      </c>
      <c r="T16" s="38">
        <f t="shared" ca="1" si="5"/>
        <v>0.25485100376622238</v>
      </c>
      <c r="U16" s="38">
        <f t="shared" ca="1" si="5"/>
        <v>0.25485100376622238</v>
      </c>
      <c r="V16" s="38">
        <f t="shared" ca="1" si="5"/>
        <v>0.25485100376622238</v>
      </c>
      <c r="W16" s="38">
        <f t="shared" ca="1" si="5"/>
        <v>0.25485100376622238</v>
      </c>
      <c r="X16" s="38">
        <f t="shared" ca="1" si="5"/>
        <v>1.6008097898284147E-2</v>
      </c>
      <c r="Y16" s="38">
        <f t="shared" ca="1" si="5"/>
        <v>0.16835947685303249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0.31101455562281816</v>
      </c>
      <c r="E17" s="11"/>
      <c r="F17" s="11"/>
      <c r="G17" s="11"/>
      <c r="H17" s="24" t="s">
        <v>61</v>
      </c>
      <c r="I17" s="15">
        <v>1.0185293334070502</v>
      </c>
      <c r="J17" s="11"/>
      <c r="K17" s="47" t="s">
        <v>93</v>
      </c>
      <c r="L17" s="53">
        <v>1.2E-2</v>
      </c>
      <c r="M17" s="32">
        <f ca="1">X14</f>
        <v>1.2000000476316327E-2</v>
      </c>
      <c r="P17" s="1" t="s">
        <v>62</v>
      </c>
      <c r="Q17" s="1">
        <f t="shared" ref="Q17:W17" si="7">Q23/(Q23+Q99)</f>
        <v>0.26604943258051089</v>
      </c>
      <c r="R17" s="1">
        <f t="shared" si="7"/>
        <v>0</v>
      </c>
      <c r="S17" s="1">
        <f t="shared" si="7"/>
        <v>0.99596466387942728</v>
      </c>
      <c r="T17" s="1">
        <f t="shared" si="7"/>
        <v>0.25542901155193021</v>
      </c>
      <c r="U17" s="1">
        <f t="shared" si="7"/>
        <v>0.25542901155193021</v>
      </c>
      <c r="V17" s="1">
        <f t="shared" si="7"/>
        <v>0.25542901155193021</v>
      </c>
      <c r="W17" s="1">
        <f t="shared" si="7"/>
        <v>0.25542901155193021</v>
      </c>
      <c r="X17" s="1">
        <f>X23/(X23+X99)</f>
        <v>0.16264493373644781</v>
      </c>
      <c r="Y17" s="1">
        <f>Y23/(Y23+Y99)</f>
        <v>0.1985563823275204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0</v>
      </c>
      <c r="J18" s="11"/>
      <c r="K18" s="47" t="s">
        <v>95</v>
      </c>
      <c r="L18" s="53">
        <v>0.9</v>
      </c>
      <c r="M18" s="32">
        <f ca="1">X15</f>
        <v>0.73762063231620079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0.39517372645339771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3.5564913425457001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  <c r="AX20" s="3"/>
      <c r="AY20" s="3"/>
      <c r="AZ20" s="3"/>
      <c r="BA20" s="3"/>
      <c r="BB20" s="3"/>
      <c r="BC20" s="3"/>
      <c r="BD20" s="3"/>
      <c r="BE20" s="3"/>
      <c r="BF20" s="3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3"/>
      <c r="AY21" s="3"/>
      <c r="AZ21" s="3"/>
      <c r="BA21" s="3"/>
      <c r="BB21" s="3"/>
      <c r="BC21" s="3"/>
      <c r="BD21" s="3"/>
      <c r="BE21" s="3"/>
      <c r="BF21" s="3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3"/>
      <c r="AY22" s="3"/>
      <c r="AZ22" s="3"/>
      <c r="BA22" s="3"/>
      <c r="BB22" s="3"/>
      <c r="BC22" s="3"/>
      <c r="BD22" s="3"/>
      <c r="BE22" s="3"/>
      <c r="BF22" s="3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62</v>
      </c>
      <c r="B23" s="32">
        <f>C23/AE23</f>
        <v>1</v>
      </c>
      <c r="C23" s="28">
        <f t="shared" ref="C23:C86" si="8">MAX(D23-E23,$I$14*E23)</f>
        <v>7.4921062880342393E-2</v>
      </c>
      <c r="D23" s="33">
        <f>I7</f>
        <v>0.10271172222505998</v>
      </c>
      <c r="E23" s="28">
        <f t="shared" ref="E23:E86" si="9">MAX($I$15,((EXP($Y$9+$Y$8*A23)-1)/EXP($Y$9+$Y$8*A23))*F23)</f>
        <v>2.7790659344717576E-2</v>
      </c>
      <c r="F23" s="34">
        <f>I8</f>
        <v>3.2237403471658134E-2</v>
      </c>
      <c r="G23" s="30">
        <f t="shared" ref="G23:G86" si="10">F23-E23</f>
        <v>4.4467441269405578E-3</v>
      </c>
      <c r="H23" s="30">
        <f>$I$3*(F23-E23)</f>
        <v>2.6680464761643344E-3</v>
      </c>
      <c r="I23" s="31">
        <f t="shared" ref="I23:I40" si="11">G23-H23</f>
        <v>1.7786976507762234E-3</v>
      </c>
      <c r="J23" s="30">
        <f>I5</f>
        <v>0.05</v>
      </c>
      <c r="K23" s="30"/>
      <c r="L23" s="29">
        <v>5.2397606551678279E-2</v>
      </c>
      <c r="M23" s="29">
        <v>2.9212460489388442E-2</v>
      </c>
      <c r="N23" s="37">
        <f>L23*(1-P23)+L28*P23</f>
        <v>5.2397606551678279E-2</v>
      </c>
      <c r="O23" s="37">
        <f>M23*(1-P23)+M28*P23</f>
        <v>2.9212460489388442E-2</v>
      </c>
      <c r="P23" s="37">
        <f>0</f>
        <v>0</v>
      </c>
      <c r="Q23" s="32">
        <f t="shared" ref="Q23:Q86" si="12">N23+(H23*($D$5+$D$14))/(C24+E24)</f>
        <v>5.3650034182604001E-2</v>
      </c>
      <c r="R23" s="43">
        <v>0</v>
      </c>
      <c r="S23" s="44">
        <f t="shared" ref="S23:S86" si="13">D23</f>
        <v>0.10271172222505998</v>
      </c>
      <c r="T23" s="44">
        <f t="shared" ref="T23:T86" si="14">Q23*(C23+E23)/(C23*($S$3*(1+$S$5))+E23*(1+$S$7))</f>
        <v>5.5887306433885946E-2</v>
      </c>
      <c r="U23" s="44">
        <f t="shared" ref="U23:U86" si="15">T23*$S$7</f>
        <v>6.7064767720663138E-2</v>
      </c>
      <c r="V23" s="44">
        <f t="shared" ref="V23:V86" si="16">T23*$S$3</f>
        <v>1.3971826608471486E-2</v>
      </c>
      <c r="W23" s="44">
        <f t="shared" ref="W23:W86" si="17">V23*$S$5</f>
        <v>1.3971826608471486E-2</v>
      </c>
      <c r="X23" s="44">
        <f>MIN((C24-AA24)/E23,1-T23-U23)</f>
        <v>0.1207368201088336</v>
      </c>
      <c r="Y23" s="44">
        <f>MIN($I$16*(1+ R23*$I$17),1-V23-W23)</f>
        <v>0.08</v>
      </c>
      <c r="Z23" s="32"/>
      <c r="AA23" s="32"/>
      <c r="AB23" s="32"/>
      <c r="AC23" s="32">
        <f>H23</f>
        <v>2.6680464761643344E-3</v>
      </c>
      <c r="AD23" s="32"/>
      <c r="AE23" s="35">
        <f>C23</f>
        <v>7.4921062880342393E-2</v>
      </c>
      <c r="AF23" s="35">
        <f>E23</f>
        <v>2.7790659344717576E-2</v>
      </c>
      <c r="AG23" s="35">
        <f>H23</f>
        <v>2.6680464761643344E-3</v>
      </c>
      <c r="AH23" s="35">
        <f>I23</f>
        <v>1.7786976507762234E-3</v>
      </c>
      <c r="AI23" s="35">
        <f>J23</f>
        <v>0.05</v>
      </c>
      <c r="AL23" s="20"/>
      <c r="AM23" s="3"/>
      <c r="AO23" s="3"/>
      <c r="AP23" s="3"/>
      <c r="AW23" s="2"/>
      <c r="AX23" s="3"/>
      <c r="AY23" s="3"/>
      <c r="AZ23" s="3"/>
      <c r="BA23" s="3"/>
      <c r="BB23" s="3"/>
      <c r="BC23" s="3"/>
      <c r="BD23" s="22"/>
      <c r="BE23" s="22"/>
      <c r="BF23" s="3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63</v>
      </c>
      <c r="B24" s="32">
        <f t="shared" ref="B24:B87" si="18">C24/AE24</f>
        <v>1</v>
      </c>
      <c r="C24" s="28">
        <f t="shared" si="8"/>
        <v>7.0246809592586085E-2</v>
      </c>
      <c r="D24" s="33">
        <f t="shared" ref="D24:D87" si="19">EXP(-N24)*D23</f>
        <v>9.7388128691566628E-2</v>
      </c>
      <c r="E24" s="28">
        <f t="shared" si="9"/>
        <v>2.7141319098980547E-2</v>
      </c>
      <c r="F24" s="34">
        <f>MIN(D24/$I$12,F23*EXP(-O24))</f>
        <v>3.129597903684897E-2</v>
      </c>
      <c r="G24" s="30">
        <f t="shared" si="10"/>
        <v>4.1546599378684233E-3</v>
      </c>
      <c r="H24" s="30">
        <f t="shared" ref="H24:H42" si="20">H23*EXP(-$N$6)</f>
        <v>2.4537607835903577E-3</v>
      </c>
      <c r="I24" s="31">
        <f t="shared" si="11"/>
        <v>1.7008991542780657E-3</v>
      </c>
      <c r="J24" s="30">
        <f t="shared" ref="J24:J87" si="21">1-AP24-I24-H24-E24-C24-AO24</f>
        <v>0.89845721137056489</v>
      </c>
      <c r="K24" s="30">
        <f t="shared" ref="K24:K87" si="22">(C23+E23)*$L$8</f>
        <v>0</v>
      </c>
      <c r="L24" s="29">
        <v>5.2397606551678279E-2</v>
      </c>
      <c r="M24" s="29">
        <v>2.9212460489388442E-2</v>
      </c>
      <c r="N24" s="37">
        <f t="shared" ref="N24:N87" si="23">L24*(1-P24)+L29*P24</f>
        <v>5.3221929675710586E-2</v>
      </c>
      <c r="O24" s="37">
        <f t="shared" ref="O24:O87" si="24">M24*(1-P24)+M29*P24</f>
        <v>2.9637752898177661E-2</v>
      </c>
      <c r="P24" s="32">
        <f>MOD(P23+0.2, 1)</f>
        <v>0.2</v>
      </c>
      <c r="Q24" s="32">
        <f t="shared" si="12"/>
        <v>5.4437733374981201E-2</v>
      </c>
      <c r="R24" s="43">
        <v>1</v>
      </c>
      <c r="S24" s="44">
        <f t="shared" si="13"/>
        <v>9.7388128691566628E-2</v>
      </c>
      <c r="T24" s="44">
        <f t="shared" si="14"/>
        <v>5.5903703645929954E-2</v>
      </c>
      <c r="U24" s="44">
        <f t="shared" si="15"/>
        <v>6.7084444375115945E-2</v>
      </c>
      <c r="V24" s="44">
        <f t="shared" si="16"/>
        <v>1.3975925911482489E-2</v>
      </c>
      <c r="W24" s="44">
        <f t="shared" si="17"/>
        <v>1.3975925911482489E-2</v>
      </c>
      <c r="X24" s="44">
        <f>MIN((C25-AA25)/E24,1-T24-U24-$I$13)</f>
        <v>0.1165357518552676</v>
      </c>
      <c r="Y24" s="44">
        <f>MIN(Y23*$I$17*(1-POWER(R24,$I$19)*$I$18/100000),1-V24-W24-$I$13)</f>
        <v>8.1482346672564016E-2</v>
      </c>
      <c r="Z24" s="32">
        <f t="shared" ref="Z24:Z87" si="25">E23*(1-T23-U23)+H23*$D$14+C23*Y23</f>
        <v>3.0431752645451803E-2</v>
      </c>
      <c r="AA24" s="32">
        <f t="shared" ref="AA24:AA87" si="26">C23*(1-V23-W23-Y23)+$D$5*H23</f>
        <v>6.6891453754577043E-2</v>
      </c>
      <c r="AB24" s="32">
        <f t="shared" ref="AB24:AB87" si="27">AK23*(BF23+BG23)+AL23*(BH23+BI23)</f>
        <v>0</v>
      </c>
      <c r="AC24" s="32">
        <f t="shared" ref="AC24:AC87" si="28">AC23*(1-($D$5+$D$13+$D$14))</f>
        <v>2.4537607835903577E-3</v>
      </c>
      <c r="AD24" s="32"/>
      <c r="AE24" s="35">
        <f t="shared" ref="AE24:AE87" si="29">AE23*(1-V23-W23-Y23)+$D$5*AG23+X23*AF23</f>
        <v>7.0246809592586085E-2</v>
      </c>
      <c r="AF24" s="35">
        <f t="shared" ref="AF24:AF87" si="30">AF23*(1-T23-U23-X23)+AG23*$D$14+Y23*AE23</f>
        <v>2.7076396807442761E-2</v>
      </c>
      <c r="AG24" s="35">
        <f t="shared" ref="AG24:AG87" si="31">AG23*(1-$D$5-$D$14)</f>
        <v>2.5460748928668661E-3</v>
      </c>
      <c r="AH24" s="35">
        <f t="shared" ref="AH24:AH87" si="32">AH23+AE23*V23+U23*AF23</f>
        <v>4.6892558644203173E-3</v>
      </c>
      <c r="AI24" s="35">
        <f t="shared" ref="AI24:AI87" si="33">AI23+T23*AF23+W23*AE23</f>
        <v>5.2599929194684501E-2</v>
      </c>
      <c r="AL24" s="20"/>
      <c r="AO24" s="3"/>
      <c r="AP24" s="3"/>
      <c r="AW24" s="2"/>
      <c r="AX24" s="3"/>
      <c r="AY24" s="3"/>
      <c r="AZ24" s="3"/>
      <c r="BA24" s="3"/>
      <c r="BB24" s="3"/>
      <c r="BC24" s="3"/>
      <c r="BD24" s="22"/>
      <c r="BE24" s="22"/>
      <c r="BF24" s="3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64</v>
      </c>
      <c r="B25" s="32">
        <f>C25/AE25</f>
        <v>1.0000847089378997</v>
      </c>
      <c r="C25" s="28">
        <f t="shared" si="8"/>
        <v>6.5775354700415414E-2</v>
      </c>
      <c r="D25" s="33">
        <f t="shared" si="19"/>
        <v>9.2264372330289307E-2</v>
      </c>
      <c r="E25" s="28">
        <f t="shared" si="9"/>
        <v>2.6489017629873889E-2</v>
      </c>
      <c r="F25" s="34">
        <f t="shared" ref="F25:F88" si="35">MIN(D25/$I$12,F24*EXP(-O25))</f>
        <v>3.0369128382961085E-2</v>
      </c>
      <c r="G25" s="30">
        <f t="shared" si="10"/>
        <v>3.8801107530871959E-3</v>
      </c>
      <c r="H25" s="30">
        <f t="shared" si="20"/>
        <v>2.2566855700886655E-3</v>
      </c>
      <c r="I25" s="31">
        <f t="shared" si="11"/>
        <v>1.6234251829985303E-3</v>
      </c>
      <c r="J25" s="30">
        <f t="shared" si="21"/>
        <v>0.90385551691662358</v>
      </c>
      <c r="K25" s="30">
        <f t="shared" si="22"/>
        <v>0</v>
      </c>
      <c r="L25" s="29">
        <v>5.2397606551678279E-2</v>
      </c>
      <c r="M25" s="29">
        <v>2.9212460489388442E-2</v>
      </c>
      <c r="N25" s="37">
        <f t="shared" si="23"/>
        <v>5.4046252799742886E-2</v>
      </c>
      <c r="O25" s="37">
        <f t="shared" si="24"/>
        <v>3.0063045306966876E-2</v>
      </c>
      <c r="P25" s="32">
        <f t="shared" ref="P25:P88" si="36">MOD(P24+0.2, 1)</f>
        <v>0.4</v>
      </c>
      <c r="Q25" s="32">
        <f t="shared" si="12"/>
        <v>5.5227476846399073E-2</v>
      </c>
      <c r="R25" s="43">
        <v>2</v>
      </c>
      <c r="S25" s="44">
        <f t="shared" si="13"/>
        <v>9.2264372330289307E-2</v>
      </c>
      <c r="T25" s="44">
        <f t="shared" si="14"/>
        <v>5.5894383000989756E-2</v>
      </c>
      <c r="U25" s="44">
        <f t="shared" si="15"/>
        <v>6.7073259601187707E-2</v>
      </c>
      <c r="V25" s="44">
        <f t="shared" si="16"/>
        <v>1.3973595750247439E-2</v>
      </c>
      <c r="W25" s="44">
        <f t="shared" si="17"/>
        <v>1.3973595750247439E-2</v>
      </c>
      <c r="X25" s="44">
        <f t="shared" ref="X25:X88" si="37">MIN((C26-AA26)/E25,1-T25-U25-$I$13)</f>
        <v>0.12375733568996347</v>
      </c>
      <c r="Y25" s="44">
        <f t="shared" ref="Y25:Y33" si="38">MIN(Y24*$I$17*(1-POWER(R25,$I$19)*$I$18/100000),1-V25-W25-$I$13)</f>
        <v>8.2992160240848808E-2</v>
      </c>
      <c r="Z25" s="32">
        <f t="shared" si="25"/>
        <v>2.9586294400284843E-2</v>
      </c>
      <c r="AA25" s="32">
        <f t="shared" si="26"/>
        <v>6.2612420672871982E-2</v>
      </c>
      <c r="AB25" s="32">
        <f t="shared" si="27"/>
        <v>0</v>
      </c>
      <c r="AC25" s="32">
        <f t="shared" si="28"/>
        <v>2.2566855700886655E-3</v>
      </c>
      <c r="AD25" s="32"/>
      <c r="AE25" s="35">
        <f t="shared" si="29"/>
        <v>6.5769783411916694E-2</v>
      </c>
      <c r="AF25" s="35">
        <f t="shared" si="30"/>
        <v>2.6376214245226161E-2</v>
      </c>
      <c r="AG25" s="35">
        <f t="shared" si="31"/>
        <v>2.4296793245545188E-3</v>
      </c>
      <c r="AH25" s="35">
        <f t="shared" si="32"/>
        <v>7.4874251063117786E-3</v>
      </c>
      <c r="AI25" s="35">
        <f t="shared" si="33"/>
        <v>5.5095364263991392E-2</v>
      </c>
      <c r="AL25" s="20"/>
      <c r="AO25" s="3"/>
      <c r="AP25" s="3"/>
      <c r="AW25" s="2"/>
      <c r="AX25" s="3"/>
      <c r="AY25" s="3"/>
      <c r="AZ25" s="3"/>
      <c r="BA25" s="3"/>
      <c r="BB25" s="3"/>
      <c r="BC25" s="3"/>
      <c r="BD25" s="22"/>
      <c r="BE25" s="22"/>
      <c r="BF25" s="3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65</v>
      </c>
      <c r="B26" s="32">
        <f t="shared" si="18"/>
        <v>1.0002456036590048</v>
      </c>
      <c r="C26" s="28">
        <f t="shared" si="8"/>
        <v>6.1805246240309079E-2</v>
      </c>
      <c r="D26" s="33">
        <f t="shared" si="19"/>
        <v>8.7338161025227692E-2</v>
      </c>
      <c r="E26" s="28">
        <f t="shared" si="9"/>
        <v>2.5532914784918613E-2</v>
      </c>
      <c r="F26" s="34">
        <f t="shared" si="35"/>
        <v>2.9112720341742563E-2</v>
      </c>
      <c r="G26" s="30">
        <f t="shared" si="10"/>
        <v>3.5798055568239499E-3</v>
      </c>
      <c r="H26" s="30">
        <f t="shared" si="20"/>
        <v>2.0754385660996825E-3</v>
      </c>
      <c r="I26" s="31">
        <f t="shared" si="11"/>
        <v>1.5043669907242674E-3</v>
      </c>
      <c r="J26" s="30">
        <f t="shared" si="21"/>
        <v>0.90908203341794835</v>
      </c>
      <c r="K26" s="30">
        <f t="shared" si="22"/>
        <v>0</v>
      </c>
      <c r="L26" s="29">
        <v>5.2397606551678279E-2</v>
      </c>
      <c r="M26" s="29">
        <v>2.9212460489388442E-2</v>
      </c>
      <c r="N26" s="37">
        <f t="shared" si="23"/>
        <v>5.4870575923775186E-2</v>
      </c>
      <c r="O26" s="37">
        <f t="shared" si="24"/>
        <v>3.0488337715756091E-2</v>
      </c>
      <c r="P26" s="32">
        <f t="shared" si="36"/>
        <v>0.60000000000000009</v>
      </c>
      <c r="Q26" s="32">
        <f t="shared" si="12"/>
        <v>5.6019150231814564E-2</v>
      </c>
      <c r="R26" s="43">
        <v>3</v>
      </c>
      <c r="S26" s="44">
        <f t="shared" si="13"/>
        <v>8.7338161025227692E-2</v>
      </c>
      <c r="T26" s="44">
        <f t="shared" si="14"/>
        <v>5.6188430209532549E-2</v>
      </c>
      <c r="U26" s="44">
        <f t="shared" si="15"/>
        <v>6.7426116251439058E-2</v>
      </c>
      <c r="V26" s="44">
        <f t="shared" si="16"/>
        <v>1.4047107552383137E-2</v>
      </c>
      <c r="W26" s="44">
        <f t="shared" si="17"/>
        <v>1.4047107552383137E-2</v>
      </c>
      <c r="X26" s="44">
        <f t="shared" si="37"/>
        <v>0.13474957429533874</v>
      </c>
      <c r="Y26" s="44">
        <f t="shared" si="38"/>
        <v>8.4529949648122826E-2</v>
      </c>
      <c r="Z26" s="32">
        <f t="shared" si="25"/>
        <v>2.8744973786273019E-2</v>
      </c>
      <c r="AA26" s="32">
        <f t="shared" si="26"/>
        <v>5.8527035993391416E-2</v>
      </c>
      <c r="AB26" s="32">
        <f t="shared" si="27"/>
        <v>0</v>
      </c>
      <c r="AC26" s="32">
        <f t="shared" si="28"/>
        <v>2.0754385660996825E-3</v>
      </c>
      <c r="AD26" s="32"/>
      <c r="AE26" s="35">
        <f t="shared" si="29"/>
        <v>6.1790070372935324E-2</v>
      </c>
      <c r="AF26" s="35">
        <f t="shared" si="30"/>
        <v>2.5385500130438068E-2</v>
      </c>
      <c r="AG26" s="35">
        <f t="shared" si="31"/>
        <v>2.3186048598596303E-3</v>
      </c>
      <c r="AH26" s="35">
        <f t="shared" si="32"/>
        <v>1.0175604137657831E-2</v>
      </c>
      <c r="AI26" s="35">
        <f t="shared" si="33"/>
        <v>5.7488686851109673E-2</v>
      </c>
      <c r="AL26" s="20"/>
      <c r="AO26" s="3"/>
      <c r="AP26" s="3"/>
      <c r="AW26" s="2"/>
      <c r="AX26" s="3"/>
      <c r="AY26" s="3"/>
      <c r="AZ26" s="3"/>
      <c r="BA26" s="3"/>
      <c r="BB26" s="3"/>
      <c r="BC26" s="3"/>
      <c r="BD26" s="22"/>
      <c r="BE26" s="22"/>
      <c r="BF26" s="3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66</v>
      </c>
      <c r="B27" s="32">
        <f t="shared" si="18"/>
        <v>1.0004815814788095</v>
      </c>
      <c r="C27" s="28">
        <f t="shared" si="8"/>
        <v>5.8329872000173671E-2</v>
      </c>
      <c r="D27" s="33">
        <f t="shared" si="19"/>
        <v>8.2606848889900011E-2</v>
      </c>
      <c r="E27" s="28">
        <f t="shared" si="9"/>
        <v>2.4276976889726336E-2</v>
      </c>
      <c r="F27" s="34">
        <f t="shared" si="35"/>
        <v>2.7535616296633338E-2</v>
      </c>
      <c r="G27" s="30">
        <f t="shared" si="10"/>
        <v>3.2586394069070018E-3</v>
      </c>
      <c r="H27" s="30">
        <f t="shared" si="20"/>
        <v>1.908748519841276E-3</v>
      </c>
      <c r="I27" s="31">
        <f t="shared" si="11"/>
        <v>1.3498908870657259E-3</v>
      </c>
      <c r="J27" s="30">
        <f t="shared" si="21"/>
        <v>0.91413451170319304</v>
      </c>
      <c r="K27" s="30">
        <f t="shared" si="22"/>
        <v>0</v>
      </c>
      <c r="L27" s="29">
        <v>5.2397606551678279E-2</v>
      </c>
      <c r="M27" s="29">
        <v>2.9212460489388442E-2</v>
      </c>
      <c r="N27" s="37">
        <f t="shared" si="23"/>
        <v>5.5694899047807493E-2</v>
      </c>
      <c r="O27" s="37">
        <f t="shared" si="24"/>
        <v>3.0913630124545306E-2</v>
      </c>
      <c r="P27" s="32">
        <f t="shared" si="36"/>
        <v>0.8</v>
      </c>
      <c r="Q27" s="32">
        <f t="shared" si="12"/>
        <v>5.6812647081414355E-2</v>
      </c>
      <c r="R27" s="43">
        <v>4</v>
      </c>
      <c r="S27" s="44">
        <f t="shared" si="13"/>
        <v>8.2606848889900011E-2</v>
      </c>
      <c r="T27" s="44">
        <f t="shared" si="14"/>
        <v>5.6835051536189014E-2</v>
      </c>
      <c r="U27" s="44">
        <f t="shared" si="15"/>
        <v>6.8202061843426809E-2</v>
      </c>
      <c r="V27" s="44">
        <f t="shared" si="16"/>
        <v>1.4208762884047254E-2</v>
      </c>
      <c r="W27" s="44">
        <f t="shared" si="17"/>
        <v>1.4208762884047254E-2</v>
      </c>
      <c r="X27" s="44">
        <f t="shared" si="37"/>
        <v>0.13664305632658624</v>
      </c>
      <c r="Y27" s="44">
        <f t="shared" si="38"/>
        <v>8.6096233268034061E-2</v>
      </c>
      <c r="Z27" s="32">
        <f t="shared" si="25"/>
        <v>2.7651108963701349E-2</v>
      </c>
      <c r="AA27" s="32">
        <f t="shared" si="26"/>
        <v>5.4889322602386728E-2</v>
      </c>
      <c r="AB27" s="32">
        <f t="shared" si="27"/>
        <v>0</v>
      </c>
      <c r="AC27" s="32">
        <f t="shared" si="28"/>
        <v>1.908748519841276E-3</v>
      </c>
      <c r="AD27" s="32"/>
      <c r="AE27" s="35">
        <f t="shared" si="29"/>
        <v>5.8301794935551363E-2</v>
      </c>
      <c r="AF27" s="35">
        <f t="shared" si="30"/>
        <v>2.4105811573113353E-2</v>
      </c>
      <c r="AG27" s="35">
        <f t="shared" si="31"/>
        <v>2.2126082408633783E-3</v>
      </c>
      <c r="AH27" s="35">
        <f t="shared" si="32"/>
        <v>1.2755221584751614E-2</v>
      </c>
      <c r="AI27" s="35">
        <f t="shared" si="33"/>
        <v>5.9783030017720812E-2</v>
      </c>
      <c r="AL27" s="20"/>
      <c r="AO27" s="3"/>
      <c r="AP27" s="3"/>
      <c r="AW27" s="2"/>
      <c r="AX27" s="3"/>
      <c r="AY27" s="3"/>
      <c r="AZ27" s="3"/>
      <c r="BA27" s="3"/>
      <c r="BB27" s="3"/>
      <c r="BC27" s="3"/>
      <c r="BD27" s="22"/>
      <c r="BE27" s="22"/>
      <c r="BF27" s="3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67</v>
      </c>
      <c r="B28" s="32">
        <f t="shared" si="18"/>
        <v>1.0007583696899673</v>
      </c>
      <c r="C28" s="28">
        <f t="shared" si="8"/>
        <v>5.5008818612712132E-2</v>
      </c>
      <c r="D28" s="33">
        <f t="shared" si="19"/>
        <v>7.8067463634975798E-2</v>
      </c>
      <c r="E28" s="28">
        <f t="shared" si="9"/>
        <v>2.3058645022263666E-2</v>
      </c>
      <c r="F28" s="34">
        <f t="shared" si="35"/>
        <v>2.6022487878325267E-2</v>
      </c>
      <c r="G28" s="30">
        <f>F28-E28</f>
        <v>2.9638428560616013E-3</v>
      </c>
      <c r="H28" s="30">
        <f t="shared" si="20"/>
        <v>1.7554462808518875E-3</v>
      </c>
      <c r="I28" s="31">
        <f t="shared" si="11"/>
        <v>1.2083965752097139E-3</v>
      </c>
      <c r="J28" s="30">
        <f t="shared" si="21"/>
        <v>0.9189686935089626</v>
      </c>
      <c r="K28" s="30">
        <f t="shared" si="22"/>
        <v>0</v>
      </c>
      <c r="L28" s="29">
        <v>5.65192221718398E-2</v>
      </c>
      <c r="M28" s="29">
        <v>3.1338922533334521E-2</v>
      </c>
      <c r="N28" s="37">
        <f t="shared" si="23"/>
        <v>5.65192221718398E-2</v>
      </c>
      <c r="O28" s="37">
        <f t="shared" si="24"/>
        <v>3.1338922533334521E-2</v>
      </c>
      <c r="P28" s="32">
        <f t="shared" si="36"/>
        <v>0</v>
      </c>
      <c r="Q28" s="32">
        <f t="shared" si="12"/>
        <v>5.7607867666118882E-2</v>
      </c>
      <c r="R28" s="43">
        <v>5</v>
      </c>
      <c r="S28" s="44">
        <f t="shared" si="13"/>
        <v>7.8067463634975798E-2</v>
      </c>
      <c r="T28" s="44">
        <f t="shared" si="14"/>
        <v>5.748565809600599E-2</v>
      </c>
      <c r="U28" s="44">
        <f t="shared" si="15"/>
        <v>6.8982789715207188E-2</v>
      </c>
      <c r="V28" s="44">
        <f t="shared" si="16"/>
        <v>1.4371414524001497E-2</v>
      </c>
      <c r="W28" s="44">
        <f t="shared" si="17"/>
        <v>1.4371414524001497E-2</v>
      </c>
      <c r="X28" s="44">
        <f t="shared" si="37"/>
        <v>0.13861112429744121</v>
      </c>
      <c r="Y28" s="44">
        <f t="shared" si="38"/>
        <v>8.7691539079348638E-2</v>
      </c>
      <c r="Z28" s="32">
        <f t="shared" si="25"/>
        <v>2.6309456599247036E-2</v>
      </c>
      <c r="AA28" s="32">
        <f t="shared" si="26"/>
        <v>5.1691538292130024E-2</v>
      </c>
      <c r="AB28" s="32">
        <f t="shared" si="27"/>
        <v>0</v>
      </c>
      <c r="AC28" s="32">
        <f t="shared" si="28"/>
        <v>1.7554462808518875E-3</v>
      </c>
      <c r="AD28" s="32"/>
      <c r="AE28" s="35">
        <f t="shared" si="29"/>
        <v>5.4967133204945104E-2</v>
      </c>
      <c r="AF28" s="35">
        <f t="shared" si="30"/>
        <v>2.2870710359550434E-2</v>
      </c>
      <c r="AG28" s="35">
        <f t="shared" si="31"/>
        <v>2.1114573303503375E-3</v>
      </c>
      <c r="AH28" s="35">
        <f t="shared" si="32"/>
        <v>1.5227684016400681E-2</v>
      </c>
      <c r="AI28" s="35">
        <f t="shared" si="33"/>
        <v>6.1981481440753966E-2</v>
      </c>
      <c r="AL28" s="20"/>
      <c r="AO28" s="3"/>
      <c r="AP28" s="3"/>
      <c r="AW28" s="2"/>
      <c r="AX28" s="3"/>
      <c r="AY28" s="3"/>
      <c r="AZ28" s="3"/>
      <c r="BA28" s="3"/>
      <c r="BB28" s="3"/>
      <c r="BC28" s="3"/>
      <c r="BD28" s="22"/>
      <c r="BE28" s="22"/>
      <c r="BF28" s="3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68</v>
      </c>
      <c r="B29" s="32">
        <f t="shared" si="18"/>
        <v>1.0010657951421036</v>
      </c>
      <c r="C29" s="28">
        <f t="shared" si="8"/>
        <v>5.1838013336161046E-2</v>
      </c>
      <c r="D29" s="33">
        <f t="shared" si="19"/>
        <v>7.3716776386181418E-2</v>
      </c>
      <c r="E29" s="28">
        <f t="shared" si="9"/>
        <v>2.1878763050020376E-2</v>
      </c>
      <c r="F29" s="34">
        <f t="shared" si="35"/>
        <v>2.4572258795393806E-2</v>
      </c>
      <c r="G29" s="30">
        <f t="shared" si="10"/>
        <v>2.6934957453734303E-3</v>
      </c>
      <c r="H29" s="30">
        <f t="shared" si="20"/>
        <v>1.6144565996640441E-3</v>
      </c>
      <c r="I29" s="31">
        <f t="shared" si="11"/>
        <v>1.0790391457093861E-3</v>
      </c>
      <c r="J29" s="30">
        <f t="shared" si="21"/>
        <v>0.92358972786844518</v>
      </c>
      <c r="K29" s="30">
        <f t="shared" si="22"/>
        <v>0</v>
      </c>
      <c r="L29" s="29">
        <v>5.65192221718398E-2</v>
      </c>
      <c r="M29" s="29">
        <v>3.1338922533334521E-2</v>
      </c>
      <c r="N29" s="37">
        <f t="shared" si="23"/>
        <v>5.7342967220264669E-2</v>
      </c>
      <c r="O29" s="37">
        <f t="shared" si="24"/>
        <v>3.1765096247934554E-2</v>
      </c>
      <c r="P29" s="32">
        <f t="shared" si="36"/>
        <v>0.2</v>
      </c>
      <c r="Q29" s="32">
        <f t="shared" si="12"/>
        <v>5.8404141688380221E-2</v>
      </c>
      <c r="R29" s="43">
        <v>6</v>
      </c>
      <c r="S29" s="44">
        <f t="shared" si="13"/>
        <v>7.3716776386181418E-2</v>
      </c>
      <c r="T29" s="44">
        <f t="shared" si="14"/>
        <v>5.8139529804990486E-2</v>
      </c>
      <c r="U29" s="44">
        <f t="shared" si="15"/>
        <v>6.9767435765988581E-2</v>
      </c>
      <c r="V29" s="44">
        <f t="shared" si="16"/>
        <v>1.4534882451247622E-2</v>
      </c>
      <c r="W29" s="44">
        <f t="shared" si="17"/>
        <v>1.4534882451247622E-2</v>
      </c>
      <c r="X29" s="44">
        <f t="shared" si="37"/>
        <v>0.14065206418937604</v>
      </c>
      <c r="Y29" s="44">
        <f>MIN(Y28*$I$17*(1-POWER(R29,$I$19)*$I$18/100000),1-V29-W29-$I$13)</f>
        <v>8.9316404843927263E-2</v>
      </c>
      <c r="Z29" s="32">
        <f t="shared" si="25"/>
        <v>2.5008586332478672E-2</v>
      </c>
      <c r="AA29" s="32">
        <f t="shared" si="26"/>
        <v>4.8641828624849483E-2</v>
      </c>
      <c r="AB29" s="32">
        <f t="shared" si="27"/>
        <v>0</v>
      </c>
      <c r="AC29" s="32">
        <f t="shared" si="28"/>
        <v>1.6144565996640441E-3</v>
      </c>
      <c r="AD29" s="32"/>
      <c r="AE29" s="35">
        <f t="shared" si="29"/>
        <v>5.1782823454478849E-2</v>
      </c>
      <c r="AF29" s="35">
        <f t="shared" si="30"/>
        <v>2.1679212684468444E-2</v>
      </c>
      <c r="AG29" s="35">
        <f t="shared" si="31"/>
        <v>2.0149306034178589E-3</v>
      </c>
      <c r="AH29" s="35">
        <f t="shared" si="32"/>
        <v>1.7595324876255231E-2</v>
      </c>
      <c r="AI29" s="35">
        <f t="shared" si="33"/>
        <v>6.4086174733380144E-2</v>
      </c>
      <c r="AL29" s="20"/>
      <c r="AO29" s="3"/>
      <c r="AP29" s="3"/>
      <c r="AW29" s="2"/>
      <c r="AX29" s="3"/>
      <c r="AY29" s="3"/>
      <c r="AZ29" s="3"/>
      <c r="BA29" s="3"/>
      <c r="BB29" s="3"/>
      <c r="BC29" s="3"/>
      <c r="BD29" s="22"/>
      <c r="BE29" s="22"/>
      <c r="BF29" s="3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69</v>
      </c>
      <c r="B30" s="32">
        <f t="shared" si="18"/>
        <v>1.0013964642909803</v>
      </c>
      <c r="C30" s="28">
        <f t="shared" si="8"/>
        <v>4.8813283590856286E-2</v>
      </c>
      <c r="D30" s="33">
        <f t="shared" si="19"/>
        <v>6.9551236151089629E-2</v>
      </c>
      <c r="E30" s="28">
        <f t="shared" si="9"/>
        <v>2.0737952560233343E-2</v>
      </c>
      <c r="F30" s="34">
        <f t="shared" si="35"/>
        <v>2.3183745383696542E-2</v>
      </c>
      <c r="G30" s="30">
        <f>F30-E30</f>
        <v>2.4457928234631991E-3</v>
      </c>
      <c r="H30" s="30">
        <f t="shared" si="20"/>
        <v>1.4847905860918245E-3</v>
      </c>
      <c r="I30" s="31">
        <f t="shared" si="11"/>
        <v>9.6100223737137459E-4</v>
      </c>
      <c r="J30" s="30">
        <f t="shared" si="21"/>
        <v>0.92800297102544715</v>
      </c>
      <c r="K30" s="30">
        <f t="shared" si="22"/>
        <v>0</v>
      </c>
      <c r="L30" s="29">
        <v>5.65192221718398E-2</v>
      </c>
      <c r="M30" s="29">
        <v>3.1338922533334521E-2</v>
      </c>
      <c r="N30" s="37">
        <f t="shared" si="23"/>
        <v>5.8166712268689531E-2</v>
      </c>
      <c r="O30" s="37">
        <f t="shared" si="24"/>
        <v>3.2191269962534581E-2</v>
      </c>
      <c r="P30" s="32">
        <f t="shared" si="36"/>
        <v>0.4</v>
      </c>
      <c r="Q30" s="32">
        <f t="shared" si="12"/>
        <v>5.9201961348356404E-2</v>
      </c>
      <c r="R30" s="43">
        <v>7</v>
      </c>
      <c r="S30" s="44">
        <f t="shared" si="13"/>
        <v>6.9551236151089629E-2</v>
      </c>
      <c r="T30" s="44">
        <f t="shared" si="14"/>
        <v>5.8797108581773783E-2</v>
      </c>
      <c r="U30" s="44">
        <f t="shared" si="15"/>
        <v>7.0556530298128542E-2</v>
      </c>
      <c r="V30" s="44">
        <f t="shared" si="16"/>
        <v>1.4699277145443446E-2</v>
      </c>
      <c r="W30" s="44">
        <f t="shared" si="17"/>
        <v>1.4699277145443446E-2</v>
      </c>
      <c r="X30" s="44">
        <f t="shared" si="37"/>
        <v>0.14276693782041686</v>
      </c>
      <c r="Y30" s="44">
        <f t="shared" si="38"/>
        <v>9.0971378287999463E-2</v>
      </c>
      <c r="Z30" s="32">
        <f t="shared" si="25"/>
        <v>2.3749226923380978E-2</v>
      </c>
      <c r="AA30" s="32">
        <f t="shared" si="26"/>
        <v>4.5735990405960672E-2</v>
      </c>
      <c r="AB30" s="32">
        <f t="shared" si="27"/>
        <v>0</v>
      </c>
      <c r="AC30" s="32">
        <f t="shared" si="28"/>
        <v>1.4847905860918245E-3</v>
      </c>
      <c r="AD30" s="32"/>
      <c r="AE30" s="35">
        <f t="shared" si="29"/>
        <v>4.8745212642045434E-2</v>
      </c>
      <c r="AF30" s="35">
        <f t="shared" si="30"/>
        <v>2.0530700623745481E-2</v>
      </c>
      <c r="AG30" s="35">
        <f t="shared" si="31"/>
        <v>1.9228166623268786E-3</v>
      </c>
      <c r="AH30" s="35">
        <f t="shared" si="32"/>
        <v>1.9860485206580649E-2</v>
      </c>
      <c r="AI30" s="35">
        <f t="shared" si="33"/>
        <v>6.6099251217302077E-2</v>
      </c>
      <c r="AL30" s="20"/>
      <c r="AO30" s="3"/>
      <c r="AP30" s="3"/>
      <c r="AW30" s="2"/>
      <c r="AX30" s="3"/>
      <c r="AY30" s="3"/>
      <c r="AZ30" s="3"/>
      <c r="BA30" s="3"/>
      <c r="BB30" s="3"/>
      <c r="BC30" s="3"/>
      <c r="BD30" s="22"/>
      <c r="BE30" s="22"/>
      <c r="BF30" s="3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70</v>
      </c>
      <c r="B31" s="32">
        <f t="shared" si="18"/>
        <v>1.0017448541604024</v>
      </c>
      <c r="C31" s="28">
        <f t="shared" si="8"/>
        <v>4.5930405354797858E-2</v>
      </c>
      <c r="D31" s="33">
        <f t="shared" si="19"/>
        <v>6.5567046805426243E-2</v>
      </c>
      <c r="E31" s="28">
        <f t="shared" si="9"/>
        <v>1.9636641450628385E-2</v>
      </c>
      <c r="F31" s="34">
        <f t="shared" si="35"/>
        <v>2.1855682268475413E-2</v>
      </c>
      <c r="G31" s="30">
        <f t="shared" si="10"/>
        <v>2.2190408178470282E-3</v>
      </c>
      <c r="H31" s="30">
        <f t="shared" si="20"/>
        <v>1.3655387732353194E-3</v>
      </c>
      <c r="I31" s="31">
        <f t="shared" si="11"/>
        <v>8.5350204461170876E-4</v>
      </c>
      <c r="J31" s="30">
        <f t="shared" si="21"/>
        <v>0.93221391237672679</v>
      </c>
      <c r="K31" s="30">
        <f t="shared" si="22"/>
        <v>0</v>
      </c>
      <c r="L31" s="29">
        <v>5.65192221718398E-2</v>
      </c>
      <c r="M31" s="29">
        <v>3.1338922533334521E-2</v>
      </c>
      <c r="N31" s="37">
        <f t="shared" si="23"/>
        <v>5.89904573171144E-2</v>
      </c>
      <c r="O31" s="37">
        <f t="shared" si="24"/>
        <v>3.2617443677134615E-2</v>
      </c>
      <c r="P31" s="32">
        <f t="shared" si="36"/>
        <v>0.60000000000000009</v>
      </c>
      <c r="Q31" s="32">
        <f t="shared" si="12"/>
        <v>6.0001246677353244E-2</v>
      </c>
      <c r="R31" s="43">
        <v>8</v>
      </c>
      <c r="S31" s="44">
        <f t="shared" si="13"/>
        <v>6.5567046805426243E-2</v>
      </c>
      <c r="T31" s="44">
        <f t="shared" si="14"/>
        <v>5.9458265821077591E-2</v>
      </c>
      <c r="U31" s="44">
        <f t="shared" si="15"/>
        <v>7.1349918985293109E-2</v>
      </c>
      <c r="V31" s="44">
        <f t="shared" si="16"/>
        <v>1.4864566455269398E-2</v>
      </c>
      <c r="W31" s="44">
        <f t="shared" si="17"/>
        <v>1.4864566455269398E-2</v>
      </c>
      <c r="X31" s="44">
        <f t="shared" si="37"/>
        <v>0.14495618794211168</v>
      </c>
      <c r="Y31" s="44">
        <f t="shared" si="38"/>
        <v>9.2657017286796692E-2</v>
      </c>
      <c r="Z31" s="32">
        <f t="shared" si="25"/>
        <v>2.2531833410495923E-2</v>
      </c>
      <c r="AA31" s="32">
        <f t="shared" si="26"/>
        <v>4.296971137110827E-2</v>
      </c>
      <c r="AB31" s="32">
        <f t="shared" si="27"/>
        <v>0</v>
      </c>
      <c r="AC31" s="32">
        <f t="shared" si="28"/>
        <v>1.3655387732353194E-3</v>
      </c>
      <c r="AD31" s="32"/>
      <c r="AE31" s="35">
        <f t="shared" si="29"/>
        <v>4.5850403088213261E-2</v>
      </c>
      <c r="AF31" s="35">
        <f t="shared" si="30"/>
        <v>1.9424653451659515E-2</v>
      </c>
      <c r="AG31" s="35">
        <f t="shared" si="31"/>
        <v>1.8349137735316546E-3</v>
      </c>
      <c r="AH31" s="35">
        <f t="shared" si="32"/>
        <v>2.2025579597320752E-2</v>
      </c>
      <c r="AI31" s="35">
        <f t="shared" si="33"/>
        <v>6.8022916441275338E-2</v>
      </c>
      <c r="AL31" s="20"/>
      <c r="AO31" s="3"/>
      <c r="AP31" s="3"/>
      <c r="AW31" s="2"/>
      <c r="AX31" s="3"/>
      <c r="AY31" s="3"/>
      <c r="AZ31" s="3"/>
      <c r="BA31" s="3"/>
      <c r="BB31" s="3"/>
      <c r="BC31" s="3"/>
      <c r="BD31" s="22"/>
      <c r="BE31" s="22"/>
      <c r="BF31" s="3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71</v>
      </c>
      <c r="B32" s="32">
        <f t="shared" si="18"/>
        <v>1.0021069844245794</v>
      </c>
      <c r="C32" s="28">
        <f t="shared" si="8"/>
        <v>4.3185115511788233E-2</v>
      </c>
      <c r="D32" s="33">
        <f t="shared" si="19"/>
        <v>6.1760193085049479E-2</v>
      </c>
      <c r="E32" s="28">
        <f t="shared" si="9"/>
        <v>1.857507757326125E-2</v>
      </c>
      <c r="F32" s="34">
        <f t="shared" si="35"/>
        <v>2.0586731028349826E-2</v>
      </c>
      <c r="G32" s="30">
        <f t="shared" si="10"/>
        <v>2.0116534550885766E-3</v>
      </c>
      <c r="H32" s="30">
        <f t="shared" si="20"/>
        <v>1.2558647385535766E-3</v>
      </c>
      <c r="I32" s="31">
        <f t="shared" si="11"/>
        <v>7.5578871653500003E-4</v>
      </c>
      <c r="J32" s="30">
        <f t="shared" si="21"/>
        <v>0.93622815345986188</v>
      </c>
      <c r="K32" s="30">
        <f t="shared" si="22"/>
        <v>0</v>
      </c>
      <c r="L32" s="29">
        <v>5.65192221718398E-2</v>
      </c>
      <c r="M32" s="29">
        <v>3.1338922533334521E-2</v>
      </c>
      <c r="N32" s="37">
        <f t="shared" si="23"/>
        <v>5.9814202365539269E-2</v>
      </c>
      <c r="O32" s="37">
        <f t="shared" si="24"/>
        <v>3.3043617391734642E-2</v>
      </c>
      <c r="P32" s="32">
        <f t="shared" si="36"/>
        <v>0.8</v>
      </c>
      <c r="Q32" s="32">
        <f t="shared" si="12"/>
        <v>6.0801923208662248E-2</v>
      </c>
      <c r="R32" s="43">
        <v>9</v>
      </c>
      <c r="S32" s="44">
        <f t="shared" si="13"/>
        <v>6.1760193085049479E-2</v>
      </c>
      <c r="T32" s="44">
        <f t="shared" si="14"/>
        <v>6.0122880105948621E-2</v>
      </c>
      <c r="U32" s="44">
        <f t="shared" si="15"/>
        <v>7.214745612713834E-2</v>
      </c>
      <c r="V32" s="44">
        <f t="shared" si="16"/>
        <v>1.5030720026487155E-2</v>
      </c>
      <c r="W32" s="44">
        <f t="shared" si="17"/>
        <v>1.5030720026487155E-2</v>
      </c>
      <c r="X32" s="44">
        <f t="shared" si="37"/>
        <v>0.14722032842375579</v>
      </c>
      <c r="Y32" s="44">
        <f t="shared" si="38"/>
        <v>9.437389005260656E-2</v>
      </c>
      <c r="Z32" s="32">
        <f t="shared" si="25"/>
        <v>2.1356705979085885E-2</v>
      </c>
      <c r="AA32" s="32">
        <f t="shared" si="26"/>
        <v>4.0338662823119084E-2</v>
      </c>
      <c r="AB32" s="32">
        <f t="shared" si="27"/>
        <v>0</v>
      </c>
      <c r="AC32" s="32">
        <f t="shared" si="28"/>
        <v>1.2558647385535766E-3</v>
      </c>
      <c r="AD32" s="32"/>
      <c r="AE32" s="35">
        <f t="shared" si="29"/>
        <v>4.3094316458222863E-2</v>
      </c>
      <c r="AF32" s="35">
        <f t="shared" si="30"/>
        <v>1.8360628043391405E-2</v>
      </c>
      <c r="AG32" s="35">
        <f t="shared" si="31"/>
        <v>1.7510294258745102E-3</v>
      </c>
      <c r="AH32" s="35">
        <f t="shared" si="32"/>
        <v>2.409307341111969E-2</v>
      </c>
      <c r="AI32" s="35">
        <f t="shared" si="33"/>
        <v>6.9859419013392057E-2</v>
      </c>
      <c r="AL32" s="20"/>
      <c r="AO32" s="3"/>
      <c r="AP32" s="3"/>
      <c r="AW32" s="2"/>
      <c r="AX32" s="3"/>
      <c r="AY32" s="3"/>
      <c r="AZ32" s="3"/>
      <c r="BA32" s="3"/>
      <c r="BB32" s="3"/>
      <c r="BC32" s="3"/>
      <c r="BD32" s="22"/>
      <c r="BE32" s="22"/>
      <c r="BF32" s="3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72</v>
      </c>
      <c r="B33" s="32">
        <f t="shared" si="18"/>
        <v>1.0024800282066362</v>
      </c>
      <c r="C33" s="28">
        <f t="shared" si="8"/>
        <v>4.0573123837966907E-2</v>
      </c>
      <c r="D33" s="33">
        <f t="shared" si="19"/>
        <v>5.8126465975582582E-2</v>
      </c>
      <c r="E33" s="28">
        <f t="shared" si="9"/>
        <v>1.7553342137615675E-2</v>
      </c>
      <c r="F33" s="34">
        <f t="shared" si="35"/>
        <v>1.9375488658527527E-2</v>
      </c>
      <c r="G33" s="30">
        <f t="shared" si="10"/>
        <v>1.822146520911852E-3</v>
      </c>
      <c r="H33" s="30">
        <f t="shared" si="20"/>
        <v>1.154999237264755E-3</v>
      </c>
      <c r="I33" s="31">
        <f t="shared" si="11"/>
        <v>6.6714728364709701E-4</v>
      </c>
      <c r="J33" s="30">
        <f t="shared" si="21"/>
        <v>0.94005138750350548</v>
      </c>
      <c r="K33" s="30">
        <f t="shared" si="22"/>
        <v>0</v>
      </c>
      <c r="L33" s="29">
        <v>6.0637947413964131E-2</v>
      </c>
      <c r="M33" s="29">
        <v>3.3469791106334676E-2</v>
      </c>
      <c r="N33" s="37">
        <f t="shared" si="23"/>
        <v>6.0637947413964131E-2</v>
      </c>
      <c r="O33" s="37">
        <f t="shared" si="24"/>
        <v>3.3469791106334676E-2</v>
      </c>
      <c r="P33" s="32">
        <f t="shared" si="36"/>
        <v>0</v>
      </c>
      <c r="Q33" s="32">
        <f t="shared" si="12"/>
        <v>6.1603913210077015E-2</v>
      </c>
      <c r="R33" s="43">
        <v>10</v>
      </c>
      <c r="S33" s="44">
        <f t="shared" si="13"/>
        <v>5.8126465975582582E-2</v>
      </c>
      <c r="T33" s="44">
        <f t="shared" si="14"/>
        <v>6.079082838828536E-2</v>
      </c>
      <c r="U33" s="44">
        <f t="shared" si="15"/>
        <v>7.2948994065942435E-2</v>
      </c>
      <c r="V33" s="44">
        <f t="shared" si="16"/>
        <v>1.519770709707134E-2</v>
      </c>
      <c r="W33" s="44">
        <f t="shared" si="17"/>
        <v>1.519770709707134E-2</v>
      </c>
      <c r="X33" s="44">
        <f t="shared" si="37"/>
        <v>0.14957878898053309</v>
      </c>
      <c r="Y33" s="44">
        <f t="shared" si="38"/>
        <v>9.6122575326311605E-2</v>
      </c>
      <c r="Z33" s="32">
        <f t="shared" si="25"/>
        <v>2.0223972472586664E-2</v>
      </c>
      <c r="AA33" s="32">
        <f t="shared" si="26"/>
        <v>3.7838494817134645E-2</v>
      </c>
      <c r="AB33" s="32">
        <f t="shared" si="27"/>
        <v>0</v>
      </c>
      <c r="AC33" s="32">
        <f t="shared" si="28"/>
        <v>1.154999237264755E-3</v>
      </c>
      <c r="AD33" s="32"/>
      <c r="AE33" s="35">
        <f t="shared" si="29"/>
        <v>4.0472750275683068E-2</v>
      </c>
      <c r="AF33" s="35">
        <f t="shared" si="30"/>
        <v>1.7338200087244904E-2</v>
      </c>
      <c r="AG33" s="35">
        <f t="shared" si="31"/>
        <v>1.6709799089780078E-3</v>
      </c>
      <c r="AH33" s="35">
        <f t="shared" si="32"/>
        <v>2.6065484622763362E-2</v>
      </c>
      <c r="AI33" s="35">
        <f t="shared" si="33"/>
        <v>7.1611051457331182E-2</v>
      </c>
      <c r="AL33" s="20"/>
      <c r="AO33" s="3"/>
      <c r="AP33" s="3"/>
      <c r="AW33" s="2"/>
      <c r="AX33" s="3"/>
      <c r="AY33" s="3"/>
      <c r="AZ33" s="3"/>
      <c r="BA33" s="3"/>
      <c r="BB33" s="3"/>
      <c r="BC33" s="3"/>
      <c r="BD33" s="22"/>
      <c r="BE33" s="22"/>
      <c r="BF33" s="3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73</v>
      </c>
      <c r="B34" s="32">
        <f t="shared" si="18"/>
        <v>1.0028620915270141</v>
      </c>
      <c r="C34" s="28">
        <f t="shared" si="8"/>
        <v>3.8090455615171701E-2</v>
      </c>
      <c r="D34" s="33">
        <f t="shared" si="19"/>
        <v>5.4661962455033984E-2</v>
      </c>
      <c r="E34" s="28">
        <f t="shared" si="9"/>
        <v>1.6571506839862284E-2</v>
      </c>
      <c r="F34" s="34">
        <f t="shared" si="35"/>
        <v>1.8220654151677996E-2</v>
      </c>
      <c r="G34" s="30">
        <f t="shared" si="10"/>
        <v>1.6491473118157123E-3</v>
      </c>
      <c r="H34" s="30">
        <f t="shared" si="20"/>
        <v>1.0622348069256307E-3</v>
      </c>
      <c r="I34" s="31">
        <f t="shared" si="11"/>
        <v>5.8691250489008155E-4</v>
      </c>
      <c r="J34" s="30">
        <f t="shared" si="21"/>
        <v>0.94368889023315039</v>
      </c>
      <c r="K34" s="30">
        <f t="shared" si="22"/>
        <v>0</v>
      </c>
      <c r="L34" s="29">
        <v>6.0637947413964131E-2</v>
      </c>
      <c r="M34" s="29">
        <v>3.3469791106334676E-2</v>
      </c>
      <c r="N34" s="37">
        <f t="shared" si="23"/>
        <v>6.1453001873236324E-2</v>
      </c>
      <c r="O34" s="37">
        <f t="shared" si="24"/>
        <v>3.3896351585693416E-2</v>
      </c>
      <c r="P34" s="32">
        <f t="shared" si="36"/>
        <v>0.2</v>
      </c>
      <c r="Q34" s="32">
        <f t="shared" si="12"/>
        <v>6.239846207576015E-2</v>
      </c>
      <c r="R34" s="43">
        <v>11</v>
      </c>
      <c r="S34" s="44">
        <f t="shared" si="13"/>
        <v>5.4661962455033984E-2</v>
      </c>
      <c r="T34" s="44">
        <f t="shared" si="14"/>
        <v>6.1453443676092984E-2</v>
      </c>
      <c r="U34" s="44">
        <f t="shared" si="15"/>
        <v>7.3744132411311572E-2</v>
      </c>
      <c r="V34" s="44">
        <f t="shared" si="16"/>
        <v>1.5363360919023246E-2</v>
      </c>
      <c r="W34" s="44">
        <f t="shared" si="17"/>
        <v>1.5363360919023246E-2</v>
      </c>
      <c r="X34" s="44">
        <f t="shared" si="37"/>
        <v>0.15200329350550568</v>
      </c>
      <c r="Y34" s="44">
        <f>MIN(Y33*$I$17*(1-POWER(R34,$I$19)*$I$18/100000),1-V34-W34-$I$13)</f>
        <v>9.7903662572477124E-2</v>
      </c>
      <c r="Z34" s="32">
        <f t="shared" si="25"/>
        <v>1.9133601840828077E-2</v>
      </c>
      <c r="AA34" s="32">
        <f t="shared" si="26"/>
        <v>3.5464847955666186E-2</v>
      </c>
      <c r="AB34" s="32">
        <f t="shared" si="27"/>
        <v>0</v>
      </c>
      <c r="AC34" s="32">
        <f t="shared" si="28"/>
        <v>1.0622348069256307E-3</v>
      </c>
      <c r="AD34" s="32"/>
      <c r="AE34" s="35">
        <f t="shared" si="29"/>
        <v>3.7981748374966526E-2</v>
      </c>
      <c r="AF34" s="35">
        <f t="shared" si="30"/>
        <v>1.6356598176478734E-2</v>
      </c>
      <c r="AG34" s="35">
        <f t="shared" si="31"/>
        <v>1.5945899109112149E-3</v>
      </c>
      <c r="AH34" s="35">
        <f t="shared" si="32"/>
        <v>2.7945381882144654E-2</v>
      </c>
      <c r="AI34" s="35">
        <f t="shared" si="33"/>
        <v>7.3280148007499379E-2</v>
      </c>
      <c r="AL34" s="20"/>
      <c r="AO34" s="3"/>
      <c r="AP34" s="3"/>
      <c r="AW34" s="2"/>
      <c r="AX34" s="3"/>
      <c r="AY34" s="3"/>
      <c r="AZ34" s="3"/>
      <c r="BA34" s="3"/>
      <c r="BB34" s="3"/>
      <c r="BC34" s="3"/>
      <c r="BD34" s="22"/>
      <c r="BE34" s="22"/>
      <c r="BF34" s="3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74</v>
      </c>
      <c r="B35" s="32">
        <f t="shared" si="18"/>
        <v>1.0032537769969105</v>
      </c>
      <c r="C35" s="28">
        <f t="shared" si="8"/>
        <v>3.5732739250365089E-2</v>
      </c>
      <c r="D35" s="33">
        <f t="shared" si="19"/>
        <v>5.1362073295450679E-2</v>
      </c>
      <c r="E35" s="28">
        <f t="shared" si="9"/>
        <v>1.562933404508559E-2</v>
      </c>
      <c r="F35" s="34">
        <f t="shared" si="35"/>
        <v>1.7120691098483558E-2</v>
      </c>
      <c r="G35" s="30">
        <f t="shared" si="10"/>
        <v>1.4913570533979688E-3</v>
      </c>
      <c r="H35" s="30">
        <f t="shared" si="20"/>
        <v>9.7692080534741272E-4</v>
      </c>
      <c r="I35" s="31">
        <f t="shared" si="11"/>
        <v>5.1443624805055607E-4</v>
      </c>
      <c r="J35" s="30">
        <f t="shared" si="21"/>
        <v>0.94714656965115129</v>
      </c>
      <c r="K35" s="30">
        <f t="shared" si="22"/>
        <v>0</v>
      </c>
      <c r="L35" s="29">
        <v>6.0637947413964131E-2</v>
      </c>
      <c r="M35" s="29">
        <v>3.3469791106334676E-2</v>
      </c>
      <c r="N35" s="37">
        <f t="shared" si="23"/>
        <v>6.2268056332508502E-2</v>
      </c>
      <c r="O35" s="37">
        <f t="shared" si="24"/>
        <v>3.4322912065052155E-2</v>
      </c>
      <c r="P35" s="32">
        <f t="shared" si="36"/>
        <v>0.4</v>
      </c>
      <c r="Q35" s="32">
        <f t="shared" si="12"/>
        <v>6.3194200786330701E-2</v>
      </c>
      <c r="R35" s="43">
        <v>12</v>
      </c>
      <c r="S35" s="44">
        <f t="shared" si="13"/>
        <v>5.1362073295450679E-2</v>
      </c>
      <c r="T35" s="44">
        <f t="shared" si="14"/>
        <v>6.2119215010355396E-2</v>
      </c>
      <c r="U35" s="44">
        <f t="shared" si="15"/>
        <v>7.4543058012426472E-2</v>
      </c>
      <c r="V35" s="44">
        <f t="shared" si="16"/>
        <v>1.5529803752588849E-2</v>
      </c>
      <c r="W35" s="44">
        <f t="shared" si="17"/>
        <v>1.5529803752588849E-2</v>
      </c>
      <c r="X35" s="44">
        <f t="shared" si="37"/>
        <v>0.15450453989259286</v>
      </c>
      <c r="Y35" s="44">
        <f t="shared" ref="Y35:Y98" si="39">MIN(Y34*$I$17*(1-POWER(R35,$I$19)*$I$18/100000),1-V35-W35-$I$13)</f>
        <v>9.9717752178053898E-2</v>
      </c>
      <c r="Z35" s="32">
        <f t="shared" si="25"/>
        <v>1.8085885227659877E-2</v>
      </c>
      <c r="AA35" s="32">
        <f t="shared" si="26"/>
        <v>3.3213815632357008E-2</v>
      </c>
      <c r="AB35" s="32">
        <f t="shared" si="27"/>
        <v>0</v>
      </c>
      <c r="AC35" s="32">
        <f t="shared" si="28"/>
        <v>9.7692080534741272E-4</v>
      </c>
      <c r="AD35" s="32"/>
      <c r="AE35" s="35">
        <f t="shared" si="29"/>
        <v>3.5616849963252248E-2</v>
      </c>
      <c r="AF35" s="35">
        <f t="shared" si="30"/>
        <v>1.5415967321119438E-2</v>
      </c>
      <c r="AG35" s="35">
        <f t="shared" si="31"/>
        <v>1.5216921342489354E-3</v>
      </c>
      <c r="AH35" s="35">
        <f t="shared" si="32"/>
        <v>2.9735112332489655E-2</v>
      </c>
      <c r="AI35" s="35">
        <f t="shared" si="33"/>
        <v>7.486884460089023E-2</v>
      </c>
      <c r="AL35" s="20"/>
      <c r="AO35" s="3"/>
      <c r="AP35" s="3"/>
      <c r="AW35" s="2"/>
      <c r="AX35" s="3"/>
      <c r="AY35" s="3"/>
      <c r="AZ35" s="3"/>
      <c r="BA35" s="3"/>
      <c r="BB35" s="3"/>
      <c r="BC35" s="3"/>
      <c r="BD35" s="22"/>
      <c r="BE35" s="22"/>
      <c r="BF35" s="3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75</v>
      </c>
      <c r="B36" s="32">
        <f t="shared" si="18"/>
        <v>1.0036534693521235</v>
      </c>
      <c r="C36" s="28">
        <f t="shared" si="8"/>
        <v>3.3495615748041975E-2</v>
      </c>
      <c r="D36" s="33">
        <f t="shared" si="19"/>
        <v>4.8222075574474735E-2</v>
      </c>
      <c r="E36" s="28">
        <f t="shared" si="9"/>
        <v>1.4726459826432758E-2</v>
      </c>
      <c r="F36" s="34">
        <f t="shared" si="35"/>
        <v>1.6074025191491578E-2</v>
      </c>
      <c r="G36" s="30">
        <f t="shared" si="10"/>
        <v>1.3475653650588202E-3</v>
      </c>
      <c r="H36" s="30">
        <f t="shared" si="20"/>
        <v>8.9845884704421589E-4</v>
      </c>
      <c r="I36" s="31">
        <f t="shared" si="11"/>
        <v>4.4910651801460431E-4</v>
      </c>
      <c r="J36" s="30">
        <f t="shared" si="21"/>
        <v>0.95043035906046658</v>
      </c>
      <c r="K36" s="30">
        <f t="shared" si="22"/>
        <v>0</v>
      </c>
      <c r="L36" s="29">
        <v>6.0637947413964131E-2</v>
      </c>
      <c r="M36" s="29">
        <v>3.3469791106334676E-2</v>
      </c>
      <c r="N36" s="37">
        <f t="shared" si="23"/>
        <v>6.3083110791780694E-2</v>
      </c>
      <c r="O36" s="37">
        <f t="shared" si="24"/>
        <v>3.4749472544410895E-2</v>
      </c>
      <c r="P36" s="32">
        <f t="shared" si="36"/>
        <v>0.60000000000000009</v>
      </c>
      <c r="Q36" s="32">
        <f t="shared" si="12"/>
        <v>6.399107385542073E-2</v>
      </c>
      <c r="R36" s="43">
        <v>13</v>
      </c>
      <c r="S36" s="44">
        <f t="shared" si="13"/>
        <v>4.8222075574474735E-2</v>
      </c>
      <c r="T36" s="44">
        <f t="shared" si="14"/>
        <v>6.2788043292892351E-2</v>
      </c>
      <c r="U36" s="44">
        <f t="shared" si="15"/>
        <v>7.5345651951470818E-2</v>
      </c>
      <c r="V36" s="44">
        <f t="shared" si="16"/>
        <v>1.5697010823223088E-2</v>
      </c>
      <c r="W36" s="44">
        <f t="shared" si="17"/>
        <v>1.5697010823223088E-2</v>
      </c>
      <c r="X36" s="44">
        <f t="shared" si="37"/>
        <v>0.15708329372154248</v>
      </c>
      <c r="Y36" s="44">
        <f t="shared" si="39"/>
        <v>0.10156545565476266</v>
      </c>
      <c r="Z36" s="32">
        <f t="shared" si="25"/>
        <v>1.7080136048082444E-2</v>
      </c>
      <c r="AA36" s="32">
        <f t="shared" si="26"/>
        <v>3.1080812682578389E-2</v>
      </c>
      <c r="AB36" s="32">
        <f t="shared" si="27"/>
        <v>0</v>
      </c>
      <c r="AC36" s="32">
        <f t="shared" si="28"/>
        <v>8.9845884704421589E-4</v>
      </c>
      <c r="AD36" s="32"/>
      <c r="AE36" s="35">
        <f t="shared" si="29"/>
        <v>3.3373686009040553E-2</v>
      </c>
      <c r="AF36" s="35">
        <f t="shared" si="30"/>
        <v>1.4515669964518484E-2</v>
      </c>
      <c r="AG36" s="35">
        <f t="shared" si="31"/>
        <v>1.4521269296830558E-3</v>
      </c>
      <c r="AH36" s="35">
        <f t="shared" si="32"/>
        <v>3.1437388369040239E-2</v>
      </c>
      <c r="AI36" s="35">
        <f t="shared" si="33"/>
        <v>7.6379595079718171E-2</v>
      </c>
      <c r="AL36" s="20"/>
      <c r="AO36" s="3"/>
      <c r="AP36" s="3"/>
      <c r="AW36" s="2"/>
      <c r="AX36" s="3"/>
      <c r="AY36" s="3"/>
      <c r="AZ36" s="3"/>
      <c r="BA36" s="3"/>
      <c r="BB36" s="3"/>
      <c r="BC36" s="3"/>
      <c r="BD36" s="22"/>
      <c r="BE36" s="22"/>
      <c r="BF36" s="3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76</v>
      </c>
      <c r="B37" s="32">
        <f t="shared" si="18"/>
        <v>1.0040600318361128</v>
      </c>
      <c r="C37" s="28">
        <f t="shared" si="8"/>
        <v>3.1374748527469451E-2</v>
      </c>
      <c r="D37" s="33">
        <f t="shared" si="19"/>
        <v>4.5237154456319283E-2</v>
      </c>
      <c r="E37" s="28">
        <f t="shared" si="9"/>
        <v>1.3862405928849832E-2</v>
      </c>
      <c r="F37" s="34">
        <f t="shared" si="35"/>
        <v>1.5079051485439761E-2</v>
      </c>
      <c r="G37" s="30">
        <f t="shared" si="10"/>
        <v>1.2166455565899292E-3</v>
      </c>
      <c r="H37" s="30">
        <f t="shared" si="20"/>
        <v>8.2629860620580706E-4</v>
      </c>
      <c r="I37" s="31">
        <f t="shared" si="11"/>
        <v>3.9034695038412217E-4</v>
      </c>
      <c r="J37" s="30">
        <f t="shared" si="21"/>
        <v>0.95354619998709089</v>
      </c>
      <c r="K37" s="30">
        <f t="shared" si="22"/>
        <v>0</v>
      </c>
      <c r="L37" s="29">
        <v>6.0637947413964131E-2</v>
      </c>
      <c r="M37" s="29">
        <v>3.3469791106334676E-2</v>
      </c>
      <c r="N37" s="37">
        <f t="shared" si="23"/>
        <v>6.389816525105288E-2</v>
      </c>
      <c r="O37" s="37">
        <f t="shared" si="24"/>
        <v>3.5176033023769634E-2</v>
      </c>
      <c r="P37" s="32">
        <f t="shared" si="36"/>
        <v>0.8</v>
      </c>
      <c r="Q37" s="32">
        <f t="shared" si="12"/>
        <v>6.478902965543705E-2</v>
      </c>
      <c r="R37" s="43">
        <v>14</v>
      </c>
      <c r="S37" s="44">
        <f t="shared" si="13"/>
        <v>4.5237154456319283E-2</v>
      </c>
      <c r="T37" s="44">
        <f t="shared" si="14"/>
        <v>6.3459834453346131E-2</v>
      </c>
      <c r="U37" s="44">
        <f t="shared" si="15"/>
        <v>7.6151801344015349E-2</v>
      </c>
      <c r="V37" s="44">
        <f t="shared" si="16"/>
        <v>1.5864958613336533E-2</v>
      </c>
      <c r="W37" s="44">
        <f t="shared" si="17"/>
        <v>1.5864958613336533E-2</v>
      </c>
      <c r="X37" s="44">
        <f t="shared" si="37"/>
        <v>0.15974037527963575</v>
      </c>
      <c r="Y37" s="44">
        <f t="shared" si="39"/>
        <v>0.10344739584522873</v>
      </c>
      <c r="Z37" s="32">
        <f t="shared" si="25"/>
        <v>1.6115899127201939E-2</v>
      </c>
      <c r="AA37" s="32">
        <f t="shared" si="26"/>
        <v>2.9061467713075419E-2</v>
      </c>
      <c r="AB37" s="32">
        <f t="shared" si="27"/>
        <v>0</v>
      </c>
      <c r="AC37" s="32">
        <f t="shared" si="28"/>
        <v>8.2629860620580706E-4</v>
      </c>
      <c r="AD37" s="32"/>
      <c r="AE37" s="35">
        <f t="shared" si="29"/>
        <v>3.1247881135249272E-2</v>
      </c>
      <c r="AF37" s="35">
        <f t="shared" si="30"/>
        <v>1.3655022469473149E-2</v>
      </c>
      <c r="AG37" s="35">
        <f t="shared" si="31"/>
        <v>1.3857419463836028E-3</v>
      </c>
      <c r="AH37" s="35">
        <f t="shared" si="32"/>
        <v>3.3054948096524026E-2</v>
      </c>
      <c r="AI37" s="35">
        <f t="shared" si="33"/>
        <v>7.7814872704370458E-2</v>
      </c>
      <c r="AL37" s="20"/>
      <c r="AO37" s="3"/>
      <c r="AP37" s="3"/>
      <c r="AW37" s="2"/>
      <c r="AX37" s="3"/>
      <c r="AY37" s="3"/>
      <c r="AZ37" s="3"/>
      <c r="BA37" s="3"/>
      <c r="BB37" s="3"/>
      <c r="BC37" s="3"/>
      <c r="BD37" s="22"/>
      <c r="BE37" s="22"/>
      <c r="BF37" s="3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77</v>
      </c>
      <c r="B38" s="32">
        <f t="shared" si="18"/>
        <v>1.0044726527517478</v>
      </c>
      <c r="C38" s="28">
        <f t="shared" si="8"/>
        <v>2.9365832727371727E-2</v>
      </c>
      <c r="D38" s="33">
        <f t="shared" si="19"/>
        <v>4.2402424012752987E-2</v>
      </c>
      <c r="E38" s="28">
        <f t="shared" si="9"/>
        <v>1.3036591285381259E-2</v>
      </c>
      <c r="F38" s="34">
        <f t="shared" si="35"/>
        <v>1.413414133758433E-2</v>
      </c>
      <c r="G38" s="30">
        <f>F38-E38</f>
        <v>1.0975500522030709E-3</v>
      </c>
      <c r="H38" s="30">
        <f t="shared" si="20"/>
        <v>7.5993395675701798E-4</v>
      </c>
      <c r="I38" s="31">
        <f t="shared" si="11"/>
        <v>3.3761609544605297E-4</v>
      </c>
      <c r="J38" s="30">
        <f t="shared" si="21"/>
        <v>0.95650002593504402</v>
      </c>
      <c r="K38" s="30">
        <f t="shared" si="22"/>
        <v>0</v>
      </c>
      <c r="L38" s="29">
        <v>6.4713219710325065E-2</v>
      </c>
      <c r="M38" s="29">
        <v>3.5602593503128374E-2</v>
      </c>
      <c r="N38" s="37">
        <f t="shared" si="23"/>
        <v>6.4713219710325065E-2</v>
      </c>
      <c r="O38" s="37">
        <f t="shared" si="24"/>
        <v>3.5602593503128374E-2</v>
      </c>
      <c r="P38" s="32">
        <f t="shared" si="36"/>
        <v>0</v>
      </c>
      <c r="Q38" s="32">
        <f t="shared" si="12"/>
        <v>6.5588007706954859E-2</v>
      </c>
      <c r="R38" s="43">
        <v>15</v>
      </c>
      <c r="S38" s="44">
        <f t="shared" si="13"/>
        <v>4.2402424012752987E-2</v>
      </c>
      <c r="T38" s="44">
        <f t="shared" si="14"/>
        <v>6.4134486926126624E-2</v>
      </c>
      <c r="U38" s="44">
        <f t="shared" si="15"/>
        <v>7.6961384311351952E-2</v>
      </c>
      <c r="V38" s="44">
        <f t="shared" si="16"/>
        <v>1.6033621731531656E-2</v>
      </c>
      <c r="W38" s="44">
        <f t="shared" si="17"/>
        <v>1.6033621731531656E-2</v>
      </c>
      <c r="X38" s="44">
        <f t="shared" si="37"/>
        <v>0.16250667017732476</v>
      </c>
      <c r="Y38" s="44">
        <f t="shared" si="39"/>
        <v>0.10536420713293608</v>
      </c>
      <c r="Z38" s="32">
        <f t="shared" si="25"/>
        <v>1.5192611122915181E-2</v>
      </c>
      <c r="AA38" s="32">
        <f t="shared" si="26"/>
        <v>2.7151446802018607E-2</v>
      </c>
      <c r="AB38" s="32">
        <f t="shared" si="27"/>
        <v>0</v>
      </c>
      <c r="AC38" s="32">
        <f t="shared" si="28"/>
        <v>7.5993395675701798E-4</v>
      </c>
      <c r="AD38" s="32"/>
      <c r="AE38" s="35">
        <f t="shared" si="29"/>
        <v>2.923507439144727E-2</v>
      </c>
      <c r="AF38" s="35">
        <f t="shared" si="30"/>
        <v>1.2833286655571714E-2</v>
      </c>
      <c r="AG38" s="35">
        <f t="shared" si="31"/>
        <v>1.3223917983437856E-3</v>
      </c>
      <c r="AH38" s="35">
        <f t="shared" si="32"/>
        <v>3.4590548995932599E-2</v>
      </c>
      <c r="AI38" s="35">
        <f t="shared" si="33"/>
        <v>7.9177164510705139E-2</v>
      </c>
      <c r="AL38" s="20"/>
      <c r="AO38" s="3"/>
      <c r="AP38" s="3"/>
      <c r="AW38" s="2"/>
      <c r="AX38" s="3"/>
      <c r="AY38" s="3"/>
      <c r="AZ38" s="3"/>
      <c r="BA38" s="3"/>
      <c r="BB38" s="3"/>
      <c r="BC38" s="3"/>
      <c r="BD38" s="22"/>
      <c r="BE38" s="22"/>
      <c r="BF38" s="3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78</v>
      </c>
      <c r="B39" s="32">
        <f t="shared" si="18"/>
        <v>1.0048908825794785</v>
      </c>
      <c r="C39" s="28">
        <f t="shared" si="8"/>
        <v>2.7464995424600527E-2</v>
      </c>
      <c r="D39" s="33">
        <f t="shared" si="19"/>
        <v>3.9713513060043351E-2</v>
      </c>
      <c r="E39" s="28">
        <f t="shared" si="9"/>
        <v>1.2248517635442822E-2</v>
      </c>
      <c r="F39" s="34">
        <f t="shared" si="35"/>
        <v>1.3237837686681117E-2</v>
      </c>
      <c r="G39" s="30">
        <f t="shared" si="10"/>
        <v>9.8932005123829499E-4</v>
      </c>
      <c r="H39" s="30">
        <f t="shared" si="20"/>
        <v>6.9889942243051397E-4</v>
      </c>
      <c r="I39" s="31">
        <f t="shared" si="11"/>
        <v>2.9042062880778102E-4</v>
      </c>
      <c r="J39" s="30">
        <f t="shared" si="21"/>
        <v>0.95929716688871836</v>
      </c>
      <c r="K39" s="30">
        <f t="shared" si="22"/>
        <v>0</v>
      </c>
      <c r="L39" s="29">
        <v>6.4713219710325065E-2</v>
      </c>
      <c r="M39" s="29">
        <v>3.5602593503128374E-2</v>
      </c>
      <c r="N39" s="37">
        <f t="shared" si="23"/>
        <v>6.5514021592445085E-2</v>
      </c>
      <c r="O39" s="37">
        <f t="shared" si="24"/>
        <v>3.6029103976633302E-2</v>
      </c>
      <c r="P39" s="32">
        <f t="shared" si="36"/>
        <v>0.2</v>
      </c>
      <c r="Q39" s="32">
        <f t="shared" si="12"/>
        <v>6.6373711459490239E-2</v>
      </c>
      <c r="R39" s="43">
        <v>16</v>
      </c>
      <c r="S39" s="44">
        <f t="shared" si="13"/>
        <v>3.9713513060043351E-2</v>
      </c>
      <c r="T39" s="44">
        <f t="shared" si="14"/>
        <v>6.4798002200071994E-2</v>
      </c>
      <c r="U39" s="44">
        <f t="shared" si="15"/>
        <v>7.7757602640086396E-2</v>
      </c>
      <c r="V39" s="44">
        <f t="shared" si="16"/>
        <v>1.6199500550017999E-2</v>
      </c>
      <c r="W39" s="44">
        <f t="shared" si="17"/>
        <v>1.6199500550017999E-2</v>
      </c>
      <c r="X39" s="44">
        <f t="shared" si="37"/>
        <v>0.16533717491976843</v>
      </c>
      <c r="Y39" s="44">
        <f t="shared" si="39"/>
        <v>0.10731653565607176</v>
      </c>
      <c r="Z39" s="32">
        <f t="shared" si="25"/>
        <v>1.4309612019989412E-2</v>
      </c>
      <c r="AA39" s="32">
        <f t="shared" si="26"/>
        <v>2.5346462384350489E-2</v>
      </c>
      <c r="AB39" s="32">
        <f t="shared" si="27"/>
        <v>0</v>
      </c>
      <c r="AC39" s="32">
        <f t="shared" si="28"/>
        <v>6.9889942243051397E-4</v>
      </c>
      <c r="AD39" s="32"/>
      <c r="AE39" s="35">
        <f t="shared" si="29"/>
        <v>2.7331321142152244E-2</v>
      </c>
      <c r="AF39" s="35">
        <f t="shared" si="30"/>
        <v>1.2049281947552721E-2</v>
      </c>
      <c r="AG39" s="35">
        <f t="shared" si="31"/>
        <v>1.261937745978304E-3</v>
      </c>
      <c r="AH39" s="35">
        <f t="shared" si="32"/>
        <v>3.6046960626295449E-2</v>
      </c>
      <c r="AI39" s="35">
        <f t="shared" si="33"/>
        <v>8.0468964890021796E-2</v>
      </c>
      <c r="AL39" s="20"/>
      <c r="AO39" s="3"/>
      <c r="AP39" s="3"/>
      <c r="AW39" s="2"/>
      <c r="AX39" s="3"/>
      <c r="AY39" s="3"/>
      <c r="AZ39" s="3"/>
      <c r="BA39" s="3"/>
      <c r="BB39" s="3"/>
      <c r="BC39" s="3"/>
      <c r="BD39" s="22"/>
      <c r="BE39" s="22"/>
      <c r="BF39" s="3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79</v>
      </c>
      <c r="B40" s="32">
        <f t="shared" si="18"/>
        <v>1.0053177747743209</v>
      </c>
      <c r="C40" s="28">
        <f t="shared" si="8"/>
        <v>2.5667944123225973E-2</v>
      </c>
      <c r="D40" s="33">
        <f t="shared" si="19"/>
        <v>3.7165342940564068E-2</v>
      </c>
      <c r="E40" s="28">
        <f t="shared" si="9"/>
        <v>1.1497398817338095E-2</v>
      </c>
      <c r="F40" s="34">
        <f t="shared" si="35"/>
        <v>1.238844764685469E-2</v>
      </c>
      <c r="G40" s="30">
        <f t="shared" si="10"/>
        <v>8.9104882951659449E-4</v>
      </c>
      <c r="H40" s="30">
        <f t="shared" si="20"/>
        <v>6.427669119540171E-4</v>
      </c>
      <c r="I40" s="31">
        <f t="shared" si="11"/>
        <v>2.4828191756257739E-4</v>
      </c>
      <c r="J40" s="30">
        <f t="shared" si="21"/>
        <v>0.96194360822991942</v>
      </c>
      <c r="K40" s="30">
        <f t="shared" si="22"/>
        <v>0</v>
      </c>
      <c r="L40" s="29">
        <v>6.4713219710325065E-2</v>
      </c>
      <c r="M40" s="29">
        <v>3.5602593503128374E-2</v>
      </c>
      <c r="N40" s="37">
        <f t="shared" si="23"/>
        <v>6.6314823474565104E-2</v>
      </c>
      <c r="O40" s="37">
        <f t="shared" si="24"/>
        <v>3.645561445013823E-2</v>
      </c>
      <c r="P40" s="32">
        <f t="shared" si="36"/>
        <v>0.4</v>
      </c>
      <c r="Q40" s="32">
        <f t="shared" si="12"/>
        <v>6.7160352623761299E-2</v>
      </c>
      <c r="R40" s="43">
        <v>17</v>
      </c>
      <c r="S40" s="44">
        <f t="shared" si="13"/>
        <v>3.7165342940564068E-2</v>
      </c>
      <c r="T40" s="44">
        <f t="shared" si="14"/>
        <v>6.546425741118253E-2</v>
      </c>
      <c r="U40" s="44">
        <f t="shared" si="15"/>
        <v>7.8557108893419034E-2</v>
      </c>
      <c r="V40" s="44">
        <f t="shared" si="16"/>
        <v>1.6366064352795633E-2</v>
      </c>
      <c r="W40" s="44">
        <f t="shared" si="17"/>
        <v>1.6366064352795633E-2</v>
      </c>
      <c r="X40" s="44">
        <f t="shared" si="37"/>
        <v>0.16824866436740649</v>
      </c>
      <c r="Y40" s="44">
        <f t="shared" si="39"/>
        <v>0.1093050395253327</v>
      </c>
      <c r="Z40" s="32">
        <f t="shared" si="25"/>
        <v>1.3466721651457703E-2</v>
      </c>
      <c r="AA40" s="32">
        <f t="shared" si="26"/>
        <v>2.3642808820426894E-2</v>
      </c>
      <c r="AB40" s="32">
        <f t="shared" si="27"/>
        <v>0</v>
      </c>
      <c r="AC40" s="32">
        <f t="shared" si="28"/>
        <v>6.427669119540171E-4</v>
      </c>
      <c r="AD40" s="32"/>
      <c r="AE40" s="35">
        <f t="shared" si="29"/>
        <v>2.5532169794757732E-2</v>
      </c>
      <c r="AF40" s="35">
        <f t="shared" si="30"/>
        <v>1.1302923468974921E-2</v>
      </c>
      <c r="AG40" s="35">
        <f t="shared" si="31"/>
        <v>1.2042473922776096E-3</v>
      </c>
      <c r="AH40" s="35">
        <f t="shared" si="32"/>
        <v>3.7426637655946629E-2</v>
      </c>
      <c r="AI40" s="35">
        <f t="shared" si="33"/>
        <v>8.1692488040043615E-2</v>
      </c>
      <c r="AL40" s="20"/>
      <c r="AO40" s="3"/>
      <c r="AP40" s="3"/>
      <c r="AW40" s="2"/>
      <c r="AX40" s="3"/>
      <c r="AY40" s="3"/>
      <c r="AZ40" s="3"/>
      <c r="BA40" s="3"/>
      <c r="BB40" s="3"/>
      <c r="BC40" s="3"/>
      <c r="BD40" s="22"/>
      <c r="BE40" s="22"/>
      <c r="BF40" s="3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80</v>
      </c>
      <c r="B41" s="32">
        <f t="shared" si="18"/>
        <v>1.0057515383555762</v>
      </c>
      <c r="C41" s="28">
        <f t="shared" si="8"/>
        <v>2.3970451230855595E-2</v>
      </c>
      <c r="D41" s="33">
        <f t="shared" si="19"/>
        <v>3.47528318331565E-2</v>
      </c>
      <c r="E41" s="28">
        <f t="shared" si="9"/>
        <v>1.0782380602300905E-2</v>
      </c>
      <c r="F41" s="34">
        <f t="shared" si="35"/>
        <v>1.1584277277718833E-2</v>
      </c>
      <c r="G41" s="30">
        <f t="shared" si="10"/>
        <v>8.0189667541792804E-4</v>
      </c>
      <c r="H41" s="30">
        <f t="shared" si="20"/>
        <v>5.9114271645285181E-4</v>
      </c>
      <c r="I41" s="31">
        <f>G41-H41</f>
        <v>2.1075395896507623E-4</v>
      </c>
      <c r="J41" s="30">
        <f t="shared" si="21"/>
        <v>0.96444527149142556</v>
      </c>
      <c r="K41" s="30">
        <f t="shared" si="22"/>
        <v>0</v>
      </c>
      <c r="L41" s="29">
        <v>6.4713219710325065E-2</v>
      </c>
      <c r="M41" s="29">
        <v>3.5602593503128374E-2</v>
      </c>
      <c r="N41" s="37">
        <f t="shared" si="23"/>
        <v>6.7115625356685124E-2</v>
      </c>
      <c r="O41" s="37">
        <f t="shared" si="24"/>
        <v>3.688212492364315E-2</v>
      </c>
      <c r="P41" s="32">
        <f t="shared" si="36"/>
        <v>0.60000000000000009</v>
      </c>
      <c r="Q41" s="32">
        <f t="shared" si="12"/>
        <v>6.7947893256746439E-2</v>
      </c>
      <c r="R41" s="43">
        <v>18</v>
      </c>
      <c r="S41" s="44">
        <f t="shared" si="13"/>
        <v>3.47528318331565E-2</v>
      </c>
      <c r="T41" s="44">
        <f t="shared" si="14"/>
        <v>6.6133173473513093E-2</v>
      </c>
      <c r="U41" s="44">
        <f t="shared" si="15"/>
        <v>7.9359808168215709E-2</v>
      </c>
      <c r="V41" s="44">
        <f t="shared" si="16"/>
        <v>1.6533293368378273E-2</v>
      </c>
      <c r="W41" s="44">
        <f t="shared" si="17"/>
        <v>1.6533293368378273E-2</v>
      </c>
      <c r="X41" s="44">
        <f t="shared" si="37"/>
        <v>0.17124216231082751</v>
      </c>
      <c r="Y41" s="44">
        <f t="shared" si="39"/>
        <v>0.11133038904576839</v>
      </c>
      <c r="Z41" s="32">
        <f t="shared" si="25"/>
        <v>1.2662660699485752E-2</v>
      </c>
      <c r="AA41" s="32">
        <f t="shared" si="26"/>
        <v>2.2036029236139062E-2</v>
      </c>
      <c r="AB41" s="32">
        <f t="shared" si="27"/>
        <v>0</v>
      </c>
      <c r="AC41" s="32">
        <f t="shared" si="28"/>
        <v>5.9114271645285181E-4</v>
      </c>
      <c r="AD41" s="32"/>
      <c r="AE41" s="35">
        <f t="shared" si="29"/>
        <v>2.383337267377961E-2</v>
      </c>
      <c r="AF41" s="35">
        <f t="shared" si="30"/>
        <v>1.0593188840284831E-2</v>
      </c>
      <c r="AG41" s="35">
        <f t="shared" si="31"/>
        <v>1.1491943928526849E-3</v>
      </c>
      <c r="AH41" s="35">
        <f t="shared" si="32"/>
        <v>3.8732423779640382E-2</v>
      </c>
      <c r="AI41" s="35">
        <f t="shared" si="33"/>
        <v>8.2850286665443001E-2</v>
      </c>
      <c r="AL41" s="20"/>
      <c r="AO41" s="3"/>
      <c r="AP41" s="3"/>
      <c r="AW41" s="2"/>
      <c r="AX41" s="3"/>
      <c r="AY41" s="3"/>
      <c r="AZ41" s="3"/>
      <c r="BA41" s="3"/>
      <c r="BB41" s="3"/>
      <c r="BC41" s="3"/>
      <c r="BD41" s="22"/>
      <c r="BE41" s="22"/>
      <c r="BF41" s="3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81</v>
      </c>
      <c r="B42" s="32">
        <f t="shared" si="18"/>
        <v>1.0061907771703551</v>
      </c>
      <c r="C42" s="28">
        <f t="shared" si="8"/>
        <v>2.2368360585334521E-2</v>
      </c>
      <c r="D42" s="33">
        <f t="shared" si="19"/>
        <v>3.2470910696867639E-2</v>
      </c>
      <c r="E42" s="28">
        <f t="shared" si="9"/>
        <v>1.0102550111533118E-2</v>
      </c>
      <c r="F42" s="34">
        <f t="shared" si="35"/>
        <v>1.082363689895588E-2</v>
      </c>
      <c r="G42" s="30">
        <f t="shared" si="10"/>
        <v>7.2108678742276167E-4</v>
      </c>
      <c r="H42" s="30">
        <f t="shared" si="20"/>
        <v>5.4366474800783776E-4</v>
      </c>
      <c r="I42" s="31">
        <f t="shared" ref="I42:I105" si="40">G42-H42</f>
        <v>1.774220394149239E-4</v>
      </c>
      <c r="J42" s="30">
        <f t="shared" si="21"/>
        <v>0.96680800251570953</v>
      </c>
      <c r="K42" s="30">
        <f t="shared" si="22"/>
        <v>0</v>
      </c>
      <c r="L42" s="29">
        <v>6.4713219710325065E-2</v>
      </c>
      <c r="M42" s="29">
        <v>3.5602593503128374E-2</v>
      </c>
      <c r="N42" s="37">
        <f t="shared" si="23"/>
        <v>6.7916427238805144E-2</v>
      </c>
      <c r="O42" s="37">
        <f t="shared" si="24"/>
        <v>3.7308635397148078E-2</v>
      </c>
      <c r="P42" s="32">
        <f t="shared" si="36"/>
        <v>0.8</v>
      </c>
      <c r="Q42" s="32">
        <f t="shared" si="12"/>
        <v>6.8736298170061938E-2</v>
      </c>
      <c r="R42" s="43">
        <v>19</v>
      </c>
      <c r="S42" s="44">
        <f t="shared" si="13"/>
        <v>3.2470910696867639E-2</v>
      </c>
      <c r="T42" s="44">
        <f t="shared" si="14"/>
        <v>6.680467502399004E-2</v>
      </c>
      <c r="U42" s="44">
        <f t="shared" si="15"/>
        <v>8.016561002878804E-2</v>
      </c>
      <c r="V42" s="44">
        <f t="shared" si="16"/>
        <v>1.670116875599751E-2</v>
      </c>
      <c r="W42" s="44">
        <f t="shared" si="17"/>
        <v>1.670116875599751E-2</v>
      </c>
      <c r="X42" s="44">
        <f t="shared" si="37"/>
        <v>0.17431873814580179</v>
      </c>
      <c r="Y42" s="44">
        <f t="shared" si="39"/>
        <v>0.11339326694273405</v>
      </c>
      <c r="Z42" s="32">
        <f t="shared" si="25"/>
        <v>1.1896512205908091E-2</v>
      </c>
      <c r="AA42" s="32">
        <f t="shared" si="26"/>
        <v>2.0521962416138191E-2</v>
      </c>
      <c r="AB42" s="32">
        <f t="shared" si="27"/>
        <v>0</v>
      </c>
      <c r="AC42" s="32">
        <f t="shared" si="28"/>
        <v>5.4366474800783776E-4</v>
      </c>
      <c r="AD42" s="32"/>
      <c r="AE42" s="35">
        <f t="shared" si="29"/>
        <v>2.2230735058255659E-2</v>
      </c>
      <c r="AF42" s="35">
        <f t="shared" si="30"/>
        <v>9.9190397552122358E-3</v>
      </c>
      <c r="AG42" s="35">
        <f t="shared" si="31"/>
        <v>1.0966581792353246E-3</v>
      </c>
      <c r="AH42" s="35">
        <f t="shared" si="32"/>
        <v>3.9967141356268561E-2</v>
      </c>
      <c r="AI42" s="35">
        <f t="shared" si="33"/>
        <v>8.3944892003028723E-2</v>
      </c>
      <c r="AL42" s="20"/>
      <c r="AO42" s="3"/>
      <c r="AP42" s="3"/>
      <c r="AW42" s="2"/>
      <c r="AX42" s="3"/>
      <c r="AY42" s="3"/>
      <c r="AZ42" s="3"/>
      <c r="BA42" s="3"/>
      <c r="BB42" s="3"/>
      <c r="BC42" s="3"/>
      <c r="BD42" s="22"/>
      <c r="BE42" s="22"/>
      <c r="BF42" s="3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82</v>
      </c>
      <c r="B43" s="32">
        <f t="shared" si="18"/>
        <v>1.0066343397716067</v>
      </c>
      <c r="C43" s="28">
        <f t="shared" si="8"/>
        <v>2.0857593432609699E-2</v>
      </c>
      <c r="D43" s="33">
        <f t="shared" si="19"/>
        <v>3.0314538136569417E-2</v>
      </c>
      <c r="E43" s="28">
        <f t="shared" si="9"/>
        <v>9.4569447039597188E-3</v>
      </c>
      <c r="F43" s="34">
        <f t="shared" si="35"/>
        <v>1.010484604552314E-2</v>
      </c>
      <c r="G43" s="30">
        <f t="shared" si="10"/>
        <v>6.4790134156342098E-4</v>
      </c>
      <c r="H43" s="48">
        <f>I6</f>
        <v>5.0000000000000001E-4</v>
      </c>
      <c r="I43" s="31">
        <f t="shared" si="40"/>
        <v>1.4790134156342097E-4</v>
      </c>
      <c r="J43" s="30">
        <f t="shared" si="21"/>
        <v>0.96903756052186718</v>
      </c>
      <c r="K43" s="30">
        <f t="shared" si="22"/>
        <v>0</v>
      </c>
      <c r="L43" s="29">
        <v>6.8717229120925163E-2</v>
      </c>
      <c r="M43" s="29">
        <v>3.7735145870653006E-2</v>
      </c>
      <c r="N43" s="37">
        <f t="shared" si="23"/>
        <v>6.8717229120925163E-2</v>
      </c>
      <c r="O43" s="37">
        <f t="shared" si="24"/>
        <v>3.7735145870653006E-2</v>
      </c>
      <c r="P43" s="32">
        <f t="shared" si="36"/>
        <v>0</v>
      </c>
      <c r="Q43" s="32">
        <f t="shared" si="12"/>
        <v>6.9525521015736017E-2</v>
      </c>
      <c r="R43" s="43">
        <v>20</v>
      </c>
      <c r="S43" s="44">
        <f t="shared" si="13"/>
        <v>3.0314538136569417E-2</v>
      </c>
      <c r="T43" s="44">
        <f t="shared" si="14"/>
        <v>6.7478676858820974E-2</v>
      </c>
      <c r="U43" s="44">
        <f t="shared" si="15"/>
        <v>8.0974412230585172E-2</v>
      </c>
      <c r="V43" s="44">
        <f t="shared" si="16"/>
        <v>1.6869669214705243E-2</v>
      </c>
      <c r="W43" s="44">
        <f t="shared" si="17"/>
        <v>1.6869669214705243E-2</v>
      </c>
      <c r="X43" s="44">
        <f t="shared" si="37"/>
        <v>0.17751447236208773</v>
      </c>
      <c r="Y43" s="44">
        <f t="shared" si="39"/>
        <v>0.11549436859203062</v>
      </c>
      <c r="Z43" s="32">
        <f t="shared" si="25"/>
        <v>1.1167304860854424E-2</v>
      </c>
      <c r="AA43" s="32">
        <f t="shared" si="26"/>
        <v>1.9096529645112516E-2</v>
      </c>
      <c r="AB43" s="32">
        <f t="shared" si="27"/>
        <v>0</v>
      </c>
      <c r="AC43" s="32">
        <f t="shared" si="28"/>
        <v>4.9999999999999969E-4</v>
      </c>
      <c r="AE43" s="19">
        <f t="shared" si="29"/>
        <v>2.072012905633841E-2</v>
      </c>
      <c r="AF43" s="19">
        <f t="shared" si="30"/>
        <v>9.2794176257079003E-3</v>
      </c>
      <c r="AG43" s="19">
        <f t="shared" si="31"/>
        <v>1.0465236948279351E-3</v>
      </c>
      <c r="AH43" s="19">
        <f t="shared" si="32"/>
        <v>4.1133586486922752E-2</v>
      </c>
      <c r="AI43" s="19">
        <f t="shared" si="33"/>
        <v>8.4978809488203522E-2</v>
      </c>
      <c r="AL43" s="20"/>
      <c r="AO43" s="3"/>
      <c r="AP43" s="3"/>
      <c r="AW43" s="2"/>
      <c r="AX43" s="3"/>
      <c r="AY43" s="3"/>
      <c r="AZ43" s="3"/>
      <c r="BA43" s="3"/>
      <c r="BB43" s="3"/>
      <c r="BC43" s="3"/>
      <c r="BD43" s="3"/>
      <c r="BE43" s="3"/>
      <c r="BF43" s="3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83</v>
      </c>
      <c r="B44" s="32">
        <f t="shared" si="18"/>
        <v>1.0070814102194323</v>
      </c>
      <c r="C44" s="28">
        <f t="shared" si="8"/>
        <v>1.9434484674362561E-2</v>
      </c>
      <c r="D44" s="33">
        <f t="shared" si="19"/>
        <v>2.8279195564602434E-2</v>
      </c>
      <c r="E44" s="28">
        <f t="shared" si="9"/>
        <v>8.8447108902398736E-3</v>
      </c>
      <c r="F44" s="34">
        <f t="shared" si="35"/>
        <v>9.4263985215341448E-3</v>
      </c>
      <c r="G44" s="30">
        <f t="shared" si="10"/>
        <v>5.816876312942712E-4</v>
      </c>
      <c r="H44" s="30">
        <f t="shared" ref="H44:H107" si="41">H43*EXP(-$N$6*$N$7)</f>
        <v>5.0000000000000001E-4</v>
      </c>
      <c r="I44" s="31">
        <f t="shared" si="40"/>
        <v>8.1687631294271191E-5</v>
      </c>
      <c r="J44" s="30">
        <f t="shared" si="21"/>
        <v>0.97113911680410336</v>
      </c>
      <c r="K44" s="30">
        <f t="shared" si="22"/>
        <v>0</v>
      </c>
      <c r="L44" s="29">
        <v>6.8717229120925163E-2</v>
      </c>
      <c r="M44" s="29">
        <v>3.7735145870653006E-2</v>
      </c>
      <c r="N44" s="37">
        <f t="shared" si="23"/>
        <v>6.9501008690451213E-2</v>
      </c>
      <c r="O44" s="37">
        <f t="shared" si="24"/>
        <v>3.816124022965256E-2</v>
      </c>
      <c r="P44" s="32">
        <f t="shared" si="36"/>
        <v>0.2</v>
      </c>
      <c r="Q44" s="32">
        <f t="shared" si="12"/>
        <v>7.0368155278483932E-2</v>
      </c>
      <c r="R44" s="43">
        <v>21</v>
      </c>
      <c r="S44" s="44">
        <f t="shared" si="13"/>
        <v>2.8279195564602434E-2</v>
      </c>
      <c r="T44" s="44">
        <f t="shared" si="14"/>
        <v>6.8206117277269065E-2</v>
      </c>
      <c r="U44" s="44">
        <f t="shared" si="15"/>
        <v>8.1847340732722873E-2</v>
      </c>
      <c r="V44" s="44">
        <f t="shared" si="16"/>
        <v>1.7051529319317266E-2</v>
      </c>
      <c r="W44" s="44">
        <f t="shared" si="17"/>
        <v>1.7051529319317266E-2</v>
      </c>
      <c r="X44" s="44">
        <f t="shared" si="37"/>
        <v>0.18075319021216485</v>
      </c>
      <c r="Y44" s="44">
        <f t="shared" si="39"/>
        <v>0.1176344022543091</v>
      </c>
      <c r="Z44" s="32">
        <f t="shared" si="25"/>
        <v>1.0474021797757955E-2</v>
      </c>
      <c r="AA44" s="32">
        <f t="shared" si="26"/>
        <v>1.7755740125081711E-2</v>
      </c>
      <c r="AB44" s="32">
        <f t="shared" si="27"/>
        <v>0</v>
      </c>
      <c r="AC44" s="32">
        <f t="shared" si="28"/>
        <v>4.5984221142915735E-4</v>
      </c>
      <c r="AE44" s="19">
        <f t="shared" si="29"/>
        <v>1.9297828832058366E-2</v>
      </c>
      <c r="AF44" s="19">
        <f t="shared" si="30"/>
        <v>8.6729187438714262E-3</v>
      </c>
      <c r="AG44" s="19">
        <f t="shared" si="31"/>
        <v>9.9868114292457123E-4</v>
      </c>
      <c r="AH44" s="19">
        <f t="shared" si="32"/>
        <v>4.2234523598273017E-2</v>
      </c>
      <c r="AI44" s="19">
        <f t="shared" si="33"/>
        <v>8.5954514034873142E-2</v>
      </c>
      <c r="AO44" s="3"/>
      <c r="AP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72" x14ac:dyDescent="0.25">
      <c r="A45" s="45">
        <f t="shared" si="34"/>
        <v>84</v>
      </c>
      <c r="B45" s="32">
        <f t="shared" si="18"/>
        <v>1.0075838792441121</v>
      </c>
      <c r="C45" s="28">
        <f t="shared" si="8"/>
        <v>1.8095057705993515E-2</v>
      </c>
      <c r="D45" s="33">
        <f t="shared" si="19"/>
        <v>2.6359839134576263E-2</v>
      </c>
      <c r="E45" s="28">
        <f t="shared" si="9"/>
        <v>8.264781428582748E-3</v>
      </c>
      <c r="F45" s="34">
        <f t="shared" si="35"/>
        <v>8.7866130448587543E-3</v>
      </c>
      <c r="G45" s="30">
        <f t="shared" si="10"/>
        <v>5.218316162760063E-4</v>
      </c>
      <c r="H45" s="30">
        <f t="shared" si="41"/>
        <v>5.0000000000000001E-4</v>
      </c>
      <c r="I45" s="31">
        <f t="shared" si="40"/>
        <v>2.1831616276006289E-5</v>
      </c>
      <c r="J45" s="30">
        <f t="shared" si="21"/>
        <v>0.97311832924914776</v>
      </c>
      <c r="K45" s="30">
        <f t="shared" si="22"/>
        <v>0</v>
      </c>
      <c r="L45" s="29">
        <v>6.8717229120925163E-2</v>
      </c>
      <c r="M45" s="29">
        <v>3.7735145870653006E-2</v>
      </c>
      <c r="N45" s="37">
        <f t="shared" si="23"/>
        <v>7.0284788259977263E-2</v>
      </c>
      <c r="O45" s="37">
        <f t="shared" si="24"/>
        <v>3.8587334588652107E-2</v>
      </c>
      <c r="P45" s="32">
        <f t="shared" si="36"/>
        <v>0.4</v>
      </c>
      <c r="Q45" s="32">
        <f t="shared" si="12"/>
        <v>7.121580439253189E-2</v>
      </c>
      <c r="R45" s="43">
        <v>22</v>
      </c>
      <c r="S45" s="44">
        <f t="shared" si="13"/>
        <v>2.6359839134576263E-2</v>
      </c>
      <c r="T45" s="44">
        <f t="shared" si="14"/>
        <v>6.8939913286627519E-2</v>
      </c>
      <c r="U45" s="44">
        <f t="shared" si="15"/>
        <v>8.2727895943953023E-2</v>
      </c>
      <c r="V45" s="44">
        <f t="shared" si="16"/>
        <v>1.723497832165688E-2</v>
      </c>
      <c r="W45" s="44">
        <f t="shared" si="17"/>
        <v>1.723497832165688E-2</v>
      </c>
      <c r="X45" s="44">
        <f t="shared" si="37"/>
        <v>0.18407679422817411</v>
      </c>
      <c r="Y45" s="44">
        <f t="shared" si="39"/>
        <v>0.11981408931381825</v>
      </c>
      <c r="Z45" s="32">
        <f t="shared" si="25"/>
        <v>9.8157505884501305E-3</v>
      </c>
      <c r="AA45" s="32">
        <f t="shared" si="26"/>
        <v>1.6496347996078381E-2</v>
      </c>
      <c r="AB45" s="32">
        <f t="shared" si="27"/>
        <v>0</v>
      </c>
      <c r="AC45" s="32">
        <f t="shared" si="28"/>
        <v>4.2290971882411597E-4</v>
      </c>
      <c r="AE45" s="19">
        <f t="shared" si="29"/>
        <v>1.7958859881291867E-2</v>
      </c>
      <c r="AF45" s="19">
        <f t="shared" si="30"/>
        <v>8.0980266544955302E-3</v>
      </c>
      <c r="AG45" s="19">
        <f t="shared" si="31"/>
        <v>9.5302574625136412E-4</v>
      </c>
      <c r="AH45" s="19">
        <f t="shared" si="32"/>
        <v>4.3273436427978887E-2</v>
      </c>
      <c r="AI45" s="19">
        <f t="shared" si="33"/>
        <v>8.6875117641982871E-2</v>
      </c>
      <c r="AX45" s="3"/>
      <c r="AY45" s="3"/>
      <c r="AZ45" s="3"/>
      <c r="BA45" s="3"/>
      <c r="BB45" s="3"/>
      <c r="BC45" s="3"/>
      <c r="BD45" s="3"/>
      <c r="BE45" s="3"/>
      <c r="BF45" s="3"/>
    </row>
    <row r="46" spans="1:72" x14ac:dyDescent="0.25">
      <c r="A46" s="45">
        <f t="shared" si="34"/>
        <v>85</v>
      </c>
      <c r="B46" s="32">
        <f t="shared" si="18"/>
        <v>1.0081495762170531</v>
      </c>
      <c r="C46" s="28">
        <f t="shared" si="8"/>
        <v>1.6835436141621543E-2</v>
      </c>
      <c r="D46" s="33">
        <f t="shared" si="19"/>
        <v>2.4551502135542531E-2</v>
      </c>
      <c r="E46" s="28">
        <f>MAX($I$15,((EXP($Y$9+$Y$8*A46)-1)/EXP($Y$9+$Y$8*A46))*F46)</f>
        <v>7.7160659939209892E-3</v>
      </c>
      <c r="F46" s="34">
        <f t="shared" si="35"/>
        <v>8.1838340451808444E-3</v>
      </c>
      <c r="G46" s="30">
        <f t="shared" si="10"/>
        <v>4.6776805125985522E-4</v>
      </c>
      <c r="H46" s="30">
        <f t="shared" si="41"/>
        <v>5.0000000000000001E-4</v>
      </c>
      <c r="I46" s="31">
        <f t="shared" si="40"/>
        <v>-3.2231948740144793E-5</v>
      </c>
      <c r="J46" s="30">
        <f t="shared" si="21"/>
        <v>0.97498072981319783</v>
      </c>
      <c r="K46" s="30">
        <f t="shared" si="22"/>
        <v>0</v>
      </c>
      <c r="L46" s="29">
        <v>6.8717229120925163E-2</v>
      </c>
      <c r="M46" s="29">
        <v>3.7735145870653006E-2</v>
      </c>
      <c r="N46" s="37">
        <f t="shared" si="23"/>
        <v>7.1068567829503312E-2</v>
      </c>
      <c r="O46" s="37">
        <f t="shared" si="24"/>
        <v>3.9013428947651654E-2</v>
      </c>
      <c r="P46" s="32">
        <f t="shared" si="36"/>
        <v>0.60000000000000009</v>
      </c>
      <c r="Q46" s="32">
        <f t="shared" si="12"/>
        <v>7.2068941573072323E-2</v>
      </c>
      <c r="R46" s="43">
        <v>23</v>
      </c>
      <c r="S46" s="44">
        <f t="shared" si="13"/>
        <v>2.4551502135542531E-2</v>
      </c>
      <c r="T46" s="44">
        <f t="shared" si="14"/>
        <v>6.9680477498884064E-2</v>
      </c>
      <c r="U46" s="44">
        <f t="shared" si="15"/>
        <v>8.3616572998660876E-2</v>
      </c>
      <c r="V46" s="44">
        <f t="shared" si="16"/>
        <v>1.7420119374721016E-2</v>
      </c>
      <c r="W46" s="44">
        <f t="shared" si="17"/>
        <v>1.7420119374721016E-2</v>
      </c>
      <c r="X46" s="44">
        <f t="shared" si="37"/>
        <v>0.18748636675242</v>
      </c>
      <c r="Y46" s="44">
        <f t="shared" si="39"/>
        <v>0.12203416452157607</v>
      </c>
      <c r="Z46" s="32">
        <f t="shared" si="25"/>
        <v>9.191378160264831E-3</v>
      </c>
      <c r="AA46" s="32">
        <f t="shared" si="26"/>
        <v>1.5314081671251482E-2</v>
      </c>
      <c r="AB46" s="32">
        <f t="shared" si="27"/>
        <v>0</v>
      </c>
      <c r="AC46" s="32">
        <f t="shared" si="28"/>
        <v>3.8894348067792947E-4</v>
      </c>
      <c r="AE46" s="19">
        <f t="shared" si="29"/>
        <v>1.6699343568435818E-2</v>
      </c>
      <c r="AF46" s="19">
        <f t="shared" si="30"/>
        <v>7.5538601128535571E-3</v>
      </c>
      <c r="AG46" s="19">
        <f t="shared" si="31"/>
        <v>9.0945751749972592E-4</v>
      </c>
      <c r="AH46" s="19">
        <f t="shared" si="32"/>
        <v>4.4252889695139089E-2</v>
      </c>
      <c r="AI46" s="19">
        <f t="shared" si="33"/>
        <v>8.7742915458072335E-2</v>
      </c>
    </row>
    <row r="47" spans="1:72" x14ac:dyDescent="0.25">
      <c r="A47" s="45">
        <f t="shared" si="34"/>
        <v>86</v>
      </c>
      <c r="B47" s="32">
        <f t="shared" si="18"/>
        <v>1.0087852601596177</v>
      </c>
      <c r="C47" s="28">
        <f t="shared" si="8"/>
        <v>1.5651847001885905E-2</v>
      </c>
      <c r="D47" s="33">
        <f t="shared" si="19"/>
        <v>2.2849304785919226E-2</v>
      </c>
      <c r="E47" s="28">
        <f t="shared" si="9"/>
        <v>7.1974577840333218E-3</v>
      </c>
      <c r="F47" s="34">
        <f t="shared" si="35"/>
        <v>7.6164349286397424E-3</v>
      </c>
      <c r="G47" s="30">
        <f t="shared" si="10"/>
        <v>4.1897714460642065E-4</v>
      </c>
      <c r="H47" s="30">
        <f t="shared" si="41"/>
        <v>5.0000000000000001E-4</v>
      </c>
      <c r="I47" s="31">
        <f t="shared" si="40"/>
        <v>-8.1022855393579358E-5</v>
      </c>
      <c r="J47" s="30">
        <f t="shared" si="21"/>
        <v>0.97673171806947434</v>
      </c>
      <c r="K47" s="30">
        <f t="shared" si="22"/>
        <v>0</v>
      </c>
      <c r="L47" s="29">
        <v>6.8717229120925163E-2</v>
      </c>
      <c r="M47" s="29">
        <v>3.7735145870653006E-2</v>
      </c>
      <c r="N47" s="37">
        <f t="shared" si="23"/>
        <v>7.1852347399029362E-2</v>
      </c>
      <c r="O47" s="37">
        <f t="shared" si="24"/>
        <v>3.9439523306651209E-2</v>
      </c>
      <c r="P47" s="32">
        <f t="shared" si="36"/>
        <v>0.8</v>
      </c>
      <c r="Q47" s="32">
        <f t="shared" si="12"/>
        <v>7.2928088478921807E-2</v>
      </c>
      <c r="R47" s="43">
        <v>24</v>
      </c>
      <c r="S47" s="44">
        <f t="shared" si="13"/>
        <v>2.2849304785919226E-2</v>
      </c>
      <c r="T47" s="44">
        <f t="shared" si="14"/>
        <v>7.0428268626608892E-2</v>
      </c>
      <c r="U47" s="44">
        <f t="shared" si="15"/>
        <v>8.451392235193067E-2</v>
      </c>
      <c r="V47" s="44">
        <f t="shared" si="16"/>
        <v>1.7607067156652223E-2</v>
      </c>
      <c r="W47" s="44">
        <f t="shared" si="17"/>
        <v>1.7607067156652223E-2</v>
      </c>
      <c r="X47" s="44">
        <f t="shared" si="37"/>
        <v>0.19098301476195104</v>
      </c>
      <c r="Y47" s="44">
        <f t="shared" si="39"/>
        <v>0.12429537624304718</v>
      </c>
      <c r="Z47" s="32">
        <f t="shared" si="25"/>
        <v>8.5997693841078394E-3</v>
      </c>
      <c r="AA47" s="32">
        <f t="shared" si="26"/>
        <v>1.4205189823063758E-2</v>
      </c>
      <c r="AB47" s="32">
        <f t="shared" si="27"/>
        <v>0</v>
      </c>
      <c r="AC47" s="32">
        <f t="shared" si="28"/>
        <v>3.5770526055178587E-4</v>
      </c>
      <c r="AE47" s="19">
        <f t="shared" si="29"/>
        <v>1.5515538955643891E-2</v>
      </c>
      <c r="AF47" s="19">
        <f t="shared" si="30"/>
        <v>7.0394476107406567E-3</v>
      </c>
      <c r="AG47" s="19">
        <f t="shared" si="31"/>
        <v>8.6788104034978518E-4</v>
      </c>
      <c r="AH47" s="19">
        <f t="shared" si="32"/>
        <v>4.5175422149128813E-2</v>
      </c>
      <c r="AI47" s="19">
        <f t="shared" si="33"/>
        <v>8.856017659613738E-2</v>
      </c>
    </row>
    <row r="48" spans="1:72" x14ac:dyDescent="0.25">
      <c r="A48" s="45">
        <f t="shared" si="34"/>
        <v>87</v>
      </c>
      <c r="B48" s="32">
        <f t="shared" si="18"/>
        <v>1.0094971049669732</v>
      </c>
      <c r="C48" s="28">
        <f t="shared" si="8"/>
        <v>1.4540623413495166E-2</v>
      </c>
      <c r="D48" s="33">
        <f t="shared" si="19"/>
        <v>2.1248463030643611E-2</v>
      </c>
      <c r="E48" s="28">
        <f t="shared" si="9"/>
        <v>6.7078396171484454E-3</v>
      </c>
      <c r="F48" s="34">
        <f t="shared" si="35"/>
        <v>7.0828210102145371E-3</v>
      </c>
      <c r="G48" s="30">
        <f t="shared" si="10"/>
        <v>3.7498139306609175E-4</v>
      </c>
      <c r="H48" s="30">
        <f t="shared" si="41"/>
        <v>5.0000000000000001E-4</v>
      </c>
      <c r="I48" s="31">
        <f t="shared" si="40"/>
        <v>-1.2501860693390826E-4</v>
      </c>
      <c r="J48" s="30">
        <f t="shared" si="21"/>
        <v>0.97837655557629033</v>
      </c>
      <c r="K48" s="30">
        <f t="shared" si="22"/>
        <v>0</v>
      </c>
      <c r="L48" s="29">
        <v>7.2636126968555412E-2</v>
      </c>
      <c r="M48" s="29">
        <v>3.9865617665650756E-2</v>
      </c>
      <c r="N48" s="37">
        <f t="shared" si="23"/>
        <v>7.2636126968555412E-2</v>
      </c>
      <c r="O48" s="37">
        <f t="shared" si="24"/>
        <v>3.9865617665650756E-2</v>
      </c>
      <c r="P48" s="32">
        <f t="shared" si="36"/>
        <v>0</v>
      </c>
      <c r="Q48" s="32">
        <f t="shared" si="12"/>
        <v>7.379380047082329E-2</v>
      </c>
      <c r="R48" s="43">
        <v>25</v>
      </c>
      <c r="S48" s="44">
        <f t="shared" si="13"/>
        <v>2.1248463030643611E-2</v>
      </c>
      <c r="T48" s="44">
        <f t="shared" si="14"/>
        <v>7.1183777142179966E-2</v>
      </c>
      <c r="U48" s="44">
        <f t="shared" si="15"/>
        <v>8.5420532570615951E-2</v>
      </c>
      <c r="V48" s="44">
        <f t="shared" si="16"/>
        <v>1.7795944285544991E-2</v>
      </c>
      <c r="W48" s="44">
        <f t="shared" si="17"/>
        <v>1.7795944285544991E-2</v>
      </c>
      <c r="X48" s="44">
        <f t="shared" si="37"/>
        <v>0.19460269510906908</v>
      </c>
      <c r="Y48" s="44">
        <f t="shared" si="39"/>
        <v>0.12659848671040935</v>
      </c>
      <c r="Z48" s="32">
        <f t="shared" si="25"/>
        <v>8.0397752820978875E-3</v>
      </c>
      <c r="AA48" s="32">
        <f t="shared" si="26"/>
        <v>1.3166031227278611E-2</v>
      </c>
      <c r="AB48" s="32">
        <f t="shared" si="27"/>
        <v>0</v>
      </c>
      <c r="AC48" s="32">
        <f t="shared" si="28"/>
        <v>3.2897595610395248E-4</v>
      </c>
      <c r="AE48" s="19">
        <f t="shared" si="29"/>
        <v>1.4403828740024846E-2</v>
      </c>
      <c r="AF48" s="19">
        <f t="shared" si="30"/>
        <v>6.5537598973908458E-3</v>
      </c>
      <c r="AG48" s="19">
        <f t="shared" si="31"/>
        <v>8.2820526050448792E-4</v>
      </c>
      <c r="AH48" s="19">
        <f t="shared" si="32"/>
        <v>4.6043536614267105E-2</v>
      </c>
      <c r="AI48" s="19">
        <f t="shared" si="33"/>
        <v>8.9329135839813237E-2</v>
      </c>
    </row>
    <row r="49" spans="1:35" x14ac:dyDescent="0.25">
      <c r="A49" s="45">
        <f t="shared" si="34"/>
        <v>88</v>
      </c>
      <c r="B49" s="32">
        <f t="shared" si="18"/>
        <v>1.0102912846356544</v>
      </c>
      <c r="C49" s="28">
        <f t="shared" si="8"/>
        <v>1.349844059305633E-2</v>
      </c>
      <c r="D49" s="33">
        <f t="shared" si="19"/>
        <v>1.9744638295565081E-2</v>
      </c>
      <c r="E49" s="28">
        <f t="shared" si="9"/>
        <v>6.246197702508751E-3</v>
      </c>
      <c r="F49" s="34">
        <f t="shared" si="35"/>
        <v>6.581546098521694E-3</v>
      </c>
      <c r="G49" s="30">
        <f t="shared" si="10"/>
        <v>3.3534839601294299E-4</v>
      </c>
      <c r="H49" s="30">
        <f t="shared" si="41"/>
        <v>5.0000000000000001E-4</v>
      </c>
      <c r="I49" s="31">
        <f t="shared" si="40"/>
        <v>-1.6465160398705702E-4</v>
      </c>
      <c r="J49" s="30">
        <f t="shared" si="21"/>
        <v>0.97992001330842193</v>
      </c>
      <c r="K49" s="30">
        <f t="shared" si="22"/>
        <v>0</v>
      </c>
      <c r="L49" s="29">
        <v>7.2636126968555412E-2</v>
      </c>
      <c r="M49" s="29">
        <v>3.9865617665650756E-2</v>
      </c>
      <c r="N49" s="37">
        <f t="shared" si="23"/>
        <v>7.3402589000368806E-2</v>
      </c>
      <c r="O49" s="37">
        <f t="shared" si="24"/>
        <v>4.0291007141731387E-2</v>
      </c>
      <c r="P49" s="32">
        <f t="shared" si="36"/>
        <v>0.2</v>
      </c>
      <c r="Q49" s="32">
        <f t="shared" si="12"/>
        <v>7.4649390461412723E-2</v>
      </c>
      <c r="R49" s="43">
        <v>26</v>
      </c>
      <c r="S49" s="44">
        <f t="shared" si="13"/>
        <v>1.9744638295565081E-2</v>
      </c>
      <c r="T49" s="44">
        <f t="shared" si="14"/>
        <v>7.1930878249556546E-2</v>
      </c>
      <c r="U49" s="44">
        <f t="shared" si="15"/>
        <v>8.6317053899467852E-2</v>
      </c>
      <c r="V49" s="44">
        <f t="shared" si="16"/>
        <v>1.7982719562389136E-2</v>
      </c>
      <c r="W49" s="44">
        <f t="shared" si="17"/>
        <v>1.7982719562389136E-2</v>
      </c>
      <c r="X49" s="44">
        <f t="shared" si="37"/>
        <v>0.19829343856844314</v>
      </c>
      <c r="Y49" s="44">
        <f t="shared" si="39"/>
        <v>0.12894427227949454</v>
      </c>
      <c r="Z49" s="32">
        <f t="shared" si="25"/>
        <v>7.5102391088154169E-3</v>
      </c>
      <c r="AA49" s="32">
        <f t="shared" si="26"/>
        <v>1.2193076925199857E-2</v>
      </c>
      <c r="AB49" s="32">
        <f t="shared" si="27"/>
        <v>0</v>
      </c>
      <c r="AC49" s="32">
        <f t="shared" si="28"/>
        <v>3.02554062323726E-4</v>
      </c>
      <c r="AE49" s="19">
        <f t="shared" si="29"/>
        <v>1.3360939363071245E-2</v>
      </c>
      <c r="AF49" s="19">
        <f t="shared" si="30"/>
        <v>6.0955047363058911E-3</v>
      </c>
      <c r="AG49" s="19">
        <f t="shared" si="31"/>
        <v>7.9034328627671869E-4</v>
      </c>
      <c r="AH49" s="19">
        <f t="shared" si="32"/>
        <v>4.6859692008798193E-2</v>
      </c>
      <c r="AI49" s="19">
        <f t="shared" si="33"/>
        <v>9.0051986957548472E-2</v>
      </c>
    </row>
    <row r="50" spans="1:35" x14ac:dyDescent="0.25">
      <c r="A50" s="45">
        <f t="shared" si="34"/>
        <v>89</v>
      </c>
      <c r="B50" s="32">
        <f t="shared" si="18"/>
        <v>1.011179061392423</v>
      </c>
      <c r="C50" s="28">
        <f t="shared" si="8"/>
        <v>1.2521799350822885E-2</v>
      </c>
      <c r="D50" s="33">
        <f t="shared" si="19"/>
        <v>1.8333187184029341E-2</v>
      </c>
      <c r="E50" s="28">
        <f t="shared" si="9"/>
        <v>5.8113878332064573E-3</v>
      </c>
      <c r="F50" s="34">
        <f t="shared" si="35"/>
        <v>6.1110623946764473E-3</v>
      </c>
      <c r="G50" s="30">
        <f t="shared" si="10"/>
        <v>2.9967456146999007E-4</v>
      </c>
      <c r="H50" s="30">
        <f t="shared" si="41"/>
        <v>5.0000000000000001E-4</v>
      </c>
      <c r="I50" s="31">
        <f t="shared" si="40"/>
        <v>-2.0032543853000994E-4</v>
      </c>
      <c r="J50" s="30">
        <f t="shared" si="21"/>
        <v>0.98136713825450084</v>
      </c>
      <c r="K50" s="30">
        <f t="shared" si="22"/>
        <v>0</v>
      </c>
      <c r="L50" s="29">
        <v>7.2636126968555412E-2</v>
      </c>
      <c r="M50" s="29">
        <v>3.9865617665650756E-2</v>
      </c>
      <c r="N50" s="37">
        <f t="shared" si="23"/>
        <v>7.4169051032182187E-2</v>
      </c>
      <c r="O50" s="37">
        <f t="shared" si="24"/>
        <v>4.0716396617812012E-2</v>
      </c>
      <c r="P50" s="32">
        <f t="shared" si="36"/>
        <v>0.4</v>
      </c>
      <c r="Q50" s="32">
        <f t="shared" si="12"/>
        <v>7.5512871904656373E-2</v>
      </c>
      <c r="R50" s="43">
        <v>27</v>
      </c>
      <c r="S50" s="44">
        <f t="shared" si="13"/>
        <v>1.8333187184029341E-2</v>
      </c>
      <c r="T50" s="44">
        <f t="shared" si="14"/>
        <v>7.2686917902456516E-2</v>
      </c>
      <c r="U50" s="44">
        <f t="shared" si="15"/>
        <v>8.7224301482947811E-2</v>
      </c>
      <c r="V50" s="44">
        <f t="shared" si="16"/>
        <v>1.8171729475614129E-2</v>
      </c>
      <c r="W50" s="44">
        <f t="shared" si="17"/>
        <v>1.8171729475614129E-2</v>
      </c>
      <c r="X50" s="44">
        <f t="shared" si="37"/>
        <v>0.20207460166168911</v>
      </c>
      <c r="Y50" s="44">
        <f t="shared" si="39"/>
        <v>0.13133352369149076</v>
      </c>
      <c r="Z50" s="32">
        <f t="shared" si="25"/>
        <v>7.0103515960726051E-3</v>
      </c>
      <c r="AA50" s="32">
        <f t="shared" si="26"/>
        <v>1.1283219330414115E-2</v>
      </c>
      <c r="AB50" s="32">
        <f t="shared" si="27"/>
        <v>0</v>
      </c>
      <c r="AC50" s="32">
        <f t="shared" si="28"/>
        <v>2.7825425819163471E-4</v>
      </c>
      <c r="AE50" s="19">
        <f t="shared" si="29"/>
        <v>1.2383364953760023E-2</v>
      </c>
      <c r="AF50" s="19">
        <f t="shared" si="30"/>
        <v>5.6640771623637275E-3</v>
      </c>
      <c r="AG50" s="19">
        <f t="shared" si="31"/>
        <v>7.5421219829271838E-4</v>
      </c>
      <c r="AH50" s="19">
        <f t="shared" si="32"/>
        <v>4.7626104045322568E-2</v>
      </c>
      <c r="AI50" s="19">
        <f t="shared" si="33"/>
        <v>9.0730707992261489E-2</v>
      </c>
    </row>
    <row r="51" spans="1:35" x14ac:dyDescent="0.25">
      <c r="A51" s="45">
        <f t="shared" si="34"/>
        <v>90</v>
      </c>
      <c r="B51" s="32">
        <f t="shared" si="18"/>
        <v>1.0121642582347299</v>
      </c>
      <c r="C51" s="28">
        <f t="shared" si="8"/>
        <v>1.1607318379882554E-2</v>
      </c>
      <c r="D51" s="33">
        <f t="shared" si="19"/>
        <v>1.7009591854719737E-2</v>
      </c>
      <c r="E51" s="28">
        <f t="shared" si="9"/>
        <v>5.4022734748371817E-3</v>
      </c>
      <c r="F51" s="34">
        <f t="shared" si="35"/>
        <v>5.6698639515732454E-3</v>
      </c>
      <c r="G51" s="30">
        <f t="shared" si="10"/>
        <v>2.6759047673606366E-4</v>
      </c>
      <c r="H51" s="30">
        <f t="shared" si="41"/>
        <v>5.0000000000000001E-4</v>
      </c>
      <c r="I51" s="31">
        <f t="shared" si="40"/>
        <v>-2.3240952326393635E-4</v>
      </c>
      <c r="J51" s="30">
        <f t="shared" si="21"/>
        <v>0.9827228176685443</v>
      </c>
      <c r="K51" s="30">
        <f t="shared" si="22"/>
        <v>0</v>
      </c>
      <c r="L51" s="29">
        <v>7.2636126968555412E-2</v>
      </c>
      <c r="M51" s="29">
        <v>3.9865617665650756E-2</v>
      </c>
      <c r="N51" s="37">
        <f t="shared" si="23"/>
        <v>7.4935513063995568E-2</v>
      </c>
      <c r="O51" s="37">
        <f t="shared" si="24"/>
        <v>4.1141786093892643E-2</v>
      </c>
      <c r="P51" s="32">
        <f t="shared" si="36"/>
        <v>0.60000000000000009</v>
      </c>
      <c r="Q51" s="32">
        <f t="shared" si="12"/>
        <v>7.6385013440177993E-2</v>
      </c>
      <c r="R51" s="43">
        <v>28</v>
      </c>
      <c r="S51" s="44">
        <f t="shared" si="13"/>
        <v>1.7009591854719737E-2</v>
      </c>
      <c r="T51" s="44">
        <f t="shared" si="14"/>
        <v>7.3452587201767852E-2</v>
      </c>
      <c r="U51" s="44">
        <f t="shared" si="15"/>
        <v>8.8143104642121425E-2</v>
      </c>
      <c r="V51" s="44">
        <f t="shared" si="16"/>
        <v>1.8363146800441963E-2</v>
      </c>
      <c r="W51" s="44">
        <f t="shared" si="17"/>
        <v>1.8363146800441963E-2</v>
      </c>
      <c r="X51" s="44">
        <f t="shared" si="37"/>
        <v>0.2059473716230783</v>
      </c>
      <c r="Y51" s="44">
        <f t="shared" si="39"/>
        <v>0.13376704633949313</v>
      </c>
      <c r="Z51" s="32">
        <f t="shared" si="25"/>
        <v>6.5386689147785152E-3</v>
      </c>
      <c r="AA51" s="32">
        <f t="shared" si="26"/>
        <v>1.0432984498385773E-2</v>
      </c>
      <c r="AB51" s="32">
        <f t="shared" si="27"/>
        <v>0</v>
      </c>
      <c r="AC51" s="32">
        <f t="shared" si="28"/>
        <v>2.5590610685284225E-4</v>
      </c>
      <c r="AE51" s="19">
        <f t="shared" si="29"/>
        <v>1.1467820845725531E-2</v>
      </c>
      <c r="AF51" s="19">
        <f t="shared" si="30"/>
        <v>5.2582967991942368E-3</v>
      </c>
      <c r="AG51" s="19">
        <f t="shared" si="31"/>
        <v>7.197328678950418E-4</v>
      </c>
      <c r="AH51" s="19">
        <f t="shared" si="32"/>
        <v>4.8345176377292791E-2</v>
      </c>
      <c r="AI51" s="19">
        <f t="shared" si="33"/>
        <v>9.1367439461892921E-2</v>
      </c>
    </row>
    <row r="52" spans="1:35" x14ac:dyDescent="0.25">
      <c r="A52" s="45">
        <f t="shared" si="34"/>
        <v>91</v>
      </c>
      <c r="B52" s="32">
        <f t="shared" si="18"/>
        <v>1.0132519840906238</v>
      </c>
      <c r="C52" s="28">
        <f t="shared" si="8"/>
        <v>1.075173460444327E-2</v>
      </c>
      <c r="D52" s="33">
        <f t="shared" si="19"/>
        <v>1.5769464390785692E-2</v>
      </c>
      <c r="E52" s="28">
        <f t="shared" si="9"/>
        <v>5.017729786342422E-3</v>
      </c>
      <c r="F52" s="34">
        <f t="shared" si="35"/>
        <v>5.2564881302618978E-3</v>
      </c>
      <c r="G52" s="30">
        <f t="shared" si="10"/>
        <v>2.3875834391947574E-4</v>
      </c>
      <c r="H52" s="30">
        <f t="shared" si="41"/>
        <v>5.0000000000000001E-4</v>
      </c>
      <c r="I52" s="31">
        <f t="shared" si="40"/>
        <v>-2.6124165608052427E-4</v>
      </c>
      <c r="J52" s="30">
        <f t="shared" si="21"/>
        <v>0.98399177726529496</v>
      </c>
      <c r="K52" s="30">
        <f t="shared" si="22"/>
        <v>0</v>
      </c>
      <c r="L52" s="29">
        <v>7.2636126968555412E-2</v>
      </c>
      <c r="M52" s="29">
        <v>3.9865617665650756E-2</v>
      </c>
      <c r="N52" s="37">
        <f t="shared" si="23"/>
        <v>7.5701975095808963E-2</v>
      </c>
      <c r="O52" s="37">
        <f t="shared" si="24"/>
        <v>4.1567175569973268E-2</v>
      </c>
      <c r="P52" s="32">
        <f t="shared" si="36"/>
        <v>0.8</v>
      </c>
      <c r="Q52" s="32">
        <f t="shared" si="12"/>
        <v>7.7266664539919816E-2</v>
      </c>
      <c r="R52" s="43">
        <v>29</v>
      </c>
      <c r="S52" s="44">
        <f t="shared" si="13"/>
        <v>1.5769464390785692E-2</v>
      </c>
      <c r="T52" s="44">
        <f t="shared" si="14"/>
        <v>7.4228653947823742E-2</v>
      </c>
      <c r="U52" s="44">
        <f t="shared" si="15"/>
        <v>8.907438473738849E-2</v>
      </c>
      <c r="V52" s="44">
        <f t="shared" si="16"/>
        <v>1.8557163486955935E-2</v>
      </c>
      <c r="W52" s="44">
        <f t="shared" si="17"/>
        <v>1.8557163486955935E-2</v>
      </c>
      <c r="X52" s="44">
        <f t="shared" si="37"/>
        <v>0.20991294780822334</v>
      </c>
      <c r="Y52" s="44">
        <f t="shared" si="39"/>
        <v>0.13624566053999393</v>
      </c>
      <c r="Z52" s="32">
        <f t="shared" si="25"/>
        <v>6.0940212153401899E-3</v>
      </c>
      <c r="AA52" s="32">
        <f t="shared" si="26"/>
        <v>9.6391505815114787E-3</v>
      </c>
      <c r="AB52" s="32">
        <f t="shared" si="27"/>
        <v>0</v>
      </c>
      <c r="AC52" s="32">
        <f t="shared" si="28"/>
        <v>2.3535286018687459E-4</v>
      </c>
      <c r="AE52" s="19">
        <f t="shared" si="29"/>
        <v>1.061111626057438E-2</v>
      </c>
      <c r="AF52" s="19">
        <f t="shared" si="30"/>
        <v>4.8770158038643268E-3</v>
      </c>
      <c r="AG52" s="19">
        <f t="shared" si="31"/>
        <v>6.8682978384734903E-4</v>
      </c>
      <c r="AH52" s="19">
        <f t="shared" si="32"/>
        <v>4.9019244259974726E-2</v>
      </c>
      <c r="AI52" s="19">
        <f t="shared" si="33"/>
        <v>9.1964260243739743E-2</v>
      </c>
    </row>
    <row r="53" spans="1:35" x14ac:dyDescent="0.25">
      <c r="A53" s="45">
        <f t="shared" si="34"/>
        <v>92</v>
      </c>
      <c r="B53" s="32">
        <f t="shared" si="18"/>
        <v>1.0144484792961515</v>
      </c>
      <c r="C53" s="28">
        <f t="shared" si="8"/>
        <v>9.9519031583868468E-3</v>
      </c>
      <c r="D53" s="33">
        <f t="shared" si="19"/>
        <v>1.4608550375712711E-2</v>
      </c>
      <c r="E53" s="28">
        <f t="shared" si="9"/>
        <v>4.6566472173258638E-3</v>
      </c>
      <c r="F53" s="34">
        <f t="shared" si="35"/>
        <v>4.8695167919042366E-3</v>
      </c>
      <c r="G53" s="30">
        <f t="shared" si="10"/>
        <v>2.1286957457837281E-4</v>
      </c>
      <c r="H53" s="30">
        <f t="shared" si="41"/>
        <v>5.0000000000000001E-4</v>
      </c>
      <c r="I53" s="31">
        <f t="shared" si="40"/>
        <v>-2.871304254216272E-4</v>
      </c>
      <c r="J53" s="30">
        <f t="shared" si="21"/>
        <v>0.98517858004970904</v>
      </c>
      <c r="K53" s="30">
        <f t="shared" si="22"/>
        <v>0</v>
      </c>
      <c r="L53" s="29">
        <v>7.6468437127622343E-2</v>
      </c>
      <c r="M53" s="29">
        <v>4.1992565046053892E-2</v>
      </c>
      <c r="N53" s="37">
        <f t="shared" si="23"/>
        <v>7.6468437127622343E-2</v>
      </c>
      <c r="O53" s="37">
        <f t="shared" si="24"/>
        <v>4.1992565046053892E-2</v>
      </c>
      <c r="P53" s="32">
        <f t="shared" si="36"/>
        <v>0</v>
      </c>
      <c r="Q53" s="32">
        <f t="shared" si="12"/>
        <v>7.8158737852088794E-2</v>
      </c>
      <c r="R53" s="43">
        <v>30</v>
      </c>
      <c r="S53" s="44">
        <f t="shared" si="13"/>
        <v>1.4608550375712711E-2</v>
      </c>
      <c r="T53" s="44">
        <f t="shared" si="14"/>
        <v>7.5015945515119933E-2</v>
      </c>
      <c r="U53" s="44">
        <f t="shared" si="15"/>
        <v>9.0019134618143912E-2</v>
      </c>
      <c r="V53" s="44">
        <f t="shared" si="16"/>
        <v>1.8753986378779983E-2</v>
      </c>
      <c r="W53" s="44">
        <f t="shared" si="17"/>
        <v>1.8753986378779983E-2</v>
      </c>
      <c r="X53" s="44">
        <f t="shared" si="37"/>
        <v>0.21400376037576574</v>
      </c>
      <c r="Y53" s="44">
        <f t="shared" si="39"/>
        <v>0.13877020180940325</v>
      </c>
      <c r="Z53" s="32">
        <f t="shared" si="25"/>
        <v>5.6752516126647012E-3</v>
      </c>
      <c r="AA53" s="32">
        <f t="shared" si="26"/>
        <v>8.8986167076305824E-3</v>
      </c>
      <c r="AB53" s="32">
        <f t="shared" si="27"/>
        <v>0</v>
      </c>
      <c r="AC53" s="32">
        <f t="shared" si="28"/>
        <v>2.1645035938901952E-4</v>
      </c>
      <c r="AE53" s="19">
        <f t="shared" si="29"/>
        <v>9.8101612467216808E-3</v>
      </c>
      <c r="AF53" s="19">
        <f t="shared" si="30"/>
        <v>4.5191137756628716E-3</v>
      </c>
      <c r="AG53" s="19">
        <f t="shared" si="31"/>
        <v>6.5543088696150666E-4</v>
      </c>
      <c r="AH53" s="19">
        <f t="shared" si="32"/>
        <v>4.9650573661285037E-2</v>
      </c>
      <c r="AI53" s="19">
        <f t="shared" si="33"/>
        <v>9.2523186781369435E-2</v>
      </c>
    </row>
    <row r="54" spans="1:35" x14ac:dyDescent="0.25">
      <c r="A54" s="45">
        <f t="shared" si="34"/>
        <v>93</v>
      </c>
      <c r="B54" s="32">
        <f t="shared" si="18"/>
        <v>1.0157612748780123</v>
      </c>
      <c r="C54" s="28">
        <f t="shared" si="8"/>
        <v>9.2049425313767228E-3</v>
      </c>
      <c r="D54" s="33">
        <f t="shared" si="19"/>
        <v>1.3522945494716341E-2</v>
      </c>
      <c r="E54" s="28">
        <f t="shared" si="9"/>
        <v>4.3180029633396178E-3</v>
      </c>
      <c r="F54" s="34">
        <f t="shared" si="35"/>
        <v>4.5076484982387805E-3</v>
      </c>
      <c r="G54" s="30">
        <f t="shared" si="10"/>
        <v>1.8964553489916273E-4</v>
      </c>
      <c r="H54" s="30">
        <f t="shared" si="41"/>
        <v>5.0000000000000001E-4</v>
      </c>
      <c r="I54" s="31">
        <f t="shared" si="40"/>
        <v>-3.1035446510083728E-4</v>
      </c>
      <c r="J54" s="30">
        <f t="shared" si="21"/>
        <v>0.98628740897038458</v>
      </c>
      <c r="K54" s="30">
        <f t="shared" si="22"/>
        <v>0</v>
      </c>
      <c r="L54" s="29">
        <v>7.6468437127622343E-2</v>
      </c>
      <c r="M54" s="29">
        <v>4.1992565046053892E-2</v>
      </c>
      <c r="N54" s="37">
        <f t="shared" si="23"/>
        <v>7.721909054337843E-2</v>
      </c>
      <c r="O54" s="37">
        <f t="shared" si="24"/>
        <v>4.2417039151949262E-2</v>
      </c>
      <c r="P54" s="32">
        <f t="shared" si="36"/>
        <v>0.2</v>
      </c>
      <c r="Q54" s="32">
        <f t="shared" si="12"/>
        <v>7.9046457666834782E-2</v>
      </c>
      <c r="R54" s="43">
        <v>31</v>
      </c>
      <c r="S54" s="44">
        <f t="shared" si="13"/>
        <v>1.3522945494716341E-2</v>
      </c>
      <c r="T54" s="44">
        <f t="shared" si="14"/>
        <v>7.5800244111071391E-2</v>
      </c>
      <c r="U54" s="44">
        <f t="shared" si="15"/>
        <v>9.0960292933285669E-2</v>
      </c>
      <c r="V54" s="44">
        <f t="shared" si="16"/>
        <v>1.8950061027767848E-2</v>
      </c>
      <c r="W54" s="44">
        <f t="shared" si="17"/>
        <v>1.8950061027767848E-2</v>
      </c>
      <c r="X54" s="44">
        <f t="shared" si="37"/>
        <v>0.21817344664409019</v>
      </c>
      <c r="Y54" s="44">
        <f t="shared" si="39"/>
        <v>0.14134152114569332</v>
      </c>
      <c r="Z54" s="32">
        <f t="shared" si="25"/>
        <v>5.2812198449393444E-3</v>
      </c>
      <c r="AA54" s="32">
        <f t="shared" si="26"/>
        <v>8.2084025161256423E-3</v>
      </c>
      <c r="AB54" s="32">
        <f t="shared" si="27"/>
        <v>0</v>
      </c>
      <c r="AC54" s="32">
        <f t="shared" si="28"/>
        <v>1.9906602385216535E-4</v>
      </c>
      <c r="AE54" s="19">
        <f t="shared" si="29"/>
        <v>9.0621120917237074E-3</v>
      </c>
      <c r="AF54" s="19">
        <f t="shared" si="30"/>
        <v>4.1833548404503589E-3</v>
      </c>
      <c r="AG54" s="19">
        <f t="shared" si="31"/>
        <v>6.2546741228482531E-4</v>
      </c>
      <c r="AH54" s="19">
        <f t="shared" si="32"/>
        <v>5.0241360003005796E-2</v>
      </c>
      <c r="AI54" s="19">
        <f t="shared" si="33"/>
        <v>9.304617200453584E-2</v>
      </c>
    </row>
    <row r="55" spans="1:35" x14ac:dyDescent="0.25">
      <c r="A55" s="45">
        <f t="shared" si="34"/>
        <v>94</v>
      </c>
      <c r="B55" s="32">
        <f t="shared" si="18"/>
        <v>1.0172040772168922</v>
      </c>
      <c r="C55" s="28">
        <f t="shared" si="8"/>
        <v>8.5079097755775025E-3</v>
      </c>
      <c r="D55" s="33">
        <f t="shared" si="19"/>
        <v>1.2508621980352333E-2</v>
      </c>
      <c r="E55" s="28">
        <f t="shared" si="9"/>
        <v>4.0007122047748299E-3</v>
      </c>
      <c r="F55" s="34">
        <f t="shared" si="35"/>
        <v>4.1695406601174444E-3</v>
      </c>
      <c r="G55" s="30">
        <f t="shared" si="10"/>
        <v>1.6882845534261452E-4</v>
      </c>
      <c r="H55" s="30">
        <f t="shared" si="41"/>
        <v>5.0000000000000001E-4</v>
      </c>
      <c r="I55" s="31">
        <f t="shared" si="40"/>
        <v>-3.3117154465738549E-4</v>
      </c>
      <c r="J55" s="30">
        <f t="shared" si="21"/>
        <v>0.98732254956430521</v>
      </c>
      <c r="K55" s="30">
        <f t="shared" si="22"/>
        <v>0</v>
      </c>
      <c r="L55" s="29">
        <v>7.6468437127622343E-2</v>
      </c>
      <c r="M55" s="29">
        <v>4.1992565046053892E-2</v>
      </c>
      <c r="N55" s="37">
        <f t="shared" si="23"/>
        <v>7.7969743959134502E-2</v>
      </c>
      <c r="O55" s="37">
        <f t="shared" si="24"/>
        <v>4.2841513257844618E-2</v>
      </c>
      <c r="P55" s="32">
        <f t="shared" si="36"/>
        <v>0.4</v>
      </c>
      <c r="Q55" s="32">
        <f t="shared" si="12"/>
        <v>7.9946775697597131E-2</v>
      </c>
      <c r="R55" s="43">
        <v>32</v>
      </c>
      <c r="S55" s="44">
        <f t="shared" si="13"/>
        <v>1.2508621980352333E-2</v>
      </c>
      <c r="T55" s="44">
        <f t="shared" si="14"/>
        <v>7.6597781061179135E-2</v>
      </c>
      <c r="U55" s="44">
        <f t="shared" si="15"/>
        <v>9.1917337273414959E-2</v>
      </c>
      <c r="V55" s="44">
        <f t="shared" si="16"/>
        <v>1.9149445265294784E-2</v>
      </c>
      <c r="W55" s="44">
        <f t="shared" si="17"/>
        <v>1.9149445265294784E-2</v>
      </c>
      <c r="X55" s="44">
        <f t="shared" si="37"/>
        <v>0.222439498590743</v>
      </c>
      <c r="Y55" s="44">
        <f t="shared" si="39"/>
        <v>0.14396048531526151</v>
      </c>
      <c r="Z55" s="32">
        <f t="shared" si="25"/>
        <v>4.9110262142576661E-3</v>
      </c>
      <c r="AA55" s="32">
        <f t="shared" si="26"/>
        <v>7.5658361864463031E-3</v>
      </c>
      <c r="AB55" s="32">
        <f t="shared" si="27"/>
        <v>0</v>
      </c>
      <c r="AC55" s="32">
        <f t="shared" si="28"/>
        <v>1.8307792125717831E-4</v>
      </c>
      <c r="AE55" s="19">
        <f t="shared" si="29"/>
        <v>8.3640146221743983E-3</v>
      </c>
      <c r="AF55" s="19">
        <f t="shared" si="30"/>
        <v>3.8689723295847901E-3</v>
      </c>
      <c r="AG55" s="19">
        <f t="shared" si="31"/>
        <v>5.9687373850181606E-4</v>
      </c>
      <c r="AH55" s="19">
        <f t="shared" si="32"/>
        <v>5.0793606761915674E-2</v>
      </c>
      <c r="AI55" s="19">
        <f t="shared" si="33"/>
        <v>9.3534998899823849E-2</v>
      </c>
    </row>
    <row r="56" spans="1:35" x14ac:dyDescent="0.25">
      <c r="A56" s="45">
        <f t="shared" si="34"/>
        <v>95</v>
      </c>
      <c r="B56" s="32">
        <f t="shared" si="18"/>
        <v>1.0187836312077261</v>
      </c>
      <c r="C56" s="28">
        <f t="shared" si="8"/>
        <v>7.8579825469303356E-3</v>
      </c>
      <c r="D56" s="33">
        <f>EXP(-N56)*D55</f>
        <v>1.1561698338952259E-2</v>
      </c>
      <c r="E56" s="28">
        <f t="shared" si="9"/>
        <v>3.703715792021924E-3</v>
      </c>
      <c r="F56" s="34">
        <f t="shared" si="35"/>
        <v>3.8538994463174197E-3</v>
      </c>
      <c r="G56" s="30">
        <f t="shared" si="10"/>
        <v>1.5018365429549574E-4</v>
      </c>
      <c r="H56" s="30">
        <f t="shared" si="41"/>
        <v>5.0000000000000001E-4</v>
      </c>
      <c r="I56" s="31">
        <f t="shared" si="40"/>
        <v>-3.4981634570450428E-4</v>
      </c>
      <c r="J56" s="30">
        <f t="shared" si="21"/>
        <v>0.98828811800675231</v>
      </c>
      <c r="K56" s="30">
        <f t="shared" si="22"/>
        <v>0</v>
      </c>
      <c r="L56" s="29">
        <v>7.6468437127622343E-2</v>
      </c>
      <c r="M56" s="29">
        <v>4.1992565046053892E-2</v>
      </c>
      <c r="N56" s="37">
        <f t="shared" si="23"/>
        <v>7.8720397374890588E-2</v>
      </c>
      <c r="O56" s="37">
        <f t="shared" si="24"/>
        <v>4.3265987363739988E-2</v>
      </c>
      <c r="P56" s="32">
        <f t="shared" si="36"/>
        <v>0.60000000000000009</v>
      </c>
      <c r="Q56" s="32">
        <f t="shared" si="12"/>
        <v>8.0860957742332595E-2</v>
      </c>
      <c r="R56" s="43">
        <v>33</v>
      </c>
      <c r="S56" s="44">
        <f t="shared" si="13"/>
        <v>1.1561698338952259E-2</v>
      </c>
      <c r="T56" s="44">
        <f t="shared" si="14"/>
        <v>7.740971678154987E-2</v>
      </c>
      <c r="U56" s="44">
        <f t="shared" si="15"/>
        <v>9.2891660137859836E-2</v>
      </c>
      <c r="V56" s="44">
        <f t="shared" si="16"/>
        <v>1.9352429195387467E-2</v>
      </c>
      <c r="W56" s="44">
        <f t="shared" si="17"/>
        <v>1.9352429195387467E-2</v>
      </c>
      <c r="X56" s="44">
        <f t="shared" si="37"/>
        <v>0.22680313537805014</v>
      </c>
      <c r="Y56" s="44">
        <f t="shared" si="39"/>
        <v>0.14662797714510875</v>
      </c>
      <c r="Z56" s="32">
        <f t="shared" si="25"/>
        <v>4.5633896990753533E-3</v>
      </c>
      <c r="AA56" s="32">
        <f t="shared" si="26"/>
        <v>6.9680661300943565E-3</v>
      </c>
      <c r="AB56" s="32">
        <f t="shared" si="27"/>
        <v>0</v>
      </c>
      <c r="AC56" s="32">
        <f t="shared" si="28"/>
        <v>1.6837391234950813E-4</v>
      </c>
      <c r="AE56" s="19">
        <f t="shared" si="29"/>
        <v>7.7131024745804178E-3</v>
      </c>
      <c r="AF56" s="19">
        <f t="shared" si="30"/>
        <v>3.5748581610957784E-3</v>
      </c>
      <c r="AG56" s="19">
        <f t="shared" si="31"/>
        <v>5.6958724422064922E-4</v>
      </c>
      <c r="AH56" s="19">
        <f t="shared" si="32"/>
        <v>5.1309398636641086E-2</v>
      </c>
      <c r="AI56" s="19">
        <f t="shared" si="33"/>
        <v>9.3991519835462597E-2</v>
      </c>
    </row>
    <row r="57" spans="1:35" x14ac:dyDescent="0.25">
      <c r="A57" s="45">
        <f t="shared" si="34"/>
        <v>96</v>
      </c>
      <c r="B57" s="32">
        <f t="shared" si="18"/>
        <v>1.0205089228042326</v>
      </c>
      <c r="C57" s="28">
        <f t="shared" si="8"/>
        <v>7.2524573940624462E-3</v>
      </c>
      <c r="D57" s="33">
        <f t="shared" si="19"/>
        <v>1.0678439587272506E-2</v>
      </c>
      <c r="E57" s="28">
        <f t="shared" si="9"/>
        <v>3.4259821932100597E-3</v>
      </c>
      <c r="F57" s="34">
        <f t="shared" si="35"/>
        <v>3.5594798624241689E-3</v>
      </c>
      <c r="G57" s="30">
        <f t="shared" si="10"/>
        <v>1.3349766921410926E-4</v>
      </c>
      <c r="H57" s="30">
        <f t="shared" si="41"/>
        <v>5.0000000000000001E-4</v>
      </c>
      <c r="I57" s="31">
        <f t="shared" si="40"/>
        <v>-3.6650233078589075E-4</v>
      </c>
      <c r="J57" s="30">
        <f t="shared" si="21"/>
        <v>0.98918806274351345</v>
      </c>
      <c r="K57" s="30">
        <f t="shared" si="22"/>
        <v>0</v>
      </c>
      <c r="L57" s="29">
        <v>7.6468437127622343E-2</v>
      </c>
      <c r="M57" s="29">
        <v>4.1992565046053892E-2</v>
      </c>
      <c r="N57" s="37">
        <f t="shared" si="23"/>
        <v>7.9471050790646661E-2</v>
      </c>
      <c r="O57" s="37">
        <f t="shared" si="24"/>
        <v>4.3690461469635351E-2</v>
      </c>
      <c r="P57" s="32">
        <f t="shared" si="36"/>
        <v>0.8</v>
      </c>
      <c r="Q57" s="32">
        <f t="shared" si="12"/>
        <v>8.1790406308151375E-2</v>
      </c>
      <c r="R57" s="43">
        <v>34</v>
      </c>
      <c r="S57" s="44">
        <f t="shared" si="13"/>
        <v>1.0678439587272506E-2</v>
      </c>
      <c r="T57" s="44">
        <f t="shared" si="14"/>
        <v>7.8237340984254056E-2</v>
      </c>
      <c r="U57" s="44">
        <f t="shared" si="15"/>
        <v>9.3884809181104867E-2</v>
      </c>
      <c r="V57" s="44">
        <f t="shared" si="16"/>
        <v>1.9559335246063514E-2</v>
      </c>
      <c r="W57" s="44">
        <f t="shared" si="17"/>
        <v>1.9559335246063514E-2</v>
      </c>
      <c r="X57" s="44">
        <f t="shared" si="37"/>
        <v>0.23126556994017208</v>
      </c>
      <c r="Y57" s="44">
        <f t="shared" si="39"/>
        <v>0.14934489582043181</v>
      </c>
      <c r="Z57" s="32">
        <f t="shared" si="25"/>
        <v>4.2372231428206069E-3</v>
      </c>
      <c r="AA57" s="32">
        <f t="shared" si="26"/>
        <v>6.4124430398826756E-3</v>
      </c>
      <c r="AB57" s="32">
        <f t="shared" si="27"/>
        <v>0</v>
      </c>
      <c r="AC57" s="32">
        <f t="shared" si="28"/>
        <v>1.5485086440355394E-4</v>
      </c>
      <c r="AE57" s="19">
        <f t="shared" si="29"/>
        <v>7.1067064990804679E-3</v>
      </c>
      <c r="AF57" s="19">
        <f t="shared" si="30"/>
        <v>3.2999554038284284E-3</v>
      </c>
      <c r="AG57" s="19">
        <f t="shared" si="31"/>
        <v>5.4354817082957719E-4</v>
      </c>
      <c r="AH57" s="19">
        <f t="shared" si="32"/>
        <v>5.1790740415498734E-2</v>
      </c>
      <c r="AI57" s="19">
        <f t="shared" si="33"/>
        <v>9.4417515862763313E-2</v>
      </c>
    </row>
    <row r="58" spans="1:35" x14ac:dyDescent="0.25">
      <c r="A58" s="45">
        <f t="shared" si="34"/>
        <v>97</v>
      </c>
      <c r="B58" s="32">
        <f t="shared" si="18"/>
        <v>1.0223908749330737</v>
      </c>
      <c r="C58" s="28">
        <f t="shared" si="8"/>
        <v>6.6887478135315825E-3</v>
      </c>
      <c r="D58" s="33">
        <f t="shared" si="19"/>
        <v>9.8552569427696034E-3</v>
      </c>
      <c r="E58" s="28">
        <f t="shared" si="9"/>
        <v>3.1665091292380205E-3</v>
      </c>
      <c r="F58" s="34">
        <f t="shared" si="35"/>
        <v>3.2850856475898677E-3</v>
      </c>
      <c r="G58" s="30">
        <f t="shared" si="10"/>
        <v>1.1857651835184713E-4</v>
      </c>
      <c r="H58" s="30">
        <f t="shared" si="41"/>
        <v>5.0000000000000001E-4</v>
      </c>
      <c r="I58" s="31">
        <f t="shared" si="40"/>
        <v>-3.8142348164815288E-4</v>
      </c>
      <c r="J58" s="30">
        <f t="shared" si="21"/>
        <v>0.99002616653887865</v>
      </c>
      <c r="K58" s="30">
        <f t="shared" si="22"/>
        <v>0</v>
      </c>
      <c r="L58" s="29">
        <v>8.0221704206402747E-2</v>
      </c>
      <c r="M58" s="29">
        <v>4.4114935575530721E-2</v>
      </c>
      <c r="N58" s="37">
        <f t="shared" si="23"/>
        <v>8.0221704206402747E-2</v>
      </c>
      <c r="O58" s="37">
        <f t="shared" si="24"/>
        <v>4.4114935575530721E-2</v>
      </c>
      <c r="P58" s="32">
        <f t="shared" si="36"/>
        <v>0</v>
      </c>
      <c r="Q58" s="32">
        <f t="shared" si="12"/>
        <v>8.273664293085882E-2</v>
      </c>
      <c r="R58" s="43">
        <v>35</v>
      </c>
      <c r="S58" s="44">
        <f t="shared" si="13"/>
        <v>9.8552569427696034E-3</v>
      </c>
      <c r="T58" s="44">
        <f t="shared" si="14"/>
        <v>7.9082055521234706E-2</v>
      </c>
      <c r="U58" s="44">
        <f t="shared" si="15"/>
        <v>9.4898466625481639E-2</v>
      </c>
      <c r="V58" s="44">
        <f t="shared" si="16"/>
        <v>1.9770513880308677E-2</v>
      </c>
      <c r="W58" s="44">
        <f t="shared" si="17"/>
        <v>1.9770513880308677E-2</v>
      </c>
      <c r="X58" s="44">
        <f t="shared" si="37"/>
        <v>0.23585380637969663</v>
      </c>
      <c r="Y58" s="44">
        <f t="shared" si="39"/>
        <v>0.15211215718772977</v>
      </c>
      <c r="Z58" s="32">
        <f t="shared" si="25"/>
        <v>3.9314674302451027E-3</v>
      </c>
      <c r="AA58" s="32">
        <f t="shared" si="26"/>
        <v>5.8964360890139773E-3</v>
      </c>
      <c r="AB58" s="32">
        <f t="shared" si="27"/>
        <v>0</v>
      </c>
      <c r="AC58" s="32">
        <f t="shared" si="28"/>
        <v>1.4241392785809375E-4</v>
      </c>
      <c r="AE58" s="19">
        <f t="shared" si="29"/>
        <v>6.5422608686422721E-3</v>
      </c>
      <c r="AF58" s="19">
        <f t="shared" si="30"/>
        <v>3.043249384094701E-3</v>
      </c>
      <c r="AG58" s="19">
        <f t="shared" si="31"/>
        <v>5.1869949162297005E-4</v>
      </c>
      <c r="AH58" s="19">
        <f t="shared" si="32"/>
        <v>5.2239558553804216E-2</v>
      </c>
      <c r="AI58" s="19">
        <f t="shared" si="33"/>
        <v>9.4814698053836369E-2</v>
      </c>
    </row>
    <row r="59" spans="1:35" x14ac:dyDescent="0.25">
      <c r="A59" s="45">
        <f t="shared" si="34"/>
        <v>98</v>
      </c>
      <c r="B59" s="32">
        <f t="shared" si="18"/>
        <v>1.0244424349452859</v>
      </c>
      <c r="C59" s="28">
        <f t="shared" si="8"/>
        <v>6.1644639027852322E-3</v>
      </c>
      <c r="D59" s="33">
        <f t="shared" si="19"/>
        <v>9.0888276300182674E-3</v>
      </c>
      <c r="E59" s="28">
        <f t="shared" si="9"/>
        <v>2.9243637272330348E-3</v>
      </c>
      <c r="F59" s="34">
        <f t="shared" si="35"/>
        <v>3.0296092100060893E-3</v>
      </c>
      <c r="G59" s="30">
        <f t="shared" si="10"/>
        <v>1.0524548277305451E-4</v>
      </c>
      <c r="H59" s="30">
        <f t="shared" si="41"/>
        <v>5.0000000000000001E-4</v>
      </c>
      <c r="I59" s="31">
        <f t="shared" si="40"/>
        <v>-3.947545172269455E-4</v>
      </c>
      <c r="J59" s="30">
        <f t="shared" si="21"/>
        <v>0.9908059268872087</v>
      </c>
      <c r="K59" s="30">
        <f t="shared" si="22"/>
        <v>0</v>
      </c>
      <c r="L59" s="29">
        <v>8.0221704206402747E-2</v>
      </c>
      <c r="M59" s="29">
        <v>4.4114935575530721E-2</v>
      </c>
      <c r="N59" s="37">
        <f t="shared" si="23"/>
        <v>8.0959086314260992E-2</v>
      </c>
      <c r="O59" s="37">
        <f t="shared" si="24"/>
        <v>4.4538358200586964E-2</v>
      </c>
      <c r="P59" s="32">
        <f t="shared" si="36"/>
        <v>0.2</v>
      </c>
      <c r="Q59" s="32">
        <f t="shared" si="12"/>
        <v>8.3688112692677188E-2</v>
      </c>
      <c r="R59" s="43">
        <v>36</v>
      </c>
      <c r="S59" s="44">
        <f t="shared" si="13"/>
        <v>9.0888276300182674E-3</v>
      </c>
      <c r="T59" s="44">
        <f t="shared" si="14"/>
        <v>7.9932770865546551E-2</v>
      </c>
      <c r="U59" s="44">
        <f t="shared" si="15"/>
        <v>9.5919325038655856E-2</v>
      </c>
      <c r="V59" s="44">
        <f t="shared" si="16"/>
        <v>1.9983192716386638E-2</v>
      </c>
      <c r="W59" s="44">
        <f t="shared" si="17"/>
        <v>1.9983192716386638E-2</v>
      </c>
      <c r="X59" s="44">
        <f t="shared" si="37"/>
        <v>0.24052973043738307</v>
      </c>
      <c r="Y59" s="44">
        <f t="shared" si="39"/>
        <v>0.15493069406352686</v>
      </c>
      <c r="Z59" s="32">
        <f t="shared" si="25"/>
        <v>3.6450932409520598E-3</v>
      </c>
      <c r="AA59" s="32">
        <f t="shared" si="26"/>
        <v>5.4176306717183863E-3</v>
      </c>
      <c r="AB59" s="32">
        <f t="shared" si="27"/>
        <v>0</v>
      </c>
      <c r="AC59" s="32">
        <f t="shared" si="28"/>
        <v>1.3097587104915671E-4</v>
      </c>
      <c r="AE59" s="19">
        <f t="shared" si="29"/>
        <v>6.0173843766189441E-3</v>
      </c>
      <c r="AF59" s="19">
        <f t="shared" si="30"/>
        <v>2.8036847453390005E-3</v>
      </c>
      <c r="AG59" s="19">
        <f t="shared" si="31"/>
        <v>4.9498678691034471E-4</v>
      </c>
      <c r="AH59" s="19">
        <f t="shared" si="32"/>
        <v>5.2657702113225832E-2</v>
      </c>
      <c r="AI59" s="19">
        <f t="shared" si="33"/>
        <v>9.5184708329906401E-2</v>
      </c>
    </row>
    <row r="60" spans="1:35" x14ac:dyDescent="0.25">
      <c r="A60" s="45">
        <f t="shared" si="34"/>
        <v>99</v>
      </c>
      <c r="B60" s="32">
        <f t="shared" si="18"/>
        <v>1.026683174128689</v>
      </c>
      <c r="C60" s="28">
        <f t="shared" si="8"/>
        <v>5.6772269904506742E-3</v>
      </c>
      <c r="D60" s="33">
        <f t="shared" si="19"/>
        <v>8.3758239742281332E-3</v>
      </c>
      <c r="E60" s="28">
        <f t="shared" si="9"/>
        <v>2.698596983777459E-3</v>
      </c>
      <c r="F60" s="34">
        <f t="shared" si="35"/>
        <v>2.7919413247427111E-3</v>
      </c>
      <c r="G60" s="30">
        <f t="shared" si="10"/>
        <v>9.3344340965252105E-5</v>
      </c>
      <c r="H60" s="30">
        <f t="shared" si="41"/>
        <v>5.0000000000000001E-4</v>
      </c>
      <c r="I60" s="31">
        <f t="shared" si="40"/>
        <v>-4.0665565903474791E-4</v>
      </c>
      <c r="J60" s="30">
        <f t="shared" si="21"/>
        <v>0.9915308316848066</v>
      </c>
      <c r="K60" s="30">
        <f t="shared" si="22"/>
        <v>0</v>
      </c>
      <c r="L60" s="29">
        <v>8.0221704206402747E-2</v>
      </c>
      <c r="M60" s="29">
        <v>4.4114935575530721E-2</v>
      </c>
      <c r="N60" s="37">
        <f t="shared" si="23"/>
        <v>8.1696468422119223E-2</v>
      </c>
      <c r="O60" s="37">
        <f t="shared" si="24"/>
        <v>4.4961780825643199E-2</v>
      </c>
      <c r="P60" s="32">
        <f t="shared" si="36"/>
        <v>0.4</v>
      </c>
      <c r="Q60" s="32">
        <f t="shared" si="12"/>
        <v>8.4659991406900587E-2</v>
      </c>
      <c r="R60" s="43">
        <v>37</v>
      </c>
      <c r="S60" s="44">
        <f t="shared" si="13"/>
        <v>8.3758239742281332E-3</v>
      </c>
      <c r="T60" s="44">
        <f t="shared" si="14"/>
        <v>8.080394454189832E-2</v>
      </c>
      <c r="U60" s="44">
        <f t="shared" si="15"/>
        <v>9.6964733450277979E-2</v>
      </c>
      <c r="V60" s="44">
        <f t="shared" si="16"/>
        <v>2.020098613547458E-2</v>
      </c>
      <c r="W60" s="44">
        <f t="shared" si="17"/>
        <v>2.020098613547458E-2</v>
      </c>
      <c r="X60" s="44">
        <f t="shared" si="37"/>
        <v>0.24530794573291131</v>
      </c>
      <c r="Y60" s="44">
        <f t="shared" si="39"/>
        <v>0.15780145654881564</v>
      </c>
      <c r="Z60" s="32">
        <f t="shared" si="25"/>
        <v>3.3772280722011681E-3</v>
      </c>
      <c r="AA60" s="32">
        <f t="shared" si="26"/>
        <v>4.9738305714384515E-3</v>
      </c>
      <c r="AB60" s="32">
        <f t="shared" si="27"/>
        <v>0</v>
      </c>
      <c r="AC60" s="32">
        <f t="shared" si="28"/>
        <v>1.2045646837420882E-4</v>
      </c>
      <c r="AE60" s="19">
        <f t="shared" si="29"/>
        <v>5.5296776391302437E-3</v>
      </c>
      <c r="AF60" s="19">
        <f t="shared" si="30"/>
        <v>2.5804932028875706E-3</v>
      </c>
      <c r="AG60" s="19">
        <f t="shared" si="31"/>
        <v>4.7235812483487099E-4</v>
      </c>
      <c r="AH60" s="19">
        <f t="shared" si="32"/>
        <v>5.3046876213266474E-2</v>
      </c>
      <c r="AI60" s="19">
        <f t="shared" si="33"/>
        <v>9.5529061171881369E-2</v>
      </c>
    </row>
    <row r="61" spans="1:35" x14ac:dyDescent="0.25">
      <c r="A61" s="45">
        <f t="shared" si="34"/>
        <v>100</v>
      </c>
      <c r="B61" s="32">
        <f t="shared" si="18"/>
        <v>1.0291267593615216</v>
      </c>
      <c r="C61" s="28">
        <f t="shared" si="8"/>
        <v>5.2247710971731406E-3</v>
      </c>
      <c r="D61" s="33">
        <f t="shared" si="19"/>
        <v>7.7130647152128043E-3</v>
      </c>
      <c r="E61" s="28">
        <f t="shared" si="9"/>
        <v>2.4882936180396636E-3</v>
      </c>
      <c r="F61" s="34">
        <f t="shared" si="35"/>
        <v>2.5710215717376014E-3</v>
      </c>
      <c r="G61" s="30">
        <f t="shared" si="10"/>
        <v>8.2727953697937784E-5</v>
      </c>
      <c r="H61" s="30">
        <f t="shared" si="41"/>
        <v>5.0000000000000001E-4</v>
      </c>
      <c r="I61" s="31">
        <f t="shared" si="40"/>
        <v>-4.1727204630206223E-4</v>
      </c>
      <c r="J61" s="30">
        <f t="shared" si="21"/>
        <v>0.99220420733108927</v>
      </c>
      <c r="K61" s="30">
        <f t="shared" si="22"/>
        <v>0</v>
      </c>
      <c r="L61" s="29">
        <v>8.0221704206402747E-2</v>
      </c>
      <c r="M61" s="29">
        <v>4.4114935575530721E-2</v>
      </c>
      <c r="N61" s="37">
        <f t="shared" si="23"/>
        <v>8.2433850529977482E-2</v>
      </c>
      <c r="O61" s="37">
        <f t="shared" si="24"/>
        <v>4.5385203450699442E-2</v>
      </c>
      <c r="P61" s="32">
        <f t="shared" si="36"/>
        <v>0.60000000000000009</v>
      </c>
      <c r="Q61" s="32">
        <f t="shared" si="12"/>
        <v>8.5654393568404374E-2</v>
      </c>
      <c r="R61" s="43">
        <v>38</v>
      </c>
      <c r="S61" s="44">
        <f t="shared" si="13"/>
        <v>7.7130647152128043E-3</v>
      </c>
      <c r="T61" s="44">
        <f t="shared" si="14"/>
        <v>8.1697537480155832E-2</v>
      </c>
      <c r="U61" s="44">
        <f t="shared" si="15"/>
        <v>9.8037044976186996E-2</v>
      </c>
      <c r="V61" s="44">
        <f t="shared" si="16"/>
        <v>2.0424384370038958E-2</v>
      </c>
      <c r="W61" s="44">
        <f t="shared" si="17"/>
        <v>2.0424384370038958E-2</v>
      </c>
      <c r="X61" s="44">
        <f t="shared" si="37"/>
        <v>0.25018958989700019</v>
      </c>
      <c r="Y61" s="44">
        <f t="shared" si="39"/>
        <v>0.1607254123493268</v>
      </c>
      <c r="Z61" s="32">
        <f t="shared" si="25"/>
        <v>3.1268008183892452E-3</v>
      </c>
      <c r="AA61" s="32">
        <f t="shared" si="26"/>
        <v>4.5627838147216616E-3</v>
      </c>
      <c r="AB61" s="32">
        <f t="shared" si="27"/>
        <v>0</v>
      </c>
      <c r="AC61" s="32">
        <f t="shared" si="28"/>
        <v>1.1078193759628514E-4</v>
      </c>
      <c r="AE61" s="19">
        <f t="shared" si="29"/>
        <v>5.0768975246690022E-3</v>
      </c>
      <c r="AF61" s="19">
        <f t="shared" si="30"/>
        <v>2.3727267466547939E-3</v>
      </c>
      <c r="AG61" s="19">
        <f t="shared" si="31"/>
        <v>4.507639476403416E-4</v>
      </c>
      <c r="AH61" s="19">
        <f t="shared" si="32"/>
        <v>5.3408797990176435E-2</v>
      </c>
      <c r="AI61" s="19">
        <f t="shared" si="33"/>
        <v>9.5849280142859955E-2</v>
      </c>
    </row>
    <row r="62" spans="1:35" x14ac:dyDescent="0.25">
      <c r="A62" s="45">
        <f t="shared" si="34"/>
        <v>101</v>
      </c>
      <c r="B62" s="32">
        <f t="shared" si="18"/>
        <v>1.0317901565150207</v>
      </c>
      <c r="C62" s="28">
        <f t="shared" si="8"/>
        <v>4.8049399816879664E-3</v>
      </c>
      <c r="D62" s="33">
        <f t="shared" si="19"/>
        <v>7.0975125293790313E-3</v>
      </c>
      <c r="E62" s="28">
        <f t="shared" si="9"/>
        <v>2.2925725476910653E-3</v>
      </c>
      <c r="F62" s="34">
        <f t="shared" si="35"/>
        <v>2.3658375097930103E-3</v>
      </c>
      <c r="G62" s="30">
        <f t="shared" si="10"/>
        <v>7.3264962101944955E-5</v>
      </c>
      <c r="H62" s="30">
        <f t="shared" si="41"/>
        <v>5.0000000000000001E-4</v>
      </c>
      <c r="I62" s="31">
        <f t="shared" si="40"/>
        <v>-4.2673503789805506E-4</v>
      </c>
      <c r="J62" s="30">
        <f t="shared" si="21"/>
        <v>0.99282922250851913</v>
      </c>
      <c r="K62" s="30">
        <f t="shared" si="22"/>
        <v>0</v>
      </c>
      <c r="L62" s="29">
        <v>8.0221704206402747E-2</v>
      </c>
      <c r="M62" s="29">
        <v>4.4114935575530721E-2</v>
      </c>
      <c r="N62" s="37">
        <f t="shared" si="23"/>
        <v>8.3171232637835713E-2</v>
      </c>
      <c r="O62" s="37">
        <f t="shared" si="24"/>
        <v>4.5808626075755685E-2</v>
      </c>
      <c r="P62" s="32">
        <f t="shared" si="36"/>
        <v>0.8</v>
      </c>
      <c r="Q62" s="32">
        <f t="shared" si="12"/>
        <v>8.6673668214592478E-2</v>
      </c>
      <c r="R62" s="43">
        <v>39</v>
      </c>
      <c r="S62" s="44">
        <f t="shared" si="13"/>
        <v>7.0975125293790313E-3</v>
      </c>
      <c r="T62" s="44">
        <f t="shared" si="14"/>
        <v>8.2615731865618408E-2</v>
      </c>
      <c r="U62" s="44">
        <f t="shared" si="15"/>
        <v>9.9138878238742081E-2</v>
      </c>
      <c r="V62" s="44">
        <f t="shared" si="16"/>
        <v>2.0653932966404602E-2</v>
      </c>
      <c r="W62" s="44">
        <f t="shared" si="17"/>
        <v>2.0653932966404602E-2</v>
      </c>
      <c r="X62" s="44">
        <f t="shared" si="37"/>
        <v>0.25517576378212303</v>
      </c>
      <c r="Y62" s="44">
        <f t="shared" si="39"/>
        <v>0.1637035471017331</v>
      </c>
      <c r="Z62" s="32">
        <f t="shared" si="25"/>
        <v>2.8928698571967339E-3</v>
      </c>
      <c r="AA62" s="32">
        <f t="shared" si="26"/>
        <v>4.1823948218473002E-3</v>
      </c>
      <c r="AB62" s="32">
        <f t="shared" si="27"/>
        <v>0</v>
      </c>
      <c r="AC62" s="32">
        <f t="shared" si="28"/>
        <v>1.018844223413654E-4</v>
      </c>
      <c r="AE62" s="19">
        <f t="shared" si="29"/>
        <v>4.6568965126757506E-3</v>
      </c>
      <c r="AF62" s="19">
        <f t="shared" si="30"/>
        <v>2.1794886791555862E-3</v>
      </c>
      <c r="AG62" s="19">
        <f t="shared" si="31"/>
        <v>4.3015696313752628E-4</v>
      </c>
      <c r="AH62" s="19">
        <f t="shared" si="32"/>
        <v>5.3745105615405575E-2</v>
      </c>
      <c r="AI62" s="19">
        <f t="shared" si="33"/>
        <v>9.614681858162609E-2</v>
      </c>
    </row>
    <row r="63" spans="1:35" x14ac:dyDescent="0.25">
      <c r="A63" s="45">
        <f t="shared" si="34"/>
        <v>102</v>
      </c>
      <c r="B63" s="32">
        <f t="shared" si="18"/>
        <v>1.034693320363862</v>
      </c>
      <c r="C63" s="28">
        <f t="shared" si="8"/>
        <v>4.4156840773453693E-3</v>
      </c>
      <c r="D63" s="33">
        <f t="shared" si="19"/>
        <v>6.5262712377441006E-3</v>
      </c>
      <c r="E63" s="28">
        <f t="shared" si="9"/>
        <v>2.1105871603987313E-3</v>
      </c>
      <c r="F63" s="34">
        <f t="shared" si="35"/>
        <v>2.1754237459147003E-3</v>
      </c>
      <c r="G63" s="30">
        <f t="shared" si="10"/>
        <v>6.4836585515969016E-5</v>
      </c>
      <c r="H63" s="30">
        <f t="shared" si="41"/>
        <v>5.0000000000000001E-4</v>
      </c>
      <c r="I63" s="31">
        <f t="shared" si="40"/>
        <v>-4.3516341448403099E-4</v>
      </c>
      <c r="J63" s="30">
        <f t="shared" si="21"/>
        <v>0.99340889217674011</v>
      </c>
      <c r="K63" s="30">
        <f t="shared" si="22"/>
        <v>0</v>
      </c>
      <c r="L63" s="29">
        <v>8.3908614745693957E-2</v>
      </c>
      <c r="M63" s="29">
        <v>4.623204870081192E-2</v>
      </c>
      <c r="N63" s="37">
        <f t="shared" si="23"/>
        <v>8.3908614745693957E-2</v>
      </c>
      <c r="O63" s="37">
        <f t="shared" si="24"/>
        <v>4.623204870081192E-2</v>
      </c>
      <c r="P63" s="32">
        <f t="shared" si="36"/>
        <v>0</v>
      </c>
      <c r="Q63" s="32">
        <f t="shared" si="12"/>
        <v>8.7717616775153995E-2</v>
      </c>
      <c r="R63" s="43">
        <v>40</v>
      </c>
      <c r="S63" s="44">
        <f t="shared" si="13"/>
        <v>6.5262712377441006E-3</v>
      </c>
      <c r="T63" s="44">
        <f t="shared" si="14"/>
        <v>8.3558280544633823E-2</v>
      </c>
      <c r="U63" s="44">
        <f t="shared" si="15"/>
        <v>0.10026993665356058</v>
      </c>
      <c r="V63" s="44">
        <f t="shared" si="16"/>
        <v>2.0889570136158456E-2</v>
      </c>
      <c r="W63" s="44">
        <f t="shared" si="17"/>
        <v>2.0889570136158456E-2</v>
      </c>
      <c r="X63" s="44">
        <f t="shared" si="37"/>
        <v>0.26168197302739082</v>
      </c>
      <c r="Y63" s="44">
        <f t="shared" si="39"/>
        <v>0.16673686470589785</v>
      </c>
      <c r="Z63" s="32">
        <f t="shared" si="25"/>
        <v>2.6745278013629858E-3</v>
      </c>
      <c r="AA63" s="32">
        <f t="shared" si="26"/>
        <v>3.830675126462374E-3</v>
      </c>
      <c r="AB63" s="32">
        <f t="shared" si="27"/>
        <v>0</v>
      </c>
      <c r="AC63" s="32">
        <f t="shared" si="28"/>
        <v>9.3701516159271482E-5</v>
      </c>
      <c r="AE63" s="19">
        <f t="shared" si="29"/>
        <v>4.2676259626306876E-3</v>
      </c>
      <c r="AF63" s="19">
        <f t="shared" si="30"/>
        <v>1.9999255792905908E-3</v>
      </c>
      <c r="AG63" s="19">
        <f t="shared" si="31"/>
        <v>4.1049204113221595E-4</v>
      </c>
      <c r="AH63" s="19">
        <f t="shared" si="32"/>
        <v>5.4057360906595388E-2</v>
      </c>
      <c r="AI63" s="19">
        <f t="shared" si="33"/>
        <v>9.6423061862351653E-2</v>
      </c>
    </row>
    <row r="64" spans="1:35" x14ac:dyDescent="0.25">
      <c r="A64" s="45">
        <f t="shared" si="34"/>
        <v>103</v>
      </c>
      <c r="B64" s="32">
        <f t="shared" si="18"/>
        <v>1.0378717956545955</v>
      </c>
      <c r="C64" s="28">
        <f t="shared" si="8"/>
        <v>4.0580485666372422E-3</v>
      </c>
      <c r="D64" s="33">
        <f t="shared" si="19"/>
        <v>6.0010061401515203E-3</v>
      </c>
      <c r="E64" s="28">
        <f t="shared" si="9"/>
        <v>1.9429575735142781E-3</v>
      </c>
      <c r="F64" s="34">
        <f t="shared" si="35"/>
        <v>2.0003353800505069E-3</v>
      </c>
      <c r="G64" s="30">
        <f t="shared" si="10"/>
        <v>5.7377806536228811E-5</v>
      </c>
      <c r="H64" s="30">
        <f t="shared" si="41"/>
        <v>5.0000000000000001E-4</v>
      </c>
      <c r="I64" s="31">
        <f t="shared" si="40"/>
        <v>-4.426221934637712E-4</v>
      </c>
      <c r="J64" s="30">
        <f t="shared" si="21"/>
        <v>0.99394161605331222</v>
      </c>
      <c r="K64" s="30">
        <f t="shared" si="22"/>
        <v>0</v>
      </c>
      <c r="L64" s="29">
        <v>8.3908614745693957E-2</v>
      </c>
      <c r="M64" s="29">
        <v>4.623204870081192E-2</v>
      </c>
      <c r="N64" s="37">
        <f t="shared" si="23"/>
        <v>8.3908614745693957E-2</v>
      </c>
      <c r="O64" s="37">
        <f t="shared" si="24"/>
        <v>4.6232048700811927E-2</v>
      </c>
      <c r="P64" s="32">
        <f t="shared" si="36"/>
        <v>0.2</v>
      </c>
      <c r="Q64" s="32">
        <f t="shared" si="12"/>
        <v>8.8051016837744855E-2</v>
      </c>
      <c r="R64" s="43">
        <v>41</v>
      </c>
      <c r="S64" s="44">
        <f t="shared" si="13"/>
        <v>6.0010061401515203E-3</v>
      </c>
      <c r="T64" s="44">
        <f t="shared" si="14"/>
        <v>8.3825192149619518E-2</v>
      </c>
      <c r="U64" s="44">
        <f t="shared" si="15"/>
        <v>0.10059023057954342</v>
      </c>
      <c r="V64" s="44">
        <f t="shared" si="16"/>
        <v>2.0956298037404879E-2</v>
      </c>
      <c r="W64" s="44">
        <f t="shared" si="17"/>
        <v>2.0956298037404879E-2</v>
      </c>
      <c r="X64" s="44">
        <f t="shared" si="37"/>
        <v>0.26755644418634522</v>
      </c>
      <c r="Y64" s="44">
        <f t="shared" si="39"/>
        <v>0.16982638766327965</v>
      </c>
      <c r="Z64" s="32">
        <f t="shared" si="25"/>
        <v>2.4709141686497693E-3</v>
      </c>
      <c r="AA64" s="32">
        <f t="shared" si="26"/>
        <v>3.505745954257824E-3</v>
      </c>
      <c r="AB64" s="32">
        <f t="shared" si="27"/>
        <v>0</v>
      </c>
      <c r="AC64" s="32">
        <f t="shared" si="28"/>
        <v>8.6175824809888704E-5</v>
      </c>
      <c r="AE64" s="19">
        <f t="shared" si="29"/>
        <v>3.9099709459565696E-3</v>
      </c>
      <c r="AF64" s="19">
        <f t="shared" si="30"/>
        <v>1.8304060250162095E-3</v>
      </c>
      <c r="AG64" s="19">
        <f t="shared" si="31"/>
        <v>3.9172611458813055E-4</v>
      </c>
      <c r="AH64" s="19">
        <f t="shared" si="32"/>
        <v>5.4347042189603956E-2</v>
      </c>
      <c r="AI64" s="19">
        <f t="shared" si="33"/>
        <v>9.6679321076835661E-2</v>
      </c>
    </row>
    <row r="65" spans="1:74" x14ac:dyDescent="0.25">
      <c r="A65" s="45">
        <f t="shared" si="34"/>
        <v>104</v>
      </c>
      <c r="B65" s="32">
        <f t="shared" si="18"/>
        <v>1.0416663188887698</v>
      </c>
      <c r="C65" s="28">
        <f t="shared" si="8"/>
        <v>3.7294549867184978E-3</v>
      </c>
      <c r="D65" s="33">
        <f t="shared" si="19"/>
        <v>5.5180168556071751E-3</v>
      </c>
      <c r="E65" s="28">
        <f t="shared" si="9"/>
        <v>1.7885618688886775E-3</v>
      </c>
      <c r="F65" s="34">
        <f t="shared" si="35"/>
        <v>1.8393389518690584E-3</v>
      </c>
      <c r="G65" s="30">
        <f t="shared" si="10"/>
        <v>5.0777082980380927E-5</v>
      </c>
      <c r="H65" s="30">
        <f t="shared" si="41"/>
        <v>5.0000000000000001E-4</v>
      </c>
      <c r="I65" s="31">
        <f t="shared" si="40"/>
        <v>-4.4922291701961908E-4</v>
      </c>
      <c r="J65" s="30">
        <f t="shared" si="21"/>
        <v>0.99443120606141255</v>
      </c>
      <c r="K65" s="30">
        <f t="shared" si="22"/>
        <v>0</v>
      </c>
      <c r="L65" s="29">
        <v>8.3908614745693957E-2</v>
      </c>
      <c r="M65" s="29">
        <v>4.623204870081192E-2</v>
      </c>
      <c r="N65" s="37">
        <f t="shared" si="23"/>
        <v>8.3908614745693957E-2</v>
      </c>
      <c r="O65" s="37">
        <f t="shared" si="24"/>
        <v>4.623204870081192E-2</v>
      </c>
      <c r="P65" s="32">
        <f t="shared" si="36"/>
        <v>0.4</v>
      </c>
      <c r="Q65" s="32">
        <f t="shared" si="12"/>
        <v>8.8413599242816998E-2</v>
      </c>
      <c r="R65" s="43">
        <v>42</v>
      </c>
      <c r="S65" s="44">
        <f t="shared" si="13"/>
        <v>5.5180168556071751E-3</v>
      </c>
      <c r="T65" s="44">
        <f t="shared" si="14"/>
        <v>8.4121455358013589E-2</v>
      </c>
      <c r="U65" s="44">
        <f t="shared" si="15"/>
        <v>0.1009457464296163</v>
      </c>
      <c r="V65" s="44">
        <f t="shared" si="16"/>
        <v>2.1030363839503397E-2</v>
      </c>
      <c r="W65" s="44">
        <f t="shared" si="17"/>
        <v>2.1030363839503397E-2</v>
      </c>
      <c r="X65" s="44">
        <f t="shared" si="37"/>
        <v>0.27353696445126074</v>
      </c>
      <c r="Y65" s="44">
        <f t="shared" si="39"/>
        <v>0.17297315742160752</v>
      </c>
      <c r="Z65" s="32">
        <f t="shared" si="25"/>
        <v>2.2858651248841805E-3</v>
      </c>
      <c r="AA65" s="32">
        <f t="shared" si="26"/>
        <v>3.2096041671440881E-3</v>
      </c>
      <c r="AB65" s="32">
        <f t="shared" si="27"/>
        <v>0</v>
      </c>
      <c r="AC65" s="32">
        <f t="shared" si="28"/>
        <v>7.9254563704621783E-5</v>
      </c>
      <c r="AE65" s="19">
        <f t="shared" si="29"/>
        <v>3.5802779825856433E-3</v>
      </c>
      <c r="AF65" s="19">
        <f t="shared" si="30"/>
        <v>1.6765748838755438E-3</v>
      </c>
      <c r="AG65" s="19">
        <f t="shared" si="31"/>
        <v>3.7381808530823247E-4</v>
      </c>
      <c r="AH65" s="19">
        <f t="shared" si="32"/>
        <v>5.4613101670175579E-2</v>
      </c>
      <c r="AI65" s="19">
        <f t="shared" si="33"/>
        <v>9.6914693730055526E-2</v>
      </c>
    </row>
    <row r="66" spans="1:74" x14ac:dyDescent="0.25">
      <c r="A66" s="45">
        <f t="shared" si="34"/>
        <v>105</v>
      </c>
      <c r="B66" s="32">
        <f t="shared" si="18"/>
        <v>1.0459121365131618</v>
      </c>
      <c r="C66" s="28">
        <f t="shared" si="8"/>
        <v>3.4275362559320673E-3</v>
      </c>
      <c r="D66" s="33">
        <f t="shared" si="19"/>
        <v>5.0739008272362969E-3</v>
      </c>
      <c r="E66" s="28">
        <f t="shared" si="9"/>
        <v>1.6463645713042296E-3</v>
      </c>
      <c r="F66" s="34">
        <f t="shared" si="35"/>
        <v>1.6913002757454323E-3</v>
      </c>
      <c r="G66" s="30">
        <f t="shared" si="10"/>
        <v>4.4935704441202706E-5</v>
      </c>
      <c r="H66" s="30">
        <f t="shared" si="41"/>
        <v>5.0000000000000001E-4</v>
      </c>
      <c r="I66" s="31">
        <f t="shared" si="40"/>
        <v>-4.550642955587973E-4</v>
      </c>
      <c r="J66" s="30">
        <f t="shared" si="21"/>
        <v>0.99488116346832256</v>
      </c>
      <c r="K66" s="30">
        <f t="shared" si="22"/>
        <v>0</v>
      </c>
      <c r="L66" s="29">
        <v>8.3908614745693957E-2</v>
      </c>
      <c r="M66" s="29">
        <v>4.623204870081192E-2</v>
      </c>
      <c r="N66" s="37">
        <f t="shared" si="23"/>
        <v>8.3908614745693957E-2</v>
      </c>
      <c r="O66" s="37">
        <f t="shared" si="24"/>
        <v>4.623204870081192E-2</v>
      </c>
      <c r="P66" s="32">
        <f t="shared" si="36"/>
        <v>0.60000000000000009</v>
      </c>
      <c r="Q66" s="32">
        <f t="shared" si="12"/>
        <v>8.8707416118557592E-2</v>
      </c>
      <c r="R66" s="43">
        <v>43</v>
      </c>
      <c r="S66" s="44">
        <f t="shared" si="13"/>
        <v>5.0739008272362969E-3</v>
      </c>
      <c r="T66" s="44">
        <f t="shared" si="14"/>
        <v>8.4353826426996598E-2</v>
      </c>
      <c r="U66" s="44">
        <f t="shared" si="15"/>
        <v>0.10122459171239591</v>
      </c>
      <c r="V66" s="44">
        <f t="shared" si="16"/>
        <v>2.1088456606749149E-2</v>
      </c>
      <c r="W66" s="44">
        <f t="shared" si="17"/>
        <v>2.1088456606749149E-2</v>
      </c>
      <c r="X66" s="44">
        <f t="shared" si="37"/>
        <v>0.32557830421901068</v>
      </c>
      <c r="Y66" s="44">
        <f t="shared" si="39"/>
        <v>0.17617823472594266</v>
      </c>
      <c r="Z66" s="32">
        <f t="shared" si="25"/>
        <v>2.1147084977040679E-3</v>
      </c>
      <c r="AA66" s="32">
        <f t="shared" si="26"/>
        <v>2.9382984715829847E-3</v>
      </c>
      <c r="AB66" s="32">
        <f t="shared" si="27"/>
        <v>0</v>
      </c>
      <c r="AC66" s="32">
        <f t="shared" si="28"/>
        <v>7.2889187679572675E-5</v>
      </c>
      <c r="AE66" s="19">
        <f t="shared" si="29"/>
        <v>3.2770785769430976E-3</v>
      </c>
      <c r="AF66" s="19">
        <f t="shared" si="30"/>
        <v>1.5359955213114919E-3</v>
      </c>
      <c r="AG66" s="19">
        <f t="shared" si="31"/>
        <v>3.5672873392788391E-4</v>
      </c>
      <c r="AH66" s="19">
        <f t="shared" si="32"/>
        <v>5.4857639321893886E-2</v>
      </c>
      <c r="AI66" s="19">
        <f t="shared" si="33"/>
        <v>9.713102419792416E-2</v>
      </c>
    </row>
    <row r="67" spans="1:74" x14ac:dyDescent="0.25">
      <c r="A67" s="45">
        <f t="shared" si="34"/>
        <v>106</v>
      </c>
      <c r="B67" s="32">
        <f t="shared" si="18"/>
        <v>1.051032279778777</v>
      </c>
      <c r="C67" s="28">
        <f t="shared" si="8"/>
        <v>3.2259393349181381E-3</v>
      </c>
      <c r="D67" s="33">
        <f t="shared" si="19"/>
        <v>4.7632403991330714E-3</v>
      </c>
      <c r="E67" s="28">
        <f t="shared" si="9"/>
        <v>1.5373010642149335E-3</v>
      </c>
      <c r="F67" s="34">
        <f t="shared" si="35"/>
        <v>1.5776418265624717E-3</v>
      </c>
      <c r="G67" s="30">
        <f t="shared" si="10"/>
        <v>4.0340762347538216E-5</v>
      </c>
      <c r="H67" s="30">
        <f t="shared" si="41"/>
        <v>5.0000000000000001E-4</v>
      </c>
      <c r="I67" s="31">
        <f t="shared" si="40"/>
        <v>-4.5965923765246179E-4</v>
      </c>
      <c r="J67" s="30">
        <f t="shared" si="21"/>
        <v>0.9951964188385195</v>
      </c>
      <c r="K67" s="30">
        <f t="shared" si="22"/>
        <v>0</v>
      </c>
      <c r="L67" s="29">
        <v>8.3908614745693957E-2</v>
      </c>
      <c r="M67" s="29">
        <v>4.623204870081192E-2</v>
      </c>
      <c r="N67" s="37">
        <f t="shared" si="23"/>
        <v>6.3181722949138791E-2</v>
      </c>
      <c r="O67" s="37">
        <f t="shared" si="24"/>
        <v>6.9566409740162385E-2</v>
      </c>
      <c r="P67" s="32">
        <f t="shared" si="36"/>
        <v>0.8</v>
      </c>
      <c r="Q67" s="32">
        <f t="shared" si="12"/>
        <v>6.8400561031276813E-2</v>
      </c>
      <c r="R67" s="43">
        <v>44</v>
      </c>
      <c r="S67" s="44">
        <f t="shared" si="13"/>
        <v>4.7632403991330714E-3</v>
      </c>
      <c r="T67" s="44">
        <f t="shared" si="14"/>
        <v>6.5226472034211683E-2</v>
      </c>
      <c r="U67" s="44">
        <f t="shared" si="15"/>
        <v>7.8271766441054019E-2</v>
      </c>
      <c r="V67" s="44">
        <f t="shared" si="16"/>
        <v>1.6306618008552921E-2</v>
      </c>
      <c r="W67" s="44">
        <f t="shared" si="17"/>
        <v>1.6306618008552921E-2</v>
      </c>
      <c r="X67" s="44">
        <f t="shared" si="37"/>
        <v>0.26226554473065927</v>
      </c>
      <c r="Y67" s="44">
        <f t="shared" si="39"/>
        <v>0.17944269997624521</v>
      </c>
      <c r="Z67" s="32">
        <f t="shared" si="25"/>
        <v>1.9567472901103437E-3</v>
      </c>
      <c r="AA67" s="32">
        <f t="shared" si="26"/>
        <v>2.6899187496666485E-3</v>
      </c>
      <c r="AB67" s="32">
        <f t="shared" si="27"/>
        <v>0</v>
      </c>
      <c r="AC67" s="32">
        <f t="shared" si="28"/>
        <v>6.7035050503699216E-5</v>
      </c>
      <c r="AE67" s="19">
        <f t="shared" si="29"/>
        <v>3.0693056692770075E-3</v>
      </c>
      <c r="AF67" s="19">
        <f t="shared" si="30"/>
        <v>1.3368118510350151E-3</v>
      </c>
      <c r="AG67" s="19">
        <f t="shared" si="31"/>
        <v>3.4042063402272871E-4</v>
      </c>
      <c r="AH67" s="19">
        <f t="shared" si="32"/>
        <v>5.5082228370777482E-2</v>
      </c>
      <c r="AI67" s="19">
        <f t="shared" si="33"/>
        <v>9.7329699826888286E-2</v>
      </c>
    </row>
    <row r="68" spans="1:74" x14ac:dyDescent="0.25">
      <c r="A68" s="45">
        <f t="shared" si="34"/>
        <v>107</v>
      </c>
      <c r="B68" s="32">
        <f t="shared" si="18"/>
        <v>1.0646333460873014</v>
      </c>
      <c r="C68" s="28">
        <f t="shared" si="8"/>
        <v>2.9558435307820811E-3</v>
      </c>
      <c r="D68" s="33">
        <f t="shared" si="19"/>
        <v>4.3798723407174681E-3</v>
      </c>
      <c r="E68" s="28">
        <f t="shared" si="9"/>
        <v>1.4240288099353867E-3</v>
      </c>
      <c r="F68" s="34">
        <f t="shared" si="35"/>
        <v>1.4599574469058227E-3</v>
      </c>
      <c r="G68" s="30">
        <f t="shared" si="10"/>
        <v>3.592863697043599E-5</v>
      </c>
      <c r="H68" s="30">
        <f t="shared" si="41"/>
        <v>5.0000000000000001E-4</v>
      </c>
      <c r="I68" s="31">
        <f t="shared" si="40"/>
        <v>-4.6407136302956402E-4</v>
      </c>
      <c r="J68" s="30">
        <f t="shared" si="21"/>
        <v>0.9955841990223121</v>
      </c>
      <c r="K68" s="30">
        <f t="shared" si="22"/>
        <v>0</v>
      </c>
      <c r="L68" s="29">
        <v>8.3908614745693957E-2</v>
      </c>
      <c r="M68" s="29">
        <v>4.623204870081192E-2</v>
      </c>
      <c r="N68" s="37">
        <f t="shared" si="23"/>
        <v>8.3908614745693957E-2</v>
      </c>
      <c r="O68" s="37">
        <f t="shared" si="24"/>
        <v>4.623204870081192E-2</v>
      </c>
      <c r="P68" s="32">
        <f t="shared" si="36"/>
        <v>0</v>
      </c>
      <c r="Q68" s="32">
        <f t="shared" si="12"/>
        <v>8.9561249017427333E-2</v>
      </c>
      <c r="R68" s="43">
        <v>45</v>
      </c>
      <c r="S68" s="44">
        <f t="shared" si="13"/>
        <v>4.3798723407174681E-3</v>
      </c>
      <c r="T68" s="44">
        <f t="shared" si="14"/>
        <v>8.5075930637451766E-2</v>
      </c>
      <c r="U68" s="44">
        <f t="shared" si="15"/>
        <v>0.10209111676494212</v>
      </c>
      <c r="V68" s="44">
        <f t="shared" si="16"/>
        <v>2.1268982659362941E-2</v>
      </c>
      <c r="W68" s="44">
        <f t="shared" si="17"/>
        <v>2.1268982659362941E-2</v>
      </c>
      <c r="X68" s="44">
        <f t="shared" si="37"/>
        <v>0.29991012757191032</v>
      </c>
      <c r="Y68" s="44">
        <f t="shared" si="39"/>
        <v>0.18276765359156633</v>
      </c>
      <c r="Z68" s="32">
        <f t="shared" si="25"/>
        <v>1.9076274983114367E-3</v>
      </c>
      <c r="AA68" s="32">
        <f t="shared" si="26"/>
        <v>2.5526624297607294E-3</v>
      </c>
      <c r="AB68" s="32">
        <f t="shared" si="27"/>
        <v>0</v>
      </c>
      <c r="AC68" s="32">
        <f t="shared" si="28"/>
        <v>6.1651091733772633E-5</v>
      </c>
      <c r="AE68" s="19">
        <f t="shared" si="29"/>
        <v>2.7763957813695026E-3</v>
      </c>
      <c r="AF68" s="19">
        <f t="shared" si="30"/>
        <v>1.3533541668249007E-3</v>
      </c>
      <c r="AG68" s="19">
        <f t="shared" si="31"/>
        <v>3.2485807014319206E-4</v>
      </c>
      <c r="AH68" s="19">
        <f t="shared" si="32"/>
        <v>5.5236912990857714E-2</v>
      </c>
      <c r="AI68" s="19">
        <f t="shared" si="33"/>
        <v>9.7466945342805214E-2</v>
      </c>
    </row>
    <row r="69" spans="1:74" x14ac:dyDescent="0.25">
      <c r="A69" s="45">
        <f t="shared" si="34"/>
        <v>108</v>
      </c>
      <c r="B69" s="32">
        <f t="shared" si="18"/>
        <v>1.0639674198755977</v>
      </c>
      <c r="C69" s="28">
        <f t="shared" si="8"/>
        <v>2.7277587166974638E-3</v>
      </c>
      <c r="D69" s="33">
        <f t="shared" si="19"/>
        <v>4.0437508368341667E-3</v>
      </c>
      <c r="E69" s="28">
        <f t="shared" si="9"/>
        <v>1.3159921201367027E-3</v>
      </c>
      <c r="F69" s="34">
        <f t="shared" si="35"/>
        <v>1.3479169456113889E-3</v>
      </c>
      <c r="G69" s="30">
        <f t="shared" si="10"/>
        <v>3.1924825474686233E-5</v>
      </c>
      <c r="H69" s="30">
        <f t="shared" si="41"/>
        <v>5.0000000000000001E-4</v>
      </c>
      <c r="I69" s="31">
        <f t="shared" si="40"/>
        <v>-4.6807517452531378E-4</v>
      </c>
      <c r="J69" s="30">
        <f t="shared" si="21"/>
        <v>0.99592432433769129</v>
      </c>
      <c r="K69" s="30">
        <f t="shared" si="22"/>
        <v>0</v>
      </c>
      <c r="L69" s="29">
        <v>8.3908614745693957E-2</v>
      </c>
      <c r="M69" s="29">
        <v>4.623204870081192E-2</v>
      </c>
      <c r="N69" s="37">
        <f t="shared" si="23"/>
        <v>7.9846891796555158E-2</v>
      </c>
      <c r="O69" s="37">
        <f t="shared" si="24"/>
        <v>5.3365638960649539E-2</v>
      </c>
      <c r="P69" s="32">
        <f t="shared" si="36"/>
        <v>0.2</v>
      </c>
      <c r="Q69" s="32">
        <f t="shared" si="12"/>
        <v>8.5944562510805442E-2</v>
      </c>
      <c r="R69" s="43">
        <v>46</v>
      </c>
      <c r="S69" s="44">
        <f t="shared" si="13"/>
        <v>4.0437508368341667E-3</v>
      </c>
      <c r="T69" s="44">
        <f t="shared" si="14"/>
        <v>8.1599750068494931E-2</v>
      </c>
      <c r="U69" s="44">
        <f t="shared" si="15"/>
        <v>9.7919700082193917E-2</v>
      </c>
      <c r="V69" s="44">
        <f t="shared" si="16"/>
        <v>2.0399937517123733E-2</v>
      </c>
      <c r="W69" s="44">
        <f t="shared" si="17"/>
        <v>2.0399937517123733E-2</v>
      </c>
      <c r="X69" s="44">
        <f t="shared" si="37"/>
        <v>0.31009046750074964</v>
      </c>
      <c r="Y69" s="44">
        <f t="shared" si="39"/>
        <v>0.18615421638098872</v>
      </c>
      <c r="Z69" s="32">
        <f t="shared" si="25"/>
        <v>1.7097852932689013E-3</v>
      </c>
      <c r="AA69" s="32">
        <f t="shared" si="26"/>
        <v>2.3006780546436663E-3</v>
      </c>
      <c r="AB69" s="32">
        <f t="shared" si="27"/>
        <v>0</v>
      </c>
      <c r="AC69" s="32">
        <f t="shared" si="28"/>
        <v>5.6699548719759741E-5</v>
      </c>
      <c r="AE69" s="19">
        <f t="shared" si="29"/>
        <v>2.56376150786309E-3</v>
      </c>
      <c r="AF69" s="19">
        <f t="shared" si="30"/>
        <v>1.2094340199251203E-3</v>
      </c>
      <c r="AG69" s="19">
        <f t="shared" si="31"/>
        <v>3.100069595960891E-4</v>
      </c>
      <c r="AH69" s="19">
        <f t="shared" si="32"/>
        <v>5.5434129542856828E-2</v>
      </c>
      <c r="AI69" s="19">
        <f t="shared" si="33"/>
        <v>9.7641134321759387E-2</v>
      </c>
    </row>
    <row r="70" spans="1:74" x14ac:dyDescent="0.25">
      <c r="A70" s="45">
        <f t="shared" si="34"/>
        <v>109</v>
      </c>
      <c r="B70" s="32">
        <f t="shared" si="18"/>
        <v>1.0693528161639072</v>
      </c>
      <c r="C70" s="28">
        <f t="shared" si="8"/>
        <v>2.5275620072763181E-3</v>
      </c>
      <c r="D70" s="33">
        <f t="shared" si="19"/>
        <v>3.7486190445181668E-3</v>
      </c>
      <c r="E70" s="28">
        <f t="shared" si="9"/>
        <v>1.2210570372418489E-3</v>
      </c>
      <c r="F70" s="34">
        <f t="shared" si="35"/>
        <v>1.2495396815060556E-3</v>
      </c>
      <c r="G70" s="30">
        <f t="shared" si="10"/>
        <v>2.8482644264206684E-5</v>
      </c>
      <c r="H70" s="30">
        <f t="shared" si="41"/>
        <v>5.0000000000000001E-4</v>
      </c>
      <c r="I70" s="31">
        <f t="shared" si="40"/>
        <v>-4.7151735573579333E-4</v>
      </c>
      <c r="J70" s="30">
        <f t="shared" si="21"/>
        <v>0.99622289831121758</v>
      </c>
      <c r="K70" s="30">
        <f t="shared" si="22"/>
        <v>0</v>
      </c>
      <c r="L70" s="29">
        <v>8.3908614745693957E-2</v>
      </c>
      <c r="M70" s="29">
        <v>4.623204870081192E-2</v>
      </c>
      <c r="N70" s="37">
        <f t="shared" si="23"/>
        <v>7.5785168847416373E-2</v>
      </c>
      <c r="O70" s="37">
        <f t="shared" si="24"/>
        <v>6.0499229220487158E-2</v>
      </c>
      <c r="P70" s="32">
        <f t="shared" si="36"/>
        <v>0.4</v>
      </c>
      <c r="Q70" s="32">
        <f t="shared" si="12"/>
        <v>8.2336251287563708E-2</v>
      </c>
      <c r="R70" s="43">
        <v>47</v>
      </c>
      <c r="S70" s="44">
        <f t="shared" si="13"/>
        <v>3.7486190445181668E-3</v>
      </c>
      <c r="T70" s="44">
        <f t="shared" si="14"/>
        <v>7.8136435247577712E-2</v>
      </c>
      <c r="U70" s="44">
        <f t="shared" si="15"/>
        <v>9.3763722297093247E-2</v>
      </c>
      <c r="V70" s="44">
        <f t="shared" si="16"/>
        <v>1.9534108811894428E-2</v>
      </c>
      <c r="W70" s="44">
        <f t="shared" si="17"/>
        <v>1.9534108811894428E-2</v>
      </c>
      <c r="X70" s="44">
        <f t="shared" si="37"/>
        <v>0.32041593195511736</v>
      </c>
      <c r="Y70" s="44">
        <f t="shared" si="39"/>
        <v>0.18960352992144022</v>
      </c>
      <c r="Z70" s="32">
        <f t="shared" si="25"/>
        <v>1.599584889310564E-3</v>
      </c>
      <c r="AA70" s="32">
        <f t="shared" si="26"/>
        <v>2.1194853955158253E-3</v>
      </c>
      <c r="AB70" s="32">
        <f t="shared" si="27"/>
        <v>0</v>
      </c>
      <c r="AC70" s="32">
        <f t="shared" si="28"/>
        <v>5.2145691740659168E-5</v>
      </c>
      <c r="AE70" s="19">
        <f t="shared" si="29"/>
        <v>2.36363711683432E-3</v>
      </c>
      <c r="AF70" s="19">
        <f t="shared" si="30"/>
        <v>1.1020125133590149E-3</v>
      </c>
      <c r="AG70" s="19">
        <f t="shared" si="31"/>
        <v>2.9583477780204144E-4</v>
      </c>
      <c r="AH70" s="19">
        <f t="shared" si="32"/>
        <v>5.5604857533926313E-2</v>
      </c>
      <c r="AI70" s="19">
        <f t="shared" si="33"/>
        <v>9.7792124410078826E-2</v>
      </c>
      <c r="BV70" s="23"/>
    </row>
    <row r="71" spans="1:74" x14ac:dyDescent="0.25">
      <c r="A71" s="45">
        <f t="shared" si="34"/>
        <v>110</v>
      </c>
      <c r="B71" s="32">
        <f t="shared" si="18"/>
        <v>1.0774269616551204</v>
      </c>
      <c r="C71" s="28">
        <f t="shared" si="8"/>
        <v>2.3516287945681423E-3</v>
      </c>
      <c r="D71" s="33">
        <f t="shared" si="19"/>
        <v>3.489170648587538E-3</v>
      </c>
      <c r="E71" s="28">
        <f t="shared" si="9"/>
        <v>1.1375418540193957E-3</v>
      </c>
      <c r="F71" s="34">
        <f t="shared" si="35"/>
        <v>1.1630568828625127E-3</v>
      </c>
      <c r="G71" s="30">
        <f t="shared" si="10"/>
        <v>2.5515028843116957E-5</v>
      </c>
      <c r="H71" s="30">
        <f t="shared" si="41"/>
        <v>5.0000000000000001E-4</v>
      </c>
      <c r="I71" s="31">
        <f t="shared" si="40"/>
        <v>-4.7448497115688305E-4</v>
      </c>
      <c r="J71" s="30">
        <f t="shared" si="21"/>
        <v>0.99648531432256937</v>
      </c>
      <c r="K71" s="30">
        <f t="shared" si="22"/>
        <v>0</v>
      </c>
      <c r="L71" s="29">
        <v>8.3908614745693957E-2</v>
      </c>
      <c r="M71" s="29">
        <v>4.623204870081192E-2</v>
      </c>
      <c r="N71" s="37">
        <f t="shared" si="23"/>
        <v>7.1723445898277588E-2</v>
      </c>
      <c r="O71" s="37">
        <f t="shared" si="24"/>
        <v>6.7632819480324777E-2</v>
      </c>
      <c r="P71" s="32">
        <f t="shared" si="36"/>
        <v>0.60000000000000009</v>
      </c>
      <c r="Q71" s="32">
        <f t="shared" si="12"/>
        <v>7.8696897385304082E-2</v>
      </c>
      <c r="R71" s="43">
        <v>48</v>
      </c>
      <c r="S71" s="44">
        <f t="shared" si="13"/>
        <v>3.489170648587538E-3</v>
      </c>
      <c r="T71" s="44">
        <f t="shared" si="14"/>
        <v>7.4648331084073302E-2</v>
      </c>
      <c r="U71" s="44">
        <f t="shared" si="15"/>
        <v>8.957799730088796E-2</v>
      </c>
      <c r="V71" s="44">
        <f t="shared" si="16"/>
        <v>1.8662082771018326E-2</v>
      </c>
      <c r="W71" s="44">
        <f t="shared" si="17"/>
        <v>1.8662082771018326E-2</v>
      </c>
      <c r="X71" s="44">
        <f t="shared" si="37"/>
        <v>0.35777133223659874</v>
      </c>
      <c r="Y71" s="44">
        <f t="shared" si="39"/>
        <v>0.19311675694250821</v>
      </c>
      <c r="Z71" s="32">
        <f t="shared" si="25"/>
        <v>1.5024469834440707E-3</v>
      </c>
      <c r="AA71" s="32">
        <f t="shared" si="26"/>
        <v>1.9603826660099409E-3</v>
      </c>
      <c r="AB71" s="32">
        <f t="shared" si="27"/>
        <v>0</v>
      </c>
      <c r="AC71" s="32">
        <f t="shared" si="28"/>
        <v>4.7957580413055747E-5</v>
      </c>
      <c r="AE71" s="19">
        <f t="shared" si="29"/>
        <v>2.182634070114247E-3</v>
      </c>
      <c r="AF71" s="19">
        <f t="shared" si="30"/>
        <v>1.0147606368891364E-3</v>
      </c>
      <c r="AG71" s="19">
        <f t="shared" si="31"/>
        <v>2.8231048706523078E-4</v>
      </c>
      <c r="AH71" s="19">
        <f t="shared" si="32"/>
        <v>5.5754357873828903E-2</v>
      </c>
      <c r="AI71" s="19">
        <f t="shared" si="33"/>
        <v>9.7924403284102998E-2</v>
      </c>
    </row>
    <row r="72" spans="1:74" x14ac:dyDescent="0.25">
      <c r="A72" s="45">
        <f t="shared" si="34"/>
        <v>111</v>
      </c>
      <c r="B72" s="32">
        <f t="shared" si="18"/>
        <v>1.0872123945317618</v>
      </c>
      <c r="C72" s="28">
        <f t="shared" si="8"/>
        <v>2.2274998303604765E-3</v>
      </c>
      <c r="D72" s="33">
        <f t="shared" si="19"/>
        <v>3.2778380417737732E-3</v>
      </c>
      <c r="E72" s="28">
        <f t="shared" si="9"/>
        <v>1.0503382114132966E-3</v>
      </c>
      <c r="F72" s="34">
        <f t="shared" si="35"/>
        <v>1.0729928314716459E-3</v>
      </c>
      <c r="G72" s="30">
        <f t="shared" si="10"/>
        <v>2.2654620058349274E-5</v>
      </c>
      <c r="H72" s="30">
        <f t="shared" si="41"/>
        <v>5.0000000000000001E-4</v>
      </c>
      <c r="I72" s="31">
        <f t="shared" si="40"/>
        <v>-4.7734537994165074E-4</v>
      </c>
      <c r="J72" s="30">
        <f t="shared" si="21"/>
        <v>0.99669950733816781</v>
      </c>
      <c r="K72" s="30">
        <f t="shared" si="22"/>
        <v>0</v>
      </c>
      <c r="L72" s="29">
        <v>5.8000000000000003E-2</v>
      </c>
      <c r="M72" s="29">
        <v>7.5399999999999995E-2</v>
      </c>
      <c r="N72" s="37">
        <f t="shared" si="23"/>
        <v>6.2480000000000008E-2</v>
      </c>
      <c r="O72" s="37">
        <f t="shared" si="24"/>
        <v>8.0600000000000005E-2</v>
      </c>
      <c r="P72" s="32">
        <f t="shared" si="36"/>
        <v>0.8</v>
      </c>
      <c r="Q72" s="32">
        <f t="shared" si="12"/>
        <v>6.9911370480669879E-2</v>
      </c>
      <c r="R72" s="43">
        <v>49</v>
      </c>
      <c r="S72" s="44">
        <f t="shared" si="13"/>
        <v>3.2778380417737732E-3</v>
      </c>
      <c r="T72" s="44">
        <f t="shared" si="14"/>
        <v>6.6917375540168939E-2</v>
      </c>
      <c r="U72" s="44">
        <f t="shared" si="15"/>
        <v>8.0300850648202721E-2</v>
      </c>
      <c r="V72" s="44">
        <f t="shared" si="16"/>
        <v>1.6729343885042235E-2</v>
      </c>
      <c r="W72" s="44">
        <f t="shared" si="17"/>
        <v>1.6729343885042235E-2</v>
      </c>
      <c r="X72" s="44">
        <f t="shared" si="37"/>
        <v>0.36340220913377419</v>
      </c>
      <c r="Y72" s="44">
        <f t="shared" si="39"/>
        <v>0.19669508171838423</v>
      </c>
      <c r="Z72" s="32">
        <f t="shared" si="25"/>
        <v>1.4169216228894022E-3</v>
      </c>
      <c r="AA72" s="32">
        <f t="shared" si="26"/>
        <v>1.8205199657730668E-3</v>
      </c>
      <c r="AB72" s="32">
        <f t="shared" si="27"/>
        <v>0</v>
      </c>
      <c r="AC72" s="32">
        <f t="shared" si="28"/>
        <v>4.4105839663862418E-5</v>
      </c>
      <c r="AE72" s="19">
        <f t="shared" si="29"/>
        <v>2.0488175461978717E-3</v>
      </c>
      <c r="AF72" s="19">
        <f t="shared" si="30"/>
        <v>9.1336777033472916E-4</v>
      </c>
      <c r="AG72" s="19">
        <f t="shared" si="31"/>
        <v>2.6940446859949221E-4</v>
      </c>
      <c r="AH72" s="19">
        <f t="shared" si="32"/>
        <v>5.5885990597096522E-2</v>
      </c>
      <c r="AI72" s="19">
        <f t="shared" si="33"/>
        <v>9.8040885969771896E-2</v>
      </c>
    </row>
    <row r="73" spans="1:74" x14ac:dyDescent="0.25">
      <c r="A73" s="45">
        <f t="shared" si="34"/>
        <v>112</v>
      </c>
      <c r="B73" s="32">
        <f t="shared" si="18"/>
        <v>1.1004249847617356</v>
      </c>
      <c r="C73" s="28">
        <f t="shared" si="8"/>
        <v>2.107330254199723E-3</v>
      </c>
      <c r="D73" s="33">
        <f t="shared" si="19"/>
        <v>3.0758585682272269E-3</v>
      </c>
      <c r="E73" s="28">
        <f t="shared" si="9"/>
        <v>9.6852831402750384E-4</v>
      </c>
      <c r="F73" s="34">
        <f t="shared" si="35"/>
        <v>9.8861706428053186E-4</v>
      </c>
      <c r="G73" s="30">
        <f t="shared" si="10"/>
        <v>2.0088750253028026E-5</v>
      </c>
      <c r="H73" s="30">
        <f t="shared" si="41"/>
        <v>5.0000000000000001E-4</v>
      </c>
      <c r="I73" s="31">
        <f t="shared" si="40"/>
        <v>-4.7991124974697198E-4</v>
      </c>
      <c r="J73" s="30">
        <f t="shared" si="21"/>
        <v>0.99690405268151971</v>
      </c>
      <c r="K73" s="30">
        <f t="shared" si="22"/>
        <v>0</v>
      </c>
      <c r="L73" s="29">
        <v>6.3600000000000004E-2</v>
      </c>
      <c r="M73" s="29">
        <v>8.1900000000000001E-2</v>
      </c>
      <c r="N73" s="37">
        <f t="shared" si="23"/>
        <v>6.3600000000000004E-2</v>
      </c>
      <c r="O73" s="37">
        <f t="shared" si="24"/>
        <v>8.1900000000000001E-2</v>
      </c>
      <c r="P73" s="32">
        <f t="shared" si="36"/>
        <v>0</v>
      </c>
      <c r="Q73" s="32">
        <f t="shared" si="12"/>
        <v>7.1527758175932973E-2</v>
      </c>
      <c r="R73" s="43">
        <v>50</v>
      </c>
      <c r="S73" s="44">
        <f t="shared" si="13"/>
        <v>3.0758585682272269E-3</v>
      </c>
      <c r="T73" s="44">
        <f t="shared" si="14"/>
        <v>6.9089113669434724E-2</v>
      </c>
      <c r="U73" s="44">
        <f t="shared" si="15"/>
        <v>8.2906936403321668E-2</v>
      </c>
      <c r="V73" s="44">
        <f t="shared" si="16"/>
        <v>1.7272278417358681E-2</v>
      </c>
      <c r="W73" s="44">
        <f t="shared" si="17"/>
        <v>1.7272278417358681E-2</v>
      </c>
      <c r="X73" s="44">
        <f t="shared" si="37"/>
        <v>0.38015671007556295</v>
      </c>
      <c r="Y73" s="44">
        <f t="shared" si="39"/>
        <v>0.20033971046707116</v>
      </c>
      <c r="Z73" s="32">
        <f t="shared" si="25"/>
        <v>1.345902708791819E-3</v>
      </c>
      <c r="AA73" s="32">
        <f t="shared" si="26"/>
        <v>1.7256350278345139E-3</v>
      </c>
      <c r="AB73" s="32">
        <f t="shared" si="27"/>
        <v>0</v>
      </c>
      <c r="AC73" s="32">
        <f t="shared" si="28"/>
        <v>4.0563453695940698E-5</v>
      </c>
      <c r="AE73" s="19">
        <f t="shared" si="29"/>
        <v>1.9150149109491575E-3</v>
      </c>
      <c r="AF73" s="19">
        <f t="shared" si="30"/>
        <v>8.5647128693864193E-4</v>
      </c>
      <c r="AG73" s="19">
        <f t="shared" si="31"/>
        <v>2.5708845766188169E-4</v>
      </c>
      <c r="AH73" s="19">
        <f t="shared" si="32"/>
        <v>5.5993610179297104E-2</v>
      </c>
      <c r="AI73" s="19">
        <f t="shared" si="33"/>
        <v>9.8136281517153728E-2</v>
      </c>
    </row>
    <row r="74" spans="1:74" x14ac:dyDescent="0.25">
      <c r="A74" s="45">
        <f t="shared" si="34"/>
        <v>113</v>
      </c>
      <c r="B74" s="32">
        <f t="shared" si="18"/>
        <v>1.1085480467394586</v>
      </c>
      <c r="C74" s="28">
        <f t="shared" si="8"/>
        <v>1.9913467489212824E-3</v>
      </c>
      <c r="D74" s="33">
        <f t="shared" si="19"/>
        <v>2.8832671304267299E-3</v>
      </c>
      <c r="E74" s="28">
        <f t="shared" si="9"/>
        <v>8.919203815054475E-4</v>
      </c>
      <c r="F74" s="34">
        <f t="shared" si="35"/>
        <v>9.0971108653819849E-4</v>
      </c>
      <c r="G74" s="30">
        <f t="shared" si="10"/>
        <v>1.7790705032750989E-5</v>
      </c>
      <c r="H74" s="30">
        <f t="shared" si="41"/>
        <v>5.0000000000000001E-4</v>
      </c>
      <c r="I74" s="31">
        <f t="shared" si="40"/>
        <v>-4.8220929496724902E-4</v>
      </c>
      <c r="J74" s="30">
        <f t="shared" si="21"/>
        <v>0.99709894216454054</v>
      </c>
      <c r="K74" s="30">
        <f t="shared" si="22"/>
        <v>0</v>
      </c>
      <c r="L74" s="29">
        <v>6.3600000000000004E-2</v>
      </c>
      <c r="M74" s="29">
        <v>8.1900000000000001E-2</v>
      </c>
      <c r="N74" s="37">
        <f t="shared" si="23"/>
        <v>6.4660000000000009E-2</v>
      </c>
      <c r="O74" s="37">
        <f t="shared" si="24"/>
        <v>8.3180000000000004E-2</v>
      </c>
      <c r="P74" s="32">
        <f t="shared" si="36"/>
        <v>0.2</v>
      </c>
      <c r="Q74" s="32">
        <f t="shared" si="12"/>
        <v>7.3126272202637163E-2</v>
      </c>
      <c r="R74" s="43">
        <v>51</v>
      </c>
      <c r="S74" s="44">
        <f t="shared" si="13"/>
        <v>2.8832671304267299E-3</v>
      </c>
      <c r="T74" s="44">
        <f t="shared" si="14"/>
        <v>7.1281214488981434E-2</v>
      </c>
      <c r="U74" s="44">
        <f t="shared" si="15"/>
        <v>8.5537457386777718E-2</v>
      </c>
      <c r="V74" s="44">
        <f t="shared" si="16"/>
        <v>1.7820303622245359E-2</v>
      </c>
      <c r="W74" s="44">
        <f t="shared" si="17"/>
        <v>1.7820303622245359E-2</v>
      </c>
      <c r="X74" s="44">
        <f t="shared" si="37"/>
        <v>0.39772144700637624</v>
      </c>
      <c r="Y74" s="44">
        <f t="shared" si="39"/>
        <v>0.20405187175698744</v>
      </c>
      <c r="Z74" s="32">
        <f t="shared" si="25"/>
        <v>1.255552933496783E-3</v>
      </c>
      <c r="AA74" s="32">
        <f t="shared" si="26"/>
        <v>1.6231542114455548E-3</v>
      </c>
      <c r="AB74" s="32">
        <f t="shared" si="27"/>
        <v>0</v>
      </c>
      <c r="AC74" s="32">
        <f t="shared" si="28"/>
        <v>3.7305576501491215E-5</v>
      </c>
      <c r="AE74" s="19">
        <f t="shared" si="29"/>
        <v>1.7963558320980087E-3</v>
      </c>
      <c r="AF74" s="19">
        <f t="shared" si="30"/>
        <v>7.9054974775399694E-4</v>
      </c>
      <c r="AG74" s="19">
        <f t="shared" si="31"/>
        <v>2.4533548165165704E-4</v>
      </c>
      <c r="AH74" s="19">
        <f t="shared" si="32"/>
        <v>5.6097694260529907E-2</v>
      </c>
      <c r="AI74" s="19">
        <f t="shared" si="33"/>
        <v>9.8228531029966953E-2</v>
      </c>
    </row>
    <row r="75" spans="1:74" x14ac:dyDescent="0.25">
      <c r="A75" s="45">
        <f t="shared" si="34"/>
        <v>114</v>
      </c>
      <c r="B75" s="32">
        <f t="shared" si="18"/>
        <v>1.1151422272101454</v>
      </c>
      <c r="C75" s="28">
        <f t="shared" si="8"/>
        <v>1.8795744548340571E-3</v>
      </c>
      <c r="D75" s="33">
        <f t="shared" si="19"/>
        <v>2.6998712089034088E-3</v>
      </c>
      <c r="E75" s="28">
        <f t="shared" si="9"/>
        <v>8.2029675406935175E-4</v>
      </c>
      <c r="F75" s="34">
        <f t="shared" si="35"/>
        <v>8.3603214372759678E-4</v>
      </c>
      <c r="G75" s="30">
        <f t="shared" si="10"/>
        <v>1.5735389658245026E-5</v>
      </c>
      <c r="H75" s="30">
        <f t="shared" si="41"/>
        <v>5.0000000000000001E-4</v>
      </c>
      <c r="I75" s="31">
        <f t="shared" si="40"/>
        <v>-4.8426461034175498E-4</v>
      </c>
      <c r="J75" s="30">
        <f t="shared" si="21"/>
        <v>0.99728439340143837</v>
      </c>
      <c r="K75" s="30">
        <f t="shared" si="22"/>
        <v>0</v>
      </c>
      <c r="L75" s="29">
        <v>6.3600000000000004E-2</v>
      </c>
      <c r="M75" s="29">
        <v>8.1900000000000001E-2</v>
      </c>
      <c r="N75" s="37">
        <f t="shared" si="23"/>
        <v>6.5720000000000001E-2</v>
      </c>
      <c r="O75" s="37">
        <f t="shared" si="24"/>
        <v>8.4460000000000007E-2</v>
      </c>
      <c r="P75" s="32">
        <f t="shared" si="36"/>
        <v>0.4</v>
      </c>
      <c r="Q75" s="32">
        <f t="shared" si="12"/>
        <v>7.4770955154092156E-2</v>
      </c>
      <c r="R75" s="43">
        <v>52</v>
      </c>
      <c r="S75" s="44">
        <f t="shared" si="13"/>
        <v>2.6998712089034088E-3</v>
      </c>
      <c r="T75" s="44">
        <f t="shared" si="14"/>
        <v>7.3556697442712773E-2</v>
      </c>
      <c r="U75" s="44">
        <f t="shared" si="15"/>
        <v>8.8268036931255331E-2</v>
      </c>
      <c r="V75" s="44">
        <f t="shared" si="16"/>
        <v>1.8389174360678193E-2</v>
      </c>
      <c r="W75" s="44">
        <f t="shared" si="17"/>
        <v>1.8389174360678193E-2</v>
      </c>
      <c r="X75" s="44">
        <f t="shared" si="37"/>
        <v>0.41620531076468475</v>
      </c>
      <c r="Y75" s="44">
        <f t="shared" si="39"/>
        <v>0.20783281692110531</v>
      </c>
      <c r="Z75" s="32">
        <f t="shared" si="25"/>
        <v>1.1704438078936361E-3</v>
      </c>
      <c r="AA75" s="32">
        <f t="shared" si="26"/>
        <v>1.5248385900872314E-3</v>
      </c>
      <c r="AB75" s="32">
        <f t="shared" si="27"/>
        <v>0</v>
      </c>
      <c r="AC75" s="32">
        <f t="shared" si="28"/>
        <v>3.4309357594170678E-5</v>
      </c>
      <c r="AE75" s="19">
        <f t="shared" si="29"/>
        <v>1.6855020005263027E-3</v>
      </c>
      <c r="AF75" s="19">
        <f t="shared" si="30"/>
        <v>7.2462308576059955E-4</v>
      </c>
      <c r="AG75" s="19">
        <f t="shared" si="31"/>
        <v>2.3411980103910671E-4</v>
      </c>
      <c r="AH75" s="19">
        <f t="shared" si="32"/>
        <v>5.6197327482232121E-2</v>
      </c>
      <c r="AI75" s="19">
        <f t="shared" si="33"/>
        <v>9.8316893982442394E-2</v>
      </c>
    </row>
    <row r="76" spans="1:74" x14ac:dyDescent="0.25">
      <c r="A76" s="45">
        <f t="shared" si="34"/>
        <v>115</v>
      </c>
      <c r="B76" s="32">
        <f t="shared" si="18"/>
        <v>1.1216339034133496</v>
      </c>
      <c r="C76" s="28">
        <f t="shared" si="8"/>
        <v>1.7720241019384261E-3</v>
      </c>
      <c r="D76" s="33">
        <f t="shared" si="19"/>
        <v>2.5254621393527451E-3</v>
      </c>
      <c r="E76" s="28">
        <f t="shared" si="9"/>
        <v>7.5343803741431887E-4</v>
      </c>
      <c r="F76" s="34">
        <f t="shared" si="35"/>
        <v>7.6733775408135171E-4</v>
      </c>
      <c r="G76" s="30">
        <f t="shared" si="10"/>
        <v>1.3899716667032844E-5</v>
      </c>
      <c r="H76" s="30">
        <f t="shared" si="41"/>
        <v>5.0000000000000001E-4</v>
      </c>
      <c r="I76" s="31">
        <f t="shared" si="40"/>
        <v>-4.8610028333296717E-4</v>
      </c>
      <c r="J76" s="30">
        <f t="shared" si="21"/>
        <v>0.99746063814398023</v>
      </c>
      <c r="K76" s="30">
        <f t="shared" si="22"/>
        <v>0</v>
      </c>
      <c r="L76" s="29">
        <v>6.3600000000000004E-2</v>
      </c>
      <c r="M76" s="29">
        <v>8.1900000000000001E-2</v>
      </c>
      <c r="N76" s="37">
        <f t="shared" si="23"/>
        <v>6.6780000000000006E-2</v>
      </c>
      <c r="O76" s="37">
        <f t="shared" si="24"/>
        <v>8.5740000000000011E-2</v>
      </c>
      <c r="P76" s="32">
        <f t="shared" si="36"/>
        <v>0.60000000000000009</v>
      </c>
      <c r="Q76" s="32">
        <f t="shared" si="12"/>
        <v>7.6466278476990113E-2</v>
      </c>
      <c r="R76" s="43">
        <v>53</v>
      </c>
      <c r="S76" s="44">
        <f t="shared" si="13"/>
        <v>2.5254621393527451E-3</v>
      </c>
      <c r="T76" s="44">
        <f t="shared" si="14"/>
        <v>7.5921738324561158E-2</v>
      </c>
      <c r="U76" s="44">
        <f t="shared" si="15"/>
        <v>9.1106085989473382E-2</v>
      </c>
      <c r="V76" s="44">
        <f t="shared" si="16"/>
        <v>1.898043458114029E-2</v>
      </c>
      <c r="W76" s="44">
        <f t="shared" si="17"/>
        <v>1.898043458114029E-2</v>
      </c>
      <c r="X76" s="44">
        <f t="shared" si="37"/>
        <v>0.43565922198300544</v>
      </c>
      <c r="Y76" s="44">
        <f t="shared" si="39"/>
        <v>0.21168382047876289</v>
      </c>
      <c r="Z76" s="32">
        <f t="shared" si="25"/>
        <v>1.0902448678955774E-3</v>
      </c>
      <c r="AA76" s="32">
        <f t="shared" si="26"/>
        <v>1.4306122364917294E-3</v>
      </c>
      <c r="AB76" s="32">
        <f t="shared" si="27"/>
        <v>0</v>
      </c>
      <c r="AC76" s="32">
        <f t="shared" si="28"/>
        <v>3.1553781737634418E-5</v>
      </c>
      <c r="AE76" s="19">
        <f>AE75*(1-V75-W75-Y75)+$D$5*AG75+X75*AF75</f>
        <v>1.5798596106499751E-3</v>
      </c>
      <c r="AF76" s="19">
        <f t="shared" si="30"/>
        <v>6.6171650496082166E-4</v>
      </c>
      <c r="AG76" s="19">
        <f t="shared" si="31"/>
        <v>2.2341685299485787E-4</v>
      </c>
      <c r="AH76" s="19">
        <f t="shared" si="32"/>
        <v>5.6292283529700227E-2</v>
      </c>
      <c r="AI76" s="19">
        <f t="shared" si="33"/>
        <v>9.8401189853694643E-2</v>
      </c>
    </row>
    <row r="77" spans="1:74" x14ac:dyDescent="0.25">
      <c r="A77" s="45">
        <f t="shared" si="34"/>
        <v>116</v>
      </c>
      <c r="B77" s="32">
        <f t="shared" si="18"/>
        <v>1.1285885534587778</v>
      </c>
      <c r="C77" s="28">
        <f t="shared" si="8"/>
        <v>1.6686926041323091E-3</v>
      </c>
      <c r="D77" s="33">
        <f t="shared" si="19"/>
        <v>2.3598169948281442E-3</v>
      </c>
      <c r="E77" s="28">
        <f t="shared" si="9"/>
        <v>6.9112439069583505E-4</v>
      </c>
      <c r="F77" s="34">
        <f t="shared" si="35"/>
        <v>7.0338687590276326E-4</v>
      </c>
      <c r="G77" s="30">
        <f t="shared" si="10"/>
        <v>1.226248520692821E-5</v>
      </c>
      <c r="H77" s="30">
        <f t="shared" si="41"/>
        <v>5.0000000000000001E-4</v>
      </c>
      <c r="I77" s="31">
        <f t="shared" si="40"/>
        <v>-4.877375147930718E-4</v>
      </c>
      <c r="J77" s="30">
        <f t="shared" si="21"/>
        <v>0.99762792051996507</v>
      </c>
      <c r="K77" s="30">
        <f t="shared" si="22"/>
        <v>0</v>
      </c>
      <c r="L77" s="29">
        <v>6.3600000000000004E-2</v>
      </c>
      <c r="M77" s="29">
        <v>8.1900000000000001E-2</v>
      </c>
      <c r="N77" s="37">
        <f t="shared" si="23"/>
        <v>6.7839999999999998E-2</v>
      </c>
      <c r="O77" s="37">
        <f t="shared" si="24"/>
        <v>8.702E-2</v>
      </c>
      <c r="P77" s="32">
        <f t="shared" si="36"/>
        <v>0.8</v>
      </c>
      <c r="Q77" s="32">
        <f t="shared" si="12"/>
        <v>7.8217191721081686E-2</v>
      </c>
      <c r="R77" s="43">
        <v>54</v>
      </c>
      <c r="S77" s="44">
        <f t="shared" si="13"/>
        <v>2.3598169948281442E-3</v>
      </c>
      <c r="T77" s="44">
        <f t="shared" si="14"/>
        <v>7.8383172098627232E-2</v>
      </c>
      <c r="U77" s="44">
        <f t="shared" si="15"/>
        <v>9.4059806518352676E-2</v>
      </c>
      <c r="V77" s="44">
        <f t="shared" si="16"/>
        <v>1.9595793024656808E-2</v>
      </c>
      <c r="W77" s="44">
        <f t="shared" si="17"/>
        <v>1.9595793024656808E-2</v>
      </c>
      <c r="X77" s="44">
        <f t="shared" si="37"/>
        <v>0.45613724735021954</v>
      </c>
      <c r="Y77" s="44">
        <f t="shared" si="39"/>
        <v>0.21560618056529204</v>
      </c>
      <c r="Z77" s="32">
        <f t="shared" si="25"/>
        <v>1.0147569177485576E-3</v>
      </c>
      <c r="AA77" s="32">
        <f t="shared" si="26"/>
        <v>1.3404503749399844E-3</v>
      </c>
      <c r="AB77" s="32">
        <f t="shared" si="27"/>
        <v>0</v>
      </c>
      <c r="AC77" s="32">
        <f t="shared" si="28"/>
        <v>2.9019521546373561E-5</v>
      </c>
      <c r="AE77" s="19">
        <f t="shared" si="29"/>
        <v>1.4785659477214064E-3</v>
      </c>
      <c r="AF77" s="19">
        <f>AF76*(1-T76-U76-X76)+AG76*$D$14+Y76*AE76</f>
        <v>6.0272591117709062E-4</v>
      </c>
      <c r="AG77" s="19">
        <f t="shared" si="31"/>
        <v>2.1320319759620955E-4</v>
      </c>
      <c r="AH77" s="19">
        <f t="shared" si="32"/>
        <v>5.638255635248917E-2</v>
      </c>
      <c r="AI77" s="19">
        <f t="shared" si="33"/>
        <v>9.8481414943016654E-2</v>
      </c>
    </row>
    <row r="78" spans="1:74" x14ac:dyDescent="0.25">
      <c r="A78" s="45">
        <f t="shared" si="34"/>
        <v>117</v>
      </c>
      <c r="B78" s="32">
        <f t="shared" si="18"/>
        <v>1.1362429968779524</v>
      </c>
      <c r="C78" s="28">
        <f t="shared" si="8"/>
        <v>1.5695637125481077E-3</v>
      </c>
      <c r="D78" s="33">
        <f t="shared" si="19"/>
        <v>2.2027004204039765E-3</v>
      </c>
      <c r="E78" s="28">
        <f t="shared" si="9"/>
        <v>6.3313670785586894E-4</v>
      </c>
      <c r="F78" s="34">
        <f t="shared" si="35"/>
        <v>6.4394097088088964E-4</v>
      </c>
      <c r="G78" s="30">
        <f t="shared" si="10"/>
        <v>1.0804263025020709E-5</v>
      </c>
      <c r="H78" s="30">
        <f t="shared" si="41"/>
        <v>5.0000000000000001E-4</v>
      </c>
      <c r="I78" s="31">
        <f t="shared" si="40"/>
        <v>-4.891957369749793E-4</v>
      </c>
      <c r="J78" s="30">
        <f t="shared" si="21"/>
        <v>0.99778649531657104</v>
      </c>
      <c r="K78" s="30">
        <f t="shared" si="22"/>
        <v>0</v>
      </c>
      <c r="L78" s="29">
        <v>6.8900000000000003E-2</v>
      </c>
      <c r="M78" s="29">
        <v>8.8300000000000003E-2</v>
      </c>
      <c r="N78" s="37">
        <f t="shared" si="23"/>
        <v>6.8900000000000003E-2</v>
      </c>
      <c r="O78" s="37">
        <f t="shared" si="24"/>
        <v>8.8300000000000003E-2</v>
      </c>
      <c r="P78" s="32">
        <f t="shared" si="36"/>
        <v>0</v>
      </c>
      <c r="Q78" s="32">
        <f t="shared" si="12"/>
        <v>8.0028732685075946E-2</v>
      </c>
      <c r="R78" s="43">
        <v>55</v>
      </c>
      <c r="S78" s="44">
        <f t="shared" si="13"/>
        <v>2.2027004204039765E-3</v>
      </c>
      <c r="T78" s="44">
        <f t="shared" si="14"/>
        <v>8.0948124410969394E-2</v>
      </c>
      <c r="U78" s="44">
        <f t="shared" si="15"/>
        <v>9.7137749293163267E-2</v>
      </c>
      <c r="V78" s="44">
        <f t="shared" si="16"/>
        <v>2.0237031102742348E-2</v>
      </c>
      <c r="W78" s="44">
        <f t="shared" si="17"/>
        <v>2.0237031102742348E-2</v>
      </c>
      <c r="X78" s="44">
        <f t="shared" si="37"/>
        <v>0.47784434102659512</v>
      </c>
      <c r="Y78" s="44">
        <f t="shared" si="39"/>
        <v>0.219601219369607</v>
      </c>
      <c r="Z78" s="32">
        <f t="shared" si="25"/>
        <v>9.4378044568413171E-4</v>
      </c>
      <c r="AA78" s="32">
        <f t="shared" si="26"/>
        <v>1.2543161353995118E-3</v>
      </c>
      <c r="AB78" s="32">
        <f t="shared" si="27"/>
        <v>0</v>
      </c>
      <c r="AC78" s="32">
        <f t="shared" si="28"/>
        <v>2.6688801925001012E-5</v>
      </c>
      <c r="AE78" s="19">
        <f t="shared" si="29"/>
        <v>1.3813627163034561E-3</v>
      </c>
      <c r="AF78" s="19">
        <f>AF77*(1-T77-U77-X77)+AG77*$D$14+Y77*AE77</f>
        <v>5.4779267771585096E-4</v>
      </c>
      <c r="AG78" s="19">
        <f t="shared" si="31"/>
        <v>2.0345646649268026E-4</v>
      </c>
      <c r="AH78" s="19">
        <f t="shared" si="32"/>
        <v>5.6468222307362939E-2</v>
      </c>
      <c r="AI78" s="19">
        <f t="shared" si="33"/>
        <v>9.855763218412561E-2</v>
      </c>
    </row>
    <row r="79" spans="1:74" x14ac:dyDescent="0.25">
      <c r="A79" s="45">
        <f t="shared" si="34"/>
        <v>118</v>
      </c>
      <c r="B79" s="32">
        <f t="shared" si="18"/>
        <v>1.1447244265057221</v>
      </c>
      <c r="C79" s="28">
        <f t="shared" si="8"/>
        <v>1.4747024609686734E-3</v>
      </c>
      <c r="D79" s="33">
        <f t="shared" si="19"/>
        <v>2.053948568401914E-3</v>
      </c>
      <c r="E79" s="28">
        <f t="shared" si="9"/>
        <v>5.7924610743324042E-4</v>
      </c>
      <c r="F79" s="34">
        <f t="shared" si="35"/>
        <v>5.887531889434785E-4</v>
      </c>
      <c r="G79" s="30">
        <f t="shared" si="10"/>
        <v>9.5070815102380824E-6</v>
      </c>
      <c r="H79" s="30">
        <f t="shared" si="41"/>
        <v>5.0000000000000001E-4</v>
      </c>
      <c r="I79" s="31">
        <f t="shared" si="40"/>
        <v>-4.9049291848976193E-4</v>
      </c>
      <c r="J79" s="30">
        <f t="shared" si="21"/>
        <v>0.99793654435008783</v>
      </c>
      <c r="K79" s="30">
        <f t="shared" si="22"/>
        <v>0</v>
      </c>
      <c r="L79" s="29">
        <v>6.8900000000000003E-2</v>
      </c>
      <c r="M79" s="29">
        <v>8.8300000000000003E-2</v>
      </c>
      <c r="N79" s="37">
        <f t="shared" si="23"/>
        <v>6.992000000000001E-2</v>
      </c>
      <c r="O79" s="37">
        <f t="shared" si="24"/>
        <v>8.9600000000000013E-2</v>
      </c>
      <c r="P79" s="32">
        <f t="shared" si="36"/>
        <v>0.2</v>
      </c>
      <c r="Q79" s="32">
        <f t="shared" si="12"/>
        <v>8.1866881644001632E-2</v>
      </c>
      <c r="R79" s="43">
        <v>56</v>
      </c>
      <c r="S79" s="44">
        <f t="shared" si="13"/>
        <v>2.053948568401914E-3</v>
      </c>
      <c r="T79" s="44">
        <f t="shared" si="14"/>
        <v>8.3586507583472622E-2</v>
      </c>
      <c r="U79" s="44">
        <f t="shared" si="15"/>
        <v>0.10030380910016715</v>
      </c>
      <c r="V79" s="44">
        <f t="shared" si="16"/>
        <v>2.0896626895868155E-2</v>
      </c>
      <c r="W79" s="44">
        <f t="shared" si="17"/>
        <v>2.0896626895868155E-2</v>
      </c>
      <c r="X79" s="44">
        <f t="shared" si="37"/>
        <v>0.50069068947627227</v>
      </c>
      <c r="Y79" s="44">
        <f t="shared" si="39"/>
        <v>0.22367028357990121</v>
      </c>
      <c r="Z79" s="32">
        <f t="shared" si="25"/>
        <v>8.7711727381726396E-4</v>
      </c>
      <c r="AA79" s="32">
        <f t="shared" si="26"/>
        <v>1.1721616680235379E-3</v>
      </c>
      <c r="AB79" s="32">
        <f t="shared" si="27"/>
        <v>0</v>
      </c>
      <c r="AC79" s="32">
        <f t="shared" si="28"/>
        <v>2.4545275395174452E-5</v>
      </c>
      <c r="AE79" s="19">
        <f t="shared" si="29"/>
        <v>1.2882598001950664E-3</v>
      </c>
      <c r="AF79" s="19">
        <f t="shared" si="30"/>
        <v>4.9673324827081825E-4</v>
      </c>
      <c r="AG79" s="19">
        <f t="shared" si="31"/>
        <v>1.9415531391834558E-4</v>
      </c>
      <c r="AH79" s="19">
        <f t="shared" si="32"/>
        <v>5.6549388335409533E-2</v>
      </c>
      <c r="AI79" s="19">
        <f t="shared" si="33"/>
        <v>9.8629929654206777E-2</v>
      </c>
    </row>
    <row r="80" spans="1:74" x14ac:dyDescent="0.25">
      <c r="A80" s="45">
        <f t="shared" si="34"/>
        <v>119</v>
      </c>
      <c r="B80" s="32">
        <f t="shared" si="18"/>
        <v>1.1541640944403204</v>
      </c>
      <c r="C80" s="28">
        <f t="shared" si="8"/>
        <v>1.3840485419828919E-3</v>
      </c>
      <c r="D80" s="33">
        <f t="shared" si="19"/>
        <v>1.913289613789381E-3</v>
      </c>
      <c r="E80" s="28">
        <f t="shared" si="9"/>
        <v>5.2924107180648899E-4</v>
      </c>
      <c r="F80" s="34">
        <f t="shared" si="35"/>
        <v>5.3759584575050314E-4</v>
      </c>
      <c r="G80" s="30">
        <f t="shared" si="10"/>
        <v>8.3547739440141501E-6</v>
      </c>
      <c r="H80" s="30">
        <f t="shared" si="41"/>
        <v>5.0000000000000001E-4</v>
      </c>
      <c r="I80" s="31">
        <f t="shared" si="40"/>
        <v>-4.9164522605598586E-4</v>
      </c>
      <c r="J80" s="30">
        <f t="shared" si="21"/>
        <v>0.99807835561226654</v>
      </c>
      <c r="K80" s="30">
        <f t="shared" si="22"/>
        <v>0</v>
      </c>
      <c r="L80" s="29">
        <v>6.8900000000000003E-2</v>
      </c>
      <c r="M80" s="29">
        <v>8.8300000000000003E-2</v>
      </c>
      <c r="N80" s="37">
        <f t="shared" si="23"/>
        <v>7.0940000000000003E-2</v>
      </c>
      <c r="O80" s="37">
        <f t="shared" si="24"/>
        <v>9.0900000000000009E-2</v>
      </c>
      <c r="P80" s="32">
        <f t="shared" si="36"/>
        <v>0.4</v>
      </c>
      <c r="Q80" s="32">
        <f t="shared" si="12"/>
        <v>8.3778266662686965E-2</v>
      </c>
      <c r="R80" s="43">
        <v>57</v>
      </c>
      <c r="S80" s="44">
        <f t="shared" si="13"/>
        <v>1.913289613789381E-3</v>
      </c>
      <c r="T80" s="44">
        <f t="shared" si="14"/>
        <v>8.634777265392643E-2</v>
      </c>
      <c r="U80" s="44">
        <f t="shared" si="15"/>
        <v>0.10361732718471171</v>
      </c>
      <c r="V80" s="44">
        <f t="shared" si="16"/>
        <v>2.1586943163481608E-2</v>
      </c>
      <c r="W80" s="44">
        <f t="shared" si="17"/>
        <v>2.1586943163481608E-2</v>
      </c>
      <c r="X80" s="44">
        <f t="shared" si="37"/>
        <v>0.52479529755857002</v>
      </c>
      <c r="Y80" s="44">
        <f t="shared" si="39"/>
        <v>0.22781474483760267</v>
      </c>
      <c r="Z80" s="32">
        <f t="shared" si="25"/>
        <v>8.146306395406315E-4</v>
      </c>
      <c r="AA80" s="32">
        <f t="shared" si="26"/>
        <v>1.0940254090756958E-3</v>
      </c>
      <c r="AB80" s="32">
        <f t="shared" si="27"/>
        <v>0</v>
      </c>
      <c r="AC80" s="32">
        <f t="shared" si="28"/>
        <v>2.2573907435709421E-5</v>
      </c>
      <c r="AE80" s="19">
        <f t="shared" si="29"/>
        <v>1.1991783045841912E-3</v>
      </c>
      <c r="AF80" s="19">
        <f t="shared" si="30"/>
        <v>4.4950568474530115E-4</v>
      </c>
      <c r="AG80" s="19">
        <f t="shared" si="31"/>
        <v>1.8527936994368037E-4</v>
      </c>
      <c r="AH80" s="19">
        <f t="shared" si="32"/>
        <v>5.6626132856707416E-2</v>
      </c>
      <c r="AI80" s="19">
        <f t="shared" si="33"/>
        <v>9.8698370136019953E-2</v>
      </c>
    </row>
    <row r="81" spans="1:56" x14ac:dyDescent="0.25">
      <c r="A81" s="45">
        <f t="shared" si="34"/>
        <v>120</v>
      </c>
      <c r="B81" s="32">
        <f t="shared" si="18"/>
        <v>1.1646299798813458</v>
      </c>
      <c r="C81" s="28">
        <f t="shared" si="8"/>
        <v>1.2975330278509631E-3</v>
      </c>
      <c r="D81" s="33">
        <f t="shared" si="19"/>
        <v>1.7804463146939584E-3</v>
      </c>
      <c r="E81" s="28">
        <f t="shared" si="9"/>
        <v>4.8291328684299528E-4</v>
      </c>
      <c r="F81" s="34">
        <f t="shared" si="35"/>
        <v>4.9024588030145049E-4</v>
      </c>
      <c r="G81" s="30">
        <f t="shared" si="10"/>
        <v>7.3325934584552062E-6</v>
      </c>
      <c r="H81" s="30">
        <f t="shared" si="41"/>
        <v>5.0000000000000001E-4</v>
      </c>
      <c r="I81" s="31">
        <f t="shared" si="40"/>
        <v>-4.926674065415448E-4</v>
      </c>
      <c r="J81" s="30">
        <f t="shared" si="21"/>
        <v>0.9982122210918476</v>
      </c>
      <c r="K81" s="30">
        <f t="shared" si="22"/>
        <v>0</v>
      </c>
      <c r="L81" s="29">
        <v>6.8900000000000003E-2</v>
      </c>
      <c r="M81" s="29">
        <v>8.8300000000000003E-2</v>
      </c>
      <c r="N81" s="37">
        <f t="shared" si="23"/>
        <v>7.1959999999999996E-2</v>
      </c>
      <c r="O81" s="37">
        <f t="shared" si="24"/>
        <v>9.2200000000000004E-2</v>
      </c>
      <c r="P81" s="32">
        <f t="shared" si="36"/>
        <v>0.60000000000000009</v>
      </c>
      <c r="Q81" s="32">
        <f t="shared" si="12"/>
        <v>8.5770239282558669E-2</v>
      </c>
      <c r="R81" s="43">
        <v>58</v>
      </c>
      <c r="S81" s="44">
        <f t="shared" si="13"/>
        <v>1.7804463146939584E-3</v>
      </c>
      <c r="T81" s="44">
        <f t="shared" si="14"/>
        <v>8.9242327615407541E-2</v>
      </c>
      <c r="U81" s="44">
        <f t="shared" si="15"/>
        <v>0.10709079313848904</v>
      </c>
      <c r="V81" s="44">
        <f t="shared" si="16"/>
        <v>2.2310581903851885E-2</v>
      </c>
      <c r="W81" s="44">
        <f t="shared" si="17"/>
        <v>2.2310581903851885E-2</v>
      </c>
      <c r="X81" s="44">
        <f t="shared" si="37"/>
        <v>0.55023362017933497</v>
      </c>
      <c r="Y81" s="44">
        <f t="shared" si="39"/>
        <v>0.23203600019974069</v>
      </c>
      <c r="Z81" s="32">
        <f t="shared" si="25"/>
        <v>7.5606556879696384E-4</v>
      </c>
      <c r="AA81" s="32">
        <f t="shared" si="26"/>
        <v>1.0197898020920602E-3</v>
      </c>
      <c r="AB81" s="32">
        <f t="shared" si="27"/>
        <v>0</v>
      </c>
      <c r="AC81" s="32">
        <f t="shared" si="28"/>
        <v>2.0760871031667452E-5</v>
      </c>
      <c r="AE81" s="19">
        <f t="shared" si="29"/>
        <v>1.1141161143586203E-3</v>
      </c>
      <c r="AF81" s="19">
        <f t="shared" si="30"/>
        <v>4.0587446896147195E-4</v>
      </c>
      <c r="AG81" s="19">
        <f t="shared" si="31"/>
        <v>1.7680919586452536E-4</v>
      </c>
      <c r="AH81" s="19">
        <f t="shared" si="32"/>
        <v>5.6698596028218994E-2</v>
      </c>
      <c r="AI81" s="19">
        <f t="shared" si="33"/>
        <v>9.8763070544596931E-2</v>
      </c>
    </row>
    <row r="82" spans="1:56" x14ac:dyDescent="0.25">
      <c r="A82" s="45">
        <f t="shared" si="34"/>
        <v>121</v>
      </c>
      <c r="B82" s="32">
        <f t="shared" si="18"/>
        <v>1.1762239790701685</v>
      </c>
      <c r="C82" s="28">
        <f t="shared" si="8"/>
        <v>1.2150790261784715E-3</v>
      </c>
      <c r="D82" s="33">
        <f t="shared" si="19"/>
        <v>1.6551374743743296E-3</v>
      </c>
      <c r="E82" s="28">
        <f t="shared" si="9"/>
        <v>4.4005844819585809E-4</v>
      </c>
      <c r="F82" s="34">
        <f t="shared" si="35"/>
        <v>4.464855610771048E-4</v>
      </c>
      <c r="G82" s="30">
        <f t="shared" si="10"/>
        <v>6.4271128812467063E-6</v>
      </c>
      <c r="H82" s="30">
        <f t="shared" si="41"/>
        <v>5.0000000000000001E-4</v>
      </c>
      <c r="I82" s="31">
        <f t="shared" si="40"/>
        <v>-4.935728871187533E-4</v>
      </c>
      <c r="J82" s="30">
        <f t="shared" si="21"/>
        <v>0.99833843541274447</v>
      </c>
      <c r="K82" s="30">
        <f t="shared" si="22"/>
        <v>0</v>
      </c>
      <c r="L82" s="29">
        <v>6.8900000000000003E-2</v>
      </c>
      <c r="M82" s="29">
        <v>8.8300000000000003E-2</v>
      </c>
      <c r="N82" s="37">
        <f t="shared" si="23"/>
        <v>7.2980000000000003E-2</v>
      </c>
      <c r="O82" s="37">
        <f t="shared" si="24"/>
        <v>9.35E-2</v>
      </c>
      <c r="P82" s="32">
        <f t="shared" si="36"/>
        <v>0.8</v>
      </c>
      <c r="Q82" s="32">
        <f t="shared" si="12"/>
        <v>8.7850959644990415E-2</v>
      </c>
      <c r="R82" s="43">
        <v>59</v>
      </c>
      <c r="S82" s="44">
        <f t="shared" si="13"/>
        <v>1.6551374743743296E-3</v>
      </c>
      <c r="T82" s="44">
        <f t="shared" si="14"/>
        <v>9.228175372044857E-2</v>
      </c>
      <c r="U82" s="44">
        <f t="shared" si="15"/>
        <v>0.11073810446453829</v>
      </c>
      <c r="V82" s="44">
        <f t="shared" si="16"/>
        <v>2.3070438430112142E-2</v>
      </c>
      <c r="W82" s="44">
        <f t="shared" si="17"/>
        <v>2.3070438430112142E-2</v>
      </c>
      <c r="X82" s="44">
        <f t="shared" si="37"/>
        <v>0.57708637513870109</v>
      </c>
      <c r="Y82" s="44">
        <f t="shared" si="39"/>
        <v>0.23633547260988005</v>
      </c>
      <c r="Z82" s="32">
        <f t="shared" si="25"/>
        <v>7.0123095269339852E-4</v>
      </c>
      <c r="AA82" s="32">
        <f t="shared" si="26"/>
        <v>9.4936390012614858E-4</v>
      </c>
      <c r="AB82" s="32">
        <f t="shared" si="27"/>
        <v>0</v>
      </c>
      <c r="AC82" s="32">
        <f t="shared" si="28"/>
        <v>1.9093449692794997E-5</v>
      </c>
      <c r="AE82" s="19">
        <f t="shared" si="29"/>
        <v>1.0330337144962975E-3</v>
      </c>
      <c r="AF82" s="19">
        <f t="shared" si="30"/>
        <v>3.6564006429270758E-4</v>
      </c>
      <c r="AG82" s="19">
        <f t="shared" si="31"/>
        <v>1.6872624163047774E-4</v>
      </c>
      <c r="AH82" s="19">
        <f t="shared" si="32"/>
        <v>5.6766918025834542E-2</v>
      </c>
      <c r="AI82" s="19">
        <f t="shared" si="33"/>
        <v>9.8824148305746526E-2</v>
      </c>
    </row>
    <row r="83" spans="1:56" x14ac:dyDescent="0.25">
      <c r="A83" s="45">
        <f t="shared" si="34"/>
        <v>122</v>
      </c>
      <c r="B83" s="32">
        <f t="shared" si="18"/>
        <v>1.1890670691087732</v>
      </c>
      <c r="C83" s="28">
        <f t="shared" si="8"/>
        <v>1.1366023532308226E-3</v>
      </c>
      <c r="D83" s="33">
        <f t="shared" si="19"/>
        <v>1.5370793218673988E-3</v>
      </c>
      <c r="E83" s="28">
        <f t="shared" si="9"/>
        <v>4.0047696863657615E-4</v>
      </c>
      <c r="F83" s="34">
        <f t="shared" si="35"/>
        <v>4.0610309737233551E-4</v>
      </c>
      <c r="G83" s="30">
        <f t="shared" si="10"/>
        <v>5.6261287357593608E-6</v>
      </c>
      <c r="H83" s="30">
        <f t="shared" si="41"/>
        <v>5.0000000000000001E-4</v>
      </c>
      <c r="I83" s="31">
        <f t="shared" si="40"/>
        <v>-4.9437387126424065E-4</v>
      </c>
      <c r="J83" s="30">
        <f t="shared" si="21"/>
        <v>0.9984572945493968</v>
      </c>
      <c r="K83" s="30">
        <f t="shared" si="22"/>
        <v>0</v>
      </c>
      <c r="L83" s="29">
        <v>7.3999999999999996E-2</v>
      </c>
      <c r="M83" s="29">
        <v>9.4799999999999995E-2</v>
      </c>
      <c r="N83" s="37">
        <f t="shared" si="23"/>
        <v>7.3999999999999996E-2</v>
      </c>
      <c r="O83" s="37">
        <f t="shared" si="24"/>
        <v>9.4799999999999995E-2</v>
      </c>
      <c r="P83" s="32">
        <f t="shared" si="36"/>
        <v>0</v>
      </c>
      <c r="Q83" s="32">
        <f t="shared" si="12"/>
        <v>9.0028209988329444E-2</v>
      </c>
      <c r="R83" s="43">
        <v>60</v>
      </c>
      <c r="S83" s="44">
        <f t="shared" si="13"/>
        <v>1.5370793218673988E-3</v>
      </c>
      <c r="T83" s="44">
        <f t="shared" si="14"/>
        <v>9.5477594433266089E-2</v>
      </c>
      <c r="U83" s="44">
        <f t="shared" si="15"/>
        <v>0.1145731133199193</v>
      </c>
      <c r="V83" s="44">
        <f t="shared" si="16"/>
        <v>2.3869398608316522E-2</v>
      </c>
      <c r="W83" s="44">
        <f t="shared" si="17"/>
        <v>2.3869398608316522E-2</v>
      </c>
      <c r="X83" s="44">
        <f t="shared" si="37"/>
        <v>0.6057229531248105</v>
      </c>
      <c r="Y83" s="44">
        <f t="shared" si="39"/>
        <v>0.2407146113777813</v>
      </c>
      <c r="Z83" s="32">
        <f t="shared" si="25"/>
        <v>6.4993928496048532E-4</v>
      </c>
      <c r="AA83" s="32">
        <f t="shared" si="26"/>
        <v>8.82650618512313E-4</v>
      </c>
      <c r="AB83" s="32">
        <f t="shared" si="27"/>
        <v>0</v>
      </c>
      <c r="AC83" s="32">
        <f t="shared" si="28"/>
        <v>1.7559948261092443E-5</v>
      </c>
      <c r="AE83" s="19">
        <f t="shared" si="29"/>
        <v>9.5587741243454523E-4</v>
      </c>
      <c r="AF83" s="19">
        <f t="shared" si="30"/>
        <v>3.2861252735297649E-4</v>
      </c>
      <c r="AG83" s="19">
        <f t="shared" si="31"/>
        <v>1.6101280521947235E-4</v>
      </c>
      <c r="AH83" s="19">
        <f t="shared" si="32"/>
        <v>5.6831240854177123E-2</v>
      </c>
      <c r="AI83" s="19">
        <f t="shared" si="33"/>
        <v>9.8881722752816439E-2</v>
      </c>
    </row>
    <row r="84" spans="1:56" x14ac:dyDescent="0.25">
      <c r="A84" s="45">
        <f t="shared" si="34"/>
        <v>123</v>
      </c>
      <c r="B84" s="32">
        <f t="shared" si="18"/>
        <v>1.2032995678361369</v>
      </c>
      <c r="C84" s="28">
        <f t="shared" si="8"/>
        <v>1.0621263022924038E-3</v>
      </c>
      <c r="D84" s="33">
        <f t="shared" si="19"/>
        <v>1.4261008923193974E-3</v>
      </c>
      <c r="E84" s="28">
        <f t="shared" si="9"/>
        <v>3.6397459002699355E-4</v>
      </c>
      <c r="F84" s="34">
        <f t="shared" si="35"/>
        <v>3.6889315961632387E-4</v>
      </c>
      <c r="G84" s="30">
        <f t="shared" si="10"/>
        <v>4.9185695893303144E-6</v>
      </c>
      <c r="H84" s="30">
        <f t="shared" si="41"/>
        <v>5.0000000000000001E-4</v>
      </c>
      <c r="I84" s="31">
        <f t="shared" si="40"/>
        <v>-4.9508143041066964E-4</v>
      </c>
      <c r="J84" s="30">
        <f t="shared" si="21"/>
        <v>0.9985689805380914</v>
      </c>
      <c r="K84" s="30">
        <f t="shared" si="22"/>
        <v>0</v>
      </c>
      <c r="L84" s="29">
        <v>7.3999999999999996E-2</v>
      </c>
      <c r="M84" s="29">
        <v>9.4799999999999995E-2</v>
      </c>
      <c r="N84" s="37">
        <f t="shared" si="23"/>
        <v>7.4940000000000007E-2</v>
      </c>
      <c r="O84" s="37">
        <f t="shared" si="24"/>
        <v>9.6100000000000005E-2</v>
      </c>
      <c r="P84" s="32">
        <f t="shared" si="36"/>
        <v>0.2</v>
      </c>
      <c r="Q84" s="32">
        <f t="shared" si="12"/>
        <v>9.223176357200713E-2</v>
      </c>
      <c r="R84" s="43">
        <v>61</v>
      </c>
      <c r="S84" s="44">
        <f t="shared" si="13"/>
        <v>1.4261008923193974E-3</v>
      </c>
      <c r="T84" s="44">
        <f t="shared" si="14"/>
        <v>9.8761889461623467E-2</v>
      </c>
      <c r="U84" s="44">
        <f t="shared" si="15"/>
        <v>0.11851426735394816</v>
      </c>
      <c r="V84" s="44">
        <f t="shared" si="16"/>
        <v>2.4690472365405867E-2</v>
      </c>
      <c r="W84" s="44">
        <f t="shared" si="17"/>
        <v>2.4690472365405867E-2</v>
      </c>
      <c r="X84" s="44">
        <f t="shared" si="37"/>
        <v>0.63591156950979499</v>
      </c>
      <c r="Y84" s="44">
        <f t="shared" si="39"/>
        <v>0.24517489266794873</v>
      </c>
      <c r="Z84" s="32">
        <f t="shared" si="25"/>
        <v>6.0200845628485627E-4</v>
      </c>
      <c r="AA84" s="32">
        <f t="shared" si="26"/>
        <v>8.1954821019138483E-4</v>
      </c>
      <c r="AB84" s="32">
        <f t="shared" si="27"/>
        <v>0</v>
      </c>
      <c r="AC84" s="32">
        <f t="shared" si="28"/>
        <v>1.614961088192468E-5</v>
      </c>
      <c r="AE84" s="19">
        <f t="shared" si="29"/>
        <v>8.8267820473200915E-4</v>
      </c>
      <c r="AF84" s="19">
        <f t="shared" si="30"/>
        <v>2.9451481450217486E-4</v>
      </c>
      <c r="AG84" s="19">
        <f t="shared" si="31"/>
        <v>1.536519938695818E-4</v>
      </c>
      <c r="AH84" s="19">
        <f t="shared" si="32"/>
        <v>5.689170723348997E-2</v>
      </c>
      <c r="AI84" s="19">
        <f t="shared" si="33"/>
        <v>9.8935914105406822E-2</v>
      </c>
    </row>
    <row r="85" spans="1:56" x14ac:dyDescent="0.25">
      <c r="A85" s="45">
        <f t="shared" si="34"/>
        <v>124</v>
      </c>
      <c r="B85" s="32">
        <f t="shared" si="18"/>
        <v>1.219165239253073</v>
      </c>
      <c r="C85" s="28">
        <f t="shared" si="8"/>
        <v>9.9152913266959092E-4</v>
      </c>
      <c r="D85" s="33">
        <f t="shared" si="19"/>
        <v>1.3218920367175781E-3</v>
      </c>
      <c r="E85" s="28">
        <f t="shared" si="9"/>
        <v>3.3036290404798708E-4</v>
      </c>
      <c r="F85" s="34">
        <f t="shared" si="35"/>
        <v>3.3465731292994772E-4</v>
      </c>
      <c r="G85" s="30">
        <f t="shared" si="10"/>
        <v>4.2944088819606347E-6</v>
      </c>
      <c r="H85" s="30">
        <f t="shared" si="41"/>
        <v>5.0000000000000001E-4</v>
      </c>
      <c r="I85" s="31">
        <f t="shared" si="40"/>
        <v>-4.9570559111803943E-4</v>
      </c>
      <c r="J85" s="30">
        <f t="shared" si="21"/>
        <v>0.99867381355440055</v>
      </c>
      <c r="K85" s="30">
        <f t="shared" si="22"/>
        <v>0</v>
      </c>
      <c r="L85" s="29">
        <v>7.3999999999999996E-2</v>
      </c>
      <c r="M85" s="29">
        <v>9.4799999999999995E-2</v>
      </c>
      <c r="N85" s="37">
        <f t="shared" si="23"/>
        <v>7.5880000000000003E-2</v>
      </c>
      <c r="O85" s="37">
        <f t="shared" si="24"/>
        <v>9.7399999999999987E-2</v>
      </c>
      <c r="P85" s="32">
        <f t="shared" si="36"/>
        <v>0.4</v>
      </c>
      <c r="Q85" s="32">
        <f t="shared" si="12"/>
        <v>9.4552470885528928E-2</v>
      </c>
      <c r="R85" s="43">
        <v>62</v>
      </c>
      <c r="S85" s="44">
        <f t="shared" si="13"/>
        <v>1.3218920367175781E-3</v>
      </c>
      <c r="T85" s="44">
        <f t="shared" si="14"/>
        <v>0.10223453751792889</v>
      </c>
      <c r="U85" s="44">
        <f t="shared" si="15"/>
        <v>0.12268144502151467</v>
      </c>
      <c r="V85" s="44">
        <f t="shared" si="16"/>
        <v>2.5558634379482224E-2</v>
      </c>
      <c r="W85" s="44">
        <f t="shared" si="17"/>
        <v>2.5558634379482224E-2</v>
      </c>
      <c r="X85" s="44">
        <f t="shared" si="37"/>
        <v>0.66787736761305594</v>
      </c>
      <c r="Y85" s="44">
        <f t="shared" si="39"/>
        <v>0.24971781999723089</v>
      </c>
      <c r="Z85" s="32">
        <f t="shared" si="25"/>
        <v>5.5735345669196443E-4</v>
      </c>
      <c r="AA85" s="32">
        <f t="shared" si="26"/>
        <v>7.6007347986384126E-4</v>
      </c>
      <c r="AB85" s="32">
        <f t="shared" si="27"/>
        <v>0</v>
      </c>
      <c r="AC85" s="32">
        <f t="shared" si="28"/>
        <v>1.4852545563329267E-5</v>
      </c>
      <c r="AE85" s="19">
        <f t="shared" si="29"/>
        <v>8.1328527154945433E-4</v>
      </c>
      <c r="AF85" s="19">
        <f t="shared" si="30"/>
        <v>2.6335352380793293E-4</v>
      </c>
      <c r="AG85" s="19">
        <f t="shared" si="31"/>
        <v>1.4662768708313158E-4</v>
      </c>
      <c r="AH85" s="19">
        <f t="shared" si="32"/>
        <v>5.6948405182777058E-2</v>
      </c>
      <c r="AI85" s="19">
        <f t="shared" si="33"/>
        <v>9.8986794686782981E-2</v>
      </c>
    </row>
    <row r="86" spans="1:56" x14ac:dyDescent="0.25">
      <c r="A86" s="45">
        <f t="shared" si="34"/>
        <v>125</v>
      </c>
      <c r="B86" s="32">
        <f t="shared" si="18"/>
        <v>1.2367476827410633</v>
      </c>
      <c r="C86" s="28">
        <f t="shared" si="8"/>
        <v>9.2468696471758086E-4</v>
      </c>
      <c r="D86" s="33">
        <f t="shared" si="19"/>
        <v>1.2241467509452129E-3</v>
      </c>
      <c r="E86" s="28">
        <f t="shared" si="9"/>
        <v>2.9945978622763196E-4</v>
      </c>
      <c r="F86" s="34">
        <f t="shared" si="35"/>
        <v>3.0320436854078492E-4</v>
      </c>
      <c r="G86" s="30">
        <f t="shared" si="10"/>
        <v>3.7445823131529617E-6</v>
      </c>
      <c r="H86" s="30">
        <f t="shared" si="41"/>
        <v>5.0000000000000001E-4</v>
      </c>
      <c r="I86" s="31">
        <f t="shared" si="40"/>
        <v>-4.9625541768684705E-4</v>
      </c>
      <c r="J86" s="30">
        <f t="shared" si="21"/>
        <v>0.99877210866674171</v>
      </c>
      <c r="K86" s="30">
        <f t="shared" si="22"/>
        <v>0</v>
      </c>
      <c r="L86" s="29">
        <v>7.3999999999999996E-2</v>
      </c>
      <c r="M86" s="29">
        <v>9.4799999999999995E-2</v>
      </c>
      <c r="N86" s="37">
        <f t="shared" si="23"/>
        <v>7.6819999999999999E-2</v>
      </c>
      <c r="O86" s="37">
        <f t="shared" si="24"/>
        <v>9.8699999999999996E-2</v>
      </c>
      <c r="P86" s="32">
        <f t="shared" si="36"/>
        <v>0.60000000000000009</v>
      </c>
      <c r="Q86" s="32">
        <f t="shared" si="12"/>
        <v>9.700238701352025E-2</v>
      </c>
      <c r="R86" s="43">
        <v>63</v>
      </c>
      <c r="S86" s="44">
        <f t="shared" si="13"/>
        <v>1.2241467509452129E-3</v>
      </c>
      <c r="T86" s="44">
        <f t="shared" si="14"/>
        <v>0.10591323734832533</v>
      </c>
      <c r="U86" s="44">
        <f t="shared" si="15"/>
        <v>0.12709588481799039</v>
      </c>
      <c r="V86" s="44">
        <f t="shared" si="16"/>
        <v>2.6478309337081334E-2</v>
      </c>
      <c r="W86" s="44">
        <f t="shared" si="17"/>
        <v>2.6478309337081334E-2</v>
      </c>
      <c r="X86" s="44">
        <f t="shared" si="37"/>
        <v>0.70173802459105106</v>
      </c>
      <c r="Y86" s="44">
        <f t="shared" si="39"/>
        <v>0.25434492474164133</v>
      </c>
      <c r="Z86" s="32">
        <f t="shared" si="25"/>
        <v>5.1571666496365949E-4</v>
      </c>
      <c r="AA86" s="32">
        <f t="shared" si="26"/>
        <v>7.0404505800500665E-4</v>
      </c>
      <c r="AB86" s="32">
        <f t="shared" si="27"/>
        <v>0</v>
      </c>
      <c r="AC86" s="32">
        <f t="shared" si="28"/>
        <v>1.3659654794387308E-5</v>
      </c>
      <c r="AE86" s="19">
        <f t="shared" si="29"/>
        <v>7.4767632688678475E-4</v>
      </c>
      <c r="AF86" s="19">
        <f t="shared" si="30"/>
        <v>2.3486031586563975E-4</v>
      </c>
      <c r="AG86" s="19">
        <f t="shared" si="31"/>
        <v>1.3992450132210748E-4</v>
      </c>
      <c r="AH86" s="19">
        <f t="shared" si="32"/>
        <v>5.7001500234531072E-2</v>
      </c>
      <c r="AI86" s="19">
        <f t="shared" si="33"/>
        <v>9.9034504973394957E-2</v>
      </c>
    </row>
    <row r="87" spans="1:56" x14ac:dyDescent="0.25">
      <c r="A87" s="45">
        <f t="shared" si="34"/>
        <v>126</v>
      </c>
      <c r="B87" s="32">
        <f t="shared" si="18"/>
        <v>1.2562552421360973</v>
      </c>
      <c r="C87" s="28">
        <f t="shared" ref="C87:C132" si="42">MAX(D87-E87,$I$14*E87)</f>
        <v>8.6147423208165553E-4</v>
      </c>
      <c r="D87" s="33">
        <f t="shared" si="19"/>
        <v>1.1325639802331983E-3</v>
      </c>
      <c r="E87" s="28">
        <f t="shared" ref="E87:E132" si="43">MAX($I$15,((EXP($Y$9+$Y$8*A87)-1)/EXP($Y$9+$Y$8*A87))*F87)</f>
        <v>2.7108974815154274E-4</v>
      </c>
      <c r="F87" s="34">
        <f t="shared" si="35"/>
        <v>2.7435065796766736E-4</v>
      </c>
      <c r="G87" s="30">
        <f t="shared" ref="G87:G132" si="44">F87-E87</f>
        <v>3.2609098161246125E-6</v>
      </c>
      <c r="H87" s="30">
        <f t="shared" si="41"/>
        <v>5.0000000000000001E-4</v>
      </c>
      <c r="I87" s="31">
        <f t="shared" si="40"/>
        <v>-4.967390901838754E-4</v>
      </c>
      <c r="J87" s="30">
        <f t="shared" si="21"/>
        <v>0.99886417510995074</v>
      </c>
      <c r="K87" s="30">
        <f t="shared" si="22"/>
        <v>0</v>
      </c>
      <c r="L87" s="29">
        <v>7.3999999999999996E-2</v>
      </c>
      <c r="M87" s="29">
        <v>9.4799999999999995E-2</v>
      </c>
      <c r="N87" s="37">
        <f t="shared" si="23"/>
        <v>7.7759999999999996E-2</v>
      </c>
      <c r="O87" s="37">
        <f t="shared" si="24"/>
        <v>9.9999999999999992E-2</v>
      </c>
      <c r="P87" s="32">
        <f t="shared" si="36"/>
        <v>0.8</v>
      </c>
      <c r="Q87" s="32">
        <f t="shared" ref="Q87:Q110" si="45">N87+(H87*($D$5+$D$14))/(C88+E88)</f>
        <v>9.9594914998558395E-2</v>
      </c>
      <c r="R87" s="43">
        <v>64</v>
      </c>
      <c r="S87" s="44">
        <f t="shared" ref="S87:S110" si="46">D87</f>
        <v>1.1325639802331983E-3</v>
      </c>
      <c r="T87" s="44">
        <f t="shared" ref="T87:T110" si="47">Q87*(C87+E87)/(C87*($S$3*(1+$S$5))+E87*(1+$S$7))</f>
        <v>0.10981775661890857</v>
      </c>
      <c r="U87" s="44">
        <f t="shared" ref="U87:U109" si="48">T87*$S$7</f>
        <v>0.13178130794269027</v>
      </c>
      <c r="V87" s="44">
        <f t="shared" ref="V87:V109" si="49">T87*$S$3</f>
        <v>2.7454439154727141E-2</v>
      </c>
      <c r="W87" s="44">
        <f t="shared" ref="W87:W109" si="50">V87*$S$5</f>
        <v>2.7454439154727141E-2</v>
      </c>
      <c r="X87" s="44">
        <f t="shared" si="37"/>
        <v>0.73762063231620079</v>
      </c>
      <c r="Y87" s="44">
        <f t="shared" si="39"/>
        <v>0.2590577666525703</v>
      </c>
      <c r="Z87" s="32">
        <f t="shared" si="25"/>
        <v>4.769275253655026E-4</v>
      </c>
      <c r="AA87" s="32">
        <f t="shared" si="26"/>
        <v>6.5133191324981865E-4</v>
      </c>
      <c r="AB87" s="32">
        <f t="shared" si="27"/>
        <v>0</v>
      </c>
      <c r="AC87" s="32">
        <f t="shared" si="28"/>
        <v>1.2562571736019911E-5</v>
      </c>
      <c r="AE87" s="19">
        <f t="shared" si="29"/>
        <v>6.857477709838898E-4</v>
      </c>
      <c r="AF87" s="19">
        <f t="shared" si="30"/>
        <v>2.0886661060690685E-4</v>
      </c>
      <c r="AG87" s="19">
        <f t="shared" si="31"/>
        <v>1.3352775631753698E-4</v>
      </c>
      <c r="AH87" s="19">
        <f t="shared" si="32"/>
        <v>5.7051147219251967E-2</v>
      </c>
      <c r="AI87" s="19">
        <f t="shared" si="33"/>
        <v>9.9079176994840257E-2</v>
      </c>
    </row>
    <row r="88" spans="1:56" x14ac:dyDescent="0.25">
      <c r="A88" s="45">
        <f t="shared" si="34"/>
        <v>127</v>
      </c>
      <c r="B88" s="32">
        <f t="shared" ref="B88:B132" si="51">C88/AE88</f>
        <v>1.2779254314251494</v>
      </c>
      <c r="C88" s="28">
        <f t="shared" si="42"/>
        <v>8.0176412912614766E-4</v>
      </c>
      <c r="D88" s="33">
        <f t="shared" ref="D88:D132" si="52">EXP(-N88)*D87</f>
        <v>1.0468483421230833E-3</v>
      </c>
      <c r="E88" s="28">
        <f t="shared" si="43"/>
        <v>2.4508421299693559E-4</v>
      </c>
      <c r="F88" s="34">
        <f t="shared" si="35"/>
        <v>2.4792023510288876E-4</v>
      </c>
      <c r="G88" s="30">
        <f t="shared" si="44"/>
        <v>2.8360221059531743E-6</v>
      </c>
      <c r="H88" s="30">
        <f t="shared" si="41"/>
        <v>5.0000000000000001E-4</v>
      </c>
      <c r="I88" s="31">
        <f t="shared" si="40"/>
        <v>-4.9716397789404689E-4</v>
      </c>
      <c r="J88" s="30">
        <f t="shared" ref="J88:J132" si="53">1-AP88-I88-H88-E88-C88-AO88</f>
        <v>0.99895031563577108</v>
      </c>
      <c r="K88" s="30">
        <f t="shared" ref="K88:K132" si="54">(C87+E87)*$L$8</f>
        <v>0</v>
      </c>
      <c r="L88" s="29">
        <v>7.8700000000000006E-2</v>
      </c>
      <c r="M88" s="29">
        <v>0.1013</v>
      </c>
      <c r="N88" s="37">
        <f t="shared" ref="N88:N132" si="55">L88*(1-P88)+L93*P88</f>
        <v>7.8700000000000006E-2</v>
      </c>
      <c r="O88" s="37">
        <f t="shared" ref="O88:O132" si="56">M88*(1-P88)+M93*P88</f>
        <v>0.1013</v>
      </c>
      <c r="P88" s="32">
        <f t="shared" si="36"/>
        <v>0</v>
      </c>
      <c r="Q88" s="32">
        <f t="shared" si="45"/>
        <v>0.10234354866562778</v>
      </c>
      <c r="R88" s="43">
        <v>65</v>
      </c>
      <c r="S88" s="44">
        <f t="shared" si="46"/>
        <v>1.0468483421230833E-3</v>
      </c>
      <c r="T88" s="44">
        <f t="shared" si="47"/>
        <v>0.11396861742645893</v>
      </c>
      <c r="U88" s="44">
        <f t="shared" si="48"/>
        <v>0.13676234091175071</v>
      </c>
      <c r="V88" s="44">
        <f t="shared" si="49"/>
        <v>2.8492154356614733E-2</v>
      </c>
      <c r="W88" s="44">
        <f t="shared" si="50"/>
        <v>2.8492154356614733E-2</v>
      </c>
      <c r="X88" s="44">
        <f t="shared" si="37"/>
        <v>0.72926904166179041</v>
      </c>
      <c r="Y88" s="44">
        <f t="shared" si="39"/>
        <v>0.26385793438256161</v>
      </c>
      <c r="Z88" s="32">
        <f t="shared" ref="Z88:Z111" si="57">E87*(1-T87-U87)+H87*$D$14+C87*Y87</f>
        <v>4.4082147377791619E-4</v>
      </c>
      <c r="AA88" s="32">
        <f t="shared" ref="AA88:AA111" si="58">C87*(1-V87-W87-Y87)+$D$5*H87</f>
        <v>6.0180273768016708E-4</v>
      </c>
      <c r="AB88" s="32">
        <f t="shared" ref="AB88:AB109" si="59">AK87*(BF87+BG87)+AL87*(BH87+BI87)</f>
        <v>0</v>
      </c>
      <c r="AC88" s="32">
        <f t="shared" ref="AC88:AC109" si="60">AC87*(1-($D$5+$D$13+$D$14))</f>
        <v>1.1553601536657656E-5</v>
      </c>
      <c r="AE88" s="19">
        <f t="shared" ref="AE88:AE132" si="61">AE87*(1-V87-W87-Y87)+$D$5*AG87+X87*AF87</f>
        <v>6.2739508065976586E-4</v>
      </c>
      <c r="AF88" s="19">
        <f t="shared" ref="AF88:AF132" si="62">AF87*(1-T87-U87-X87)+AG87*$D$14+Y87*AE87</f>
        <v>1.8520799568079316E-4</v>
      </c>
      <c r="AG88" s="19">
        <f t="shared" ref="AG88:AG132" si="63">AG87*(1-$D$5-$D$14)</f>
        <v>1.2742344291906028E-4</v>
      </c>
      <c r="AH88" s="19">
        <f t="shared" ref="AH88:AH132" si="64">AH87+AE87*V87+U87*AF87</f>
        <v>5.7097498754837273E-2</v>
      </c>
      <c r="AI88" s="19">
        <f t="shared" ref="AI88:AI132" si="65">AI87+T87*AF87+W87*AE87</f>
        <v>9.9120941077903674E-2</v>
      </c>
    </row>
    <row r="89" spans="1:56" x14ac:dyDescent="0.25">
      <c r="A89" s="45">
        <f t="shared" ref="A89:A132" si="66">A88+1</f>
        <v>128</v>
      </c>
      <c r="B89" s="32">
        <f t="shared" si="51"/>
        <v>1.3219658742893723</v>
      </c>
      <c r="C89" s="28">
        <f t="shared" si="42"/>
        <v>7.4548262903661696E-4</v>
      </c>
      <c r="D89" s="33">
        <f t="shared" si="52"/>
        <v>9.667687744297585E-4</v>
      </c>
      <c r="E89" s="28">
        <f t="shared" si="43"/>
        <v>2.2128614539314157E-4</v>
      </c>
      <c r="F89" s="34">
        <f t="shared" ref="F89:F132" si="67">MIN(D89/$I$12,F88*EXP(-O89))</f>
        <v>2.2374948641054536E-4</v>
      </c>
      <c r="G89" s="30">
        <f>F89-E89</f>
        <v>2.4633410174037889E-6</v>
      </c>
      <c r="H89" s="30">
        <f t="shared" si="41"/>
        <v>5.0000000000000001E-4</v>
      </c>
      <c r="I89" s="31">
        <f t="shared" si="40"/>
        <v>-4.9753665898259617E-4</v>
      </c>
      <c r="J89" s="30">
        <f t="shared" si="53"/>
        <v>0.99903076788455281</v>
      </c>
      <c r="K89" s="30">
        <f t="shared" si="54"/>
        <v>0</v>
      </c>
      <c r="L89" s="29">
        <v>7.8700000000000006E-2</v>
      </c>
      <c r="M89" s="29">
        <v>0.1013</v>
      </c>
      <c r="N89" s="37">
        <f t="shared" si="55"/>
        <v>7.9579999999999998E-2</v>
      </c>
      <c r="O89" s="37">
        <f t="shared" si="56"/>
        <v>0.10258</v>
      </c>
      <c r="P89" s="32">
        <f t="shared" ref="P89:P132" si="68">MOD(P88+0.2, 1)</f>
        <v>0.2</v>
      </c>
      <c r="Q89" s="32">
        <f t="shared" si="45"/>
        <v>0.10520453507889421</v>
      </c>
      <c r="R89" s="43">
        <v>66</v>
      </c>
      <c r="S89" s="44">
        <f t="shared" si="46"/>
        <v>9.667687744297585E-4</v>
      </c>
      <c r="T89" s="44">
        <f t="shared" si="47"/>
        <v>0.11832469806360449</v>
      </c>
      <c r="U89" s="44">
        <f t="shared" si="48"/>
        <v>0.14198963767632539</v>
      </c>
      <c r="V89" s="44">
        <f t="shared" si="49"/>
        <v>2.9581174515901122E-2</v>
      </c>
      <c r="W89" s="44">
        <f t="shared" si="50"/>
        <v>2.9581174515901122E-2</v>
      </c>
      <c r="X89" s="44">
        <f t="shared" ref="X89:X111" si="69">MIN((C90-AA90)/E89,1-T89-U89-$I$13)</f>
        <v>0.71968566426007019</v>
      </c>
      <c r="Y89" s="44">
        <f t="shared" si="39"/>
        <v>0.26874704602083166</v>
      </c>
      <c r="Z89" s="32">
        <f t="shared" si="57"/>
        <v>4.0724100497212067E-4</v>
      </c>
      <c r="AA89" s="32">
        <f t="shared" si="58"/>
        <v>5.553270074699964E-4</v>
      </c>
      <c r="AB89" s="32">
        <f t="shared" si="59"/>
        <v>0</v>
      </c>
      <c r="AC89" s="32">
        <f t="shared" si="60"/>
        <v>1.0625667361175942E-5</v>
      </c>
      <c r="AE89" s="19">
        <f t="shared" si="61"/>
        <v>5.6391972254000425E-4</v>
      </c>
      <c r="AF89" s="19">
        <f t="shared" si="62"/>
        <v>1.7231955109491277E-4</v>
      </c>
      <c r="AG89" s="19">
        <f t="shared" si="63"/>
        <v>1.2159819241428044E-4</v>
      </c>
      <c r="AH89" s="19">
        <f t="shared" si="64"/>
        <v>5.7140704071362888E-2</v>
      </c>
      <c r="AI89" s="19">
        <f t="shared" si="65"/>
        <v>9.9159924814588477E-2</v>
      </c>
    </row>
    <row r="90" spans="1:56" x14ac:dyDescent="0.25">
      <c r="A90" s="45">
        <f t="shared" si="66"/>
        <v>129</v>
      </c>
      <c r="B90" s="32">
        <f t="shared" si="51"/>
        <v>1.3695085938227081</v>
      </c>
      <c r="C90" s="28">
        <f t="shared" si="42"/>
        <v>6.924895974944554E-4</v>
      </c>
      <c r="D90" s="33">
        <f t="shared" si="52"/>
        <v>8.9202963083089438E-4</v>
      </c>
      <c r="E90" s="28">
        <f t="shared" si="43"/>
        <v>1.9954003333643897E-4</v>
      </c>
      <c r="F90" s="34">
        <f t="shared" si="67"/>
        <v>2.0167693023207637E-4</v>
      </c>
      <c r="G90" s="30">
        <f t="shared" si="44"/>
        <v>2.1368968956373975E-6</v>
      </c>
      <c r="H90" s="30">
        <f t="shared" si="41"/>
        <v>5.0000000000000001E-4</v>
      </c>
      <c r="I90" s="31">
        <f t="shared" si="40"/>
        <v>-4.9786310310436259E-4</v>
      </c>
      <c r="J90" s="30">
        <f t="shared" si="53"/>
        <v>0.99910583347227344</v>
      </c>
      <c r="K90" s="30">
        <f t="shared" si="54"/>
        <v>0</v>
      </c>
      <c r="L90" s="29">
        <v>7.8700000000000006E-2</v>
      </c>
      <c r="M90" s="29">
        <v>0.1013</v>
      </c>
      <c r="N90" s="37">
        <f t="shared" si="55"/>
        <v>8.0460000000000004E-2</v>
      </c>
      <c r="O90" s="37">
        <f t="shared" si="56"/>
        <v>0.10386000000000001</v>
      </c>
      <c r="P90" s="32">
        <f t="shared" si="68"/>
        <v>0.4</v>
      </c>
      <c r="Q90" s="32">
        <f t="shared" si="45"/>
        <v>0.10825594909387505</v>
      </c>
      <c r="R90" s="43">
        <v>67</v>
      </c>
      <c r="S90" s="44">
        <f t="shared" si="46"/>
        <v>8.9202963083089438E-4</v>
      </c>
      <c r="T90" s="44">
        <f t="shared" si="47"/>
        <v>0.12297945964583849</v>
      </c>
      <c r="U90" s="44">
        <f t="shared" si="48"/>
        <v>0.14757535157500618</v>
      </c>
      <c r="V90" s="44">
        <f t="shared" si="49"/>
        <v>3.0744864911459623E-2</v>
      </c>
      <c r="W90" s="44">
        <f t="shared" si="50"/>
        <v>3.0744864911459623E-2</v>
      </c>
      <c r="X90" s="44">
        <f t="shared" si="69"/>
        <v>0.7094451887791553</v>
      </c>
      <c r="Y90" s="44">
        <f t="shared" si="39"/>
        <v>0.27372674963871152</v>
      </c>
      <c r="Z90" s="32">
        <f t="shared" si="57"/>
        <v>3.7608360846032459E-4</v>
      </c>
      <c r="AA90" s="32">
        <f t="shared" si="58"/>
        <v>5.118345510933982E-4</v>
      </c>
      <c r="AB90" s="32">
        <f t="shared" si="59"/>
        <v>0</v>
      </c>
      <c r="AC90" s="32">
        <f t="shared" si="60"/>
        <v>9.7722607545475341E-6</v>
      </c>
      <c r="AE90" s="19">
        <f t="shared" si="61"/>
        <v>5.0564823077269623E-4</v>
      </c>
      <c r="AF90" s="19">
        <f t="shared" si="62"/>
        <v>1.5792992309669667E-4</v>
      </c>
      <c r="AG90" s="19">
        <f t="shared" si="63"/>
        <v>1.160392472507006E-4</v>
      </c>
      <c r="AH90" s="19">
        <f t="shared" si="64"/>
        <v>5.7181853069712817E-2</v>
      </c>
      <c r="AI90" s="19">
        <f t="shared" si="65"/>
        <v>9.9196995881167649E-2</v>
      </c>
    </row>
    <row r="91" spans="1:56" x14ac:dyDescent="0.25">
      <c r="A91" s="45">
        <f t="shared" si="66"/>
        <v>130</v>
      </c>
      <c r="B91" s="32">
        <f t="shared" si="51"/>
        <v>1.4258970432339464</v>
      </c>
      <c r="C91" s="28">
        <f t="shared" si="42"/>
        <v>6.426465284328478E-4</v>
      </c>
      <c r="D91" s="33">
        <f t="shared" si="52"/>
        <v>8.2234445348283258E-4</v>
      </c>
      <c r="E91" s="28">
        <f t="shared" si="43"/>
        <v>1.7969792504998473E-4</v>
      </c>
      <c r="F91" s="34">
        <f t="shared" si="67"/>
        <v>1.8154926725117673E-4</v>
      </c>
      <c r="G91" s="30">
        <f t="shared" si="44"/>
        <v>1.8513422011920042E-6</v>
      </c>
      <c r="H91" s="30">
        <f t="shared" si="41"/>
        <v>5.0000000000000001E-4</v>
      </c>
      <c r="I91" s="31">
        <f t="shared" si="40"/>
        <v>-4.9814865779880795E-4</v>
      </c>
      <c r="J91" s="30">
        <f t="shared" si="53"/>
        <v>0.99917580420431606</v>
      </c>
      <c r="K91" s="30">
        <f t="shared" si="54"/>
        <v>0</v>
      </c>
      <c r="L91" s="29">
        <v>7.8700000000000006E-2</v>
      </c>
      <c r="M91" s="29">
        <v>0.1013</v>
      </c>
      <c r="N91" s="37">
        <f t="shared" si="55"/>
        <v>8.1339999999999996E-2</v>
      </c>
      <c r="O91" s="37">
        <f t="shared" si="56"/>
        <v>0.10514000000000001</v>
      </c>
      <c r="P91" s="32">
        <f t="shared" si="68"/>
        <v>0.60000000000000009</v>
      </c>
      <c r="Q91" s="32">
        <f t="shared" si="45"/>
        <v>0.11151791284424685</v>
      </c>
      <c r="R91" s="43">
        <v>68</v>
      </c>
      <c r="S91" s="44">
        <f t="shared" si="46"/>
        <v>8.2234445348283258E-4</v>
      </c>
      <c r="T91" s="44">
        <f t="shared" si="47"/>
        <v>0.12796347435347644</v>
      </c>
      <c r="U91" s="44">
        <f t="shared" si="48"/>
        <v>0.15355616922417173</v>
      </c>
      <c r="V91" s="44">
        <f t="shared" si="49"/>
        <v>3.1990868588369109E-2</v>
      </c>
      <c r="W91" s="44">
        <f t="shared" si="50"/>
        <v>3.1990868588369109E-2</v>
      </c>
      <c r="X91" s="44">
        <f t="shared" si="69"/>
        <v>0.69848035642235184</v>
      </c>
      <c r="Y91" s="44">
        <f t="shared" si="39"/>
        <v>0.27879872384519538</v>
      </c>
      <c r="Z91" s="32">
        <f t="shared" si="57"/>
        <v>3.4716160856708845E-4</v>
      </c>
      <c r="AA91" s="32">
        <f t="shared" si="58"/>
        <v>4.7115835252498772E-4</v>
      </c>
      <c r="AB91" s="32">
        <f t="shared" si="59"/>
        <v>0</v>
      </c>
      <c r="AC91" s="32">
        <f t="shared" si="60"/>
        <v>8.9873959920670134E-6</v>
      </c>
      <c r="AE91" s="19">
        <f t="shared" si="61"/>
        <v>4.5069630481547261E-4</v>
      </c>
      <c r="AF91" s="19">
        <f t="shared" si="62"/>
        <v>1.4436578958329339E-4</v>
      </c>
      <c r="AG91" s="19">
        <f t="shared" si="63"/>
        <v>1.1073443309612792E-4</v>
      </c>
      <c r="AH91" s="19">
        <f t="shared" si="64"/>
        <v>5.7220705720185845E-2</v>
      </c>
      <c r="AI91" s="19">
        <f t="shared" si="65"/>
        <v>9.9231964104319823E-2</v>
      </c>
    </row>
    <row r="92" spans="1:56" x14ac:dyDescent="0.25">
      <c r="A92" s="45">
        <f t="shared" si="66"/>
        <v>131</v>
      </c>
      <c r="B92" s="32">
        <f t="shared" si="51"/>
        <v>1.4916469440230822</v>
      </c>
      <c r="C92" s="28">
        <f t="shared" si="42"/>
        <v>5.9581680722508787E-4</v>
      </c>
      <c r="D92" s="33">
        <f t="shared" si="52"/>
        <v>7.5743623108106867E-4</v>
      </c>
      <c r="E92" s="28">
        <f t="shared" si="43"/>
        <v>1.6161942385598078E-4</v>
      </c>
      <c r="F92" s="34">
        <f t="shared" si="67"/>
        <v>1.632213184539449E-4</v>
      </c>
      <c r="G92" s="30">
        <f t="shared" si="44"/>
        <v>1.6018945979641213E-6</v>
      </c>
      <c r="H92" s="30">
        <f t="shared" si="41"/>
        <v>5.0000000000000001E-4</v>
      </c>
      <c r="I92" s="31">
        <f t="shared" si="40"/>
        <v>-4.9839810540203589E-4</v>
      </c>
      <c r="J92" s="30">
        <f t="shared" si="53"/>
        <v>0.9992409618743211</v>
      </c>
      <c r="K92" s="30">
        <f t="shared" si="54"/>
        <v>0</v>
      </c>
      <c r="L92" s="29">
        <v>7.8700000000000006E-2</v>
      </c>
      <c r="M92" s="29">
        <v>0.1013</v>
      </c>
      <c r="N92" s="37">
        <f t="shared" si="55"/>
        <v>8.2219999999999988E-2</v>
      </c>
      <c r="O92" s="37">
        <f t="shared" si="56"/>
        <v>0.10642000000000001</v>
      </c>
      <c r="P92" s="32">
        <f t="shared" si="68"/>
        <v>0.8</v>
      </c>
      <c r="Q92" s="32">
        <f t="shared" si="45"/>
        <v>0.11501284312035236</v>
      </c>
      <c r="R92" s="43">
        <v>69</v>
      </c>
      <c r="S92" s="44">
        <f t="shared" si="46"/>
        <v>7.5743623108106867E-4</v>
      </c>
      <c r="T92" s="44">
        <f t="shared" si="47"/>
        <v>0.1333110058073626</v>
      </c>
      <c r="U92" s="44">
        <f t="shared" si="48"/>
        <v>0.15997320696883513</v>
      </c>
      <c r="V92" s="44">
        <f t="shared" si="49"/>
        <v>3.3327751451840651E-2</v>
      </c>
      <c r="W92" s="44">
        <f t="shared" si="50"/>
        <v>3.3327751451840651E-2</v>
      </c>
      <c r="X92" s="44">
        <f t="shared" si="69"/>
        <v>0.68671578722380233</v>
      </c>
      <c r="Y92" s="44">
        <f t="shared" si="39"/>
        <v>0.28396467835278311</v>
      </c>
      <c r="Z92" s="32">
        <f t="shared" si="57"/>
        <v>3.2033362584910703E-4</v>
      </c>
      <c r="AA92" s="32">
        <f t="shared" si="58"/>
        <v>4.331625351089165E-4</v>
      </c>
      <c r="AB92" s="32">
        <f t="shared" si="59"/>
        <v>0</v>
      </c>
      <c r="AC92" s="32">
        <f t="shared" si="60"/>
        <v>8.2655680959632866E-6</v>
      </c>
      <c r="AE92" s="19">
        <f t="shared" si="61"/>
        <v>3.9943554311727805E-4</v>
      </c>
      <c r="AF92" s="19">
        <f t="shared" si="62"/>
        <v>1.3121071405173521E-4</v>
      </c>
      <c r="AG92" s="19">
        <f t="shared" si="63"/>
        <v>1.056721321763555E-4</v>
      </c>
      <c r="AH92" s="19">
        <f t="shared" si="64"/>
        <v>5.7257292144061896E-2</v>
      </c>
      <c r="AI92" s="19">
        <f t="shared" si="65"/>
        <v>9.9264855818593303E-2</v>
      </c>
    </row>
    <row r="93" spans="1:56" x14ac:dyDescent="0.25">
      <c r="A93" s="45">
        <f t="shared" si="66"/>
        <v>132</v>
      </c>
      <c r="B93" s="32">
        <f t="shared" si="51"/>
        <v>1.5688130273617005</v>
      </c>
      <c r="C93" s="28">
        <f t="shared" si="42"/>
        <v>5.5186596126888742E-4</v>
      </c>
      <c r="D93" s="33">
        <f t="shared" si="52"/>
        <v>6.9703759697654715E-4</v>
      </c>
      <c r="E93" s="28">
        <f t="shared" si="43"/>
        <v>1.4517163570765975E-4</v>
      </c>
      <c r="F93" s="34">
        <f t="shared" si="67"/>
        <v>1.4655591995164967E-4</v>
      </c>
      <c r="G93" s="30">
        <f>F93-E93</f>
        <v>1.3842842439899165E-6</v>
      </c>
      <c r="H93" s="30">
        <f t="shared" si="41"/>
        <v>5.0000000000000001E-4</v>
      </c>
      <c r="I93" s="31">
        <f t="shared" si="40"/>
        <v>-4.9861571575601012E-4</v>
      </c>
      <c r="J93" s="30">
        <f t="shared" si="53"/>
        <v>0.99930157811877951</v>
      </c>
      <c r="K93" s="30">
        <f t="shared" si="54"/>
        <v>0</v>
      </c>
      <c r="L93" s="29">
        <v>8.3099999999999993E-2</v>
      </c>
      <c r="M93" s="29">
        <v>0.1077</v>
      </c>
      <c r="N93" s="37">
        <f t="shared" si="55"/>
        <v>8.3099999999999993E-2</v>
      </c>
      <c r="O93" s="37">
        <f t="shared" si="56"/>
        <v>0.1077</v>
      </c>
      <c r="P93" s="32">
        <f t="shared" si="68"/>
        <v>0</v>
      </c>
      <c r="Q93" s="32">
        <f t="shared" si="45"/>
        <v>0.11876359048646976</v>
      </c>
      <c r="R93" s="43">
        <v>70</v>
      </c>
      <c r="S93" s="44">
        <f t="shared" si="46"/>
        <v>6.9703759697654715E-4</v>
      </c>
      <c r="T93" s="44">
        <f t="shared" si="47"/>
        <v>0.1390579818578942</v>
      </c>
      <c r="U93" s="44">
        <f t="shared" si="48"/>
        <v>0.16686957822947304</v>
      </c>
      <c r="V93" s="44">
        <f t="shared" si="49"/>
        <v>3.4764495464473549E-2</v>
      </c>
      <c r="W93" s="44">
        <f t="shared" si="50"/>
        <v>3.4764495464473549E-2</v>
      </c>
      <c r="X93" s="44">
        <f t="shared" si="69"/>
        <v>0.67407243991263277</v>
      </c>
      <c r="Y93" s="44">
        <f t="shared" si="39"/>
        <v>0.28922635455380757</v>
      </c>
      <c r="Z93" s="32">
        <f t="shared" si="57"/>
        <v>2.9546509098210495E-4</v>
      </c>
      <c r="AA93" s="32">
        <f t="shared" si="58"/>
        <v>3.9771409024660502E-4</v>
      </c>
      <c r="AB93" s="32">
        <f t="shared" si="59"/>
        <v>0</v>
      </c>
      <c r="AC93" s="32">
        <f t="shared" si="60"/>
        <v>7.6017142239320996E-6</v>
      </c>
      <c r="AE93" s="19">
        <f t="shared" si="61"/>
        <v>3.517729338320002E-4</v>
      </c>
      <c r="AF93" s="19">
        <f t="shared" si="62"/>
        <v>1.1859758969908484E-4</v>
      </c>
      <c r="AG93" s="19">
        <f t="shared" si="63"/>
        <v>1.008412578317305E-4</v>
      </c>
      <c r="AH93" s="19">
        <f t="shared" si="64"/>
        <v>5.7291594631279467E-2</v>
      </c>
      <c r="AI93" s="19">
        <f t="shared" si="65"/>
        <v>9.929565993935828E-2</v>
      </c>
    </row>
    <row r="94" spans="1:56" x14ac:dyDescent="0.25">
      <c r="A94" s="45">
        <f t="shared" si="66"/>
        <v>133</v>
      </c>
      <c r="B94" s="32">
        <f t="shared" si="51"/>
        <v>1.6597638200135174</v>
      </c>
      <c r="C94" s="28">
        <f t="shared" si="42"/>
        <v>5.1070035100276039E-4</v>
      </c>
      <c r="D94" s="33">
        <f t="shared" si="52"/>
        <v>6.4092942563680547E-4</v>
      </c>
      <c r="E94" s="28">
        <f t="shared" si="43"/>
        <v>1.3022907463404511E-4</v>
      </c>
      <c r="F94" s="34">
        <f t="shared" si="67"/>
        <v>1.3142377973439088E-4</v>
      </c>
      <c r="G94" s="30">
        <f t="shared" si="44"/>
        <v>1.194705100345775E-6</v>
      </c>
      <c r="H94" s="30">
        <f t="shared" si="41"/>
        <v>5.0000000000000001E-4</v>
      </c>
      <c r="I94" s="31">
        <f t="shared" si="40"/>
        <v>-4.9880529489965424E-4</v>
      </c>
      <c r="J94" s="30">
        <f t="shared" si="53"/>
        <v>0.99935787586926306</v>
      </c>
      <c r="K94" s="30">
        <f t="shared" si="54"/>
        <v>0</v>
      </c>
      <c r="L94" s="29">
        <v>8.3099999999999993E-2</v>
      </c>
      <c r="M94" s="29">
        <v>0.1077</v>
      </c>
      <c r="N94" s="37">
        <f t="shared" si="55"/>
        <v>8.3919999999999995E-2</v>
      </c>
      <c r="O94" s="37">
        <f t="shared" si="56"/>
        <v>0.10898000000000002</v>
      </c>
      <c r="P94" s="32">
        <f t="shared" si="68"/>
        <v>0.2</v>
      </c>
      <c r="Q94" s="32">
        <f t="shared" si="45"/>
        <v>0.12273746576911826</v>
      </c>
      <c r="R94" s="43">
        <v>71</v>
      </c>
      <c r="S94" s="44">
        <f t="shared" si="46"/>
        <v>6.4092942563680547E-4</v>
      </c>
      <c r="T94" s="44">
        <f t="shared" si="47"/>
        <v>0.14517938994359625</v>
      </c>
      <c r="U94" s="44">
        <f t="shared" si="48"/>
        <v>0.17421526793231548</v>
      </c>
      <c r="V94" s="44">
        <f t="shared" si="49"/>
        <v>3.6294847485899062E-2</v>
      </c>
      <c r="W94" s="44">
        <f t="shared" si="50"/>
        <v>3.6294847485899062E-2</v>
      </c>
      <c r="X94" s="44">
        <f t="shared" si="69"/>
        <v>0.66060534212408828</v>
      </c>
      <c r="Y94" s="44">
        <f t="shared" si="39"/>
        <v>0.29458552610744076</v>
      </c>
      <c r="Z94" s="32">
        <f t="shared" si="57"/>
        <v>2.7242897618207025E-4</v>
      </c>
      <c r="AA94" s="32">
        <f t="shared" si="58"/>
        <v>3.6468377764012057E-4</v>
      </c>
      <c r="AB94" s="32">
        <f t="shared" si="59"/>
        <v>0</v>
      </c>
      <c r="AC94" s="32">
        <f t="shared" si="60"/>
        <v>6.9911781587708396E-6</v>
      </c>
      <c r="AE94" s="19">
        <f t="shared" si="61"/>
        <v>3.076945917513741E-4</v>
      </c>
      <c r="AF94" s="19">
        <f t="shared" si="62"/>
        <v>1.0654527100021712E-4</v>
      </c>
      <c r="AG94" s="19">
        <f t="shared" si="63"/>
        <v>9.6231230236886313E-5</v>
      </c>
      <c r="AH94" s="19">
        <f t="shared" si="64"/>
        <v>5.7323614169614311E-2</v>
      </c>
      <c r="AI94" s="19">
        <f t="shared" si="65"/>
        <v>9.932438108939777E-2</v>
      </c>
    </row>
    <row r="95" spans="1:56" x14ac:dyDescent="0.25">
      <c r="A95" s="45">
        <f t="shared" si="66"/>
        <v>134</v>
      </c>
      <c r="B95" s="32">
        <f t="shared" si="51"/>
        <v>1.7672754865325091</v>
      </c>
      <c r="C95" s="28">
        <f t="shared" si="42"/>
        <v>4.7218110201089605E-4</v>
      </c>
      <c r="D95" s="33">
        <f t="shared" si="52"/>
        <v>5.8885463318484243E-4</v>
      </c>
      <c r="E95" s="28">
        <f t="shared" si="43"/>
        <v>1.1667353117394639E-4</v>
      </c>
      <c r="F95" s="34">
        <f t="shared" si="67"/>
        <v>1.1770330123872099E-4</v>
      </c>
      <c r="G95" s="30">
        <f t="shared" si="44"/>
        <v>1.0297700647745944E-6</v>
      </c>
      <c r="H95" s="30">
        <f t="shared" si="41"/>
        <v>5.0000000000000001E-4</v>
      </c>
      <c r="I95" s="31">
        <f t="shared" si="40"/>
        <v>-4.9897022993522543E-4</v>
      </c>
      <c r="J95" s="30">
        <f t="shared" si="53"/>
        <v>0.99941011559675041</v>
      </c>
      <c r="K95" s="30">
        <f t="shared" si="54"/>
        <v>0</v>
      </c>
      <c r="L95" s="29">
        <v>8.3099999999999993E-2</v>
      </c>
      <c r="M95" s="29">
        <v>0.1077</v>
      </c>
      <c r="N95" s="37">
        <f t="shared" si="55"/>
        <v>8.4739999999999996E-2</v>
      </c>
      <c r="O95" s="37">
        <f t="shared" si="56"/>
        <v>0.11026</v>
      </c>
      <c r="P95" s="32">
        <f t="shared" si="68"/>
        <v>0.4</v>
      </c>
      <c r="Q95" s="32">
        <f t="shared" si="45"/>
        <v>0.12702491038960162</v>
      </c>
      <c r="R95" s="43">
        <v>72</v>
      </c>
      <c r="S95" s="44">
        <f t="shared" si="46"/>
        <v>5.8885463318484243E-4</v>
      </c>
      <c r="T95" s="44">
        <f t="shared" si="47"/>
        <v>0.15179263128116685</v>
      </c>
      <c r="U95" s="44">
        <f t="shared" si="48"/>
        <v>0.18215115753740022</v>
      </c>
      <c r="V95" s="44">
        <f t="shared" si="49"/>
        <v>3.7948157820291713E-2</v>
      </c>
      <c r="W95" s="44">
        <f t="shared" si="50"/>
        <v>3.7948157820291713E-2</v>
      </c>
      <c r="X95" s="44">
        <f t="shared" si="69"/>
        <v>0.64605621118143297</v>
      </c>
      <c r="Y95" s="44">
        <f t="shared" si="39"/>
        <v>0.30004399953757682</v>
      </c>
      <c r="Z95" s="32">
        <f t="shared" si="57"/>
        <v>2.5113470007942442E-4</v>
      </c>
      <c r="AA95" s="32">
        <f t="shared" si="58"/>
        <v>3.3398651668450235E-4</v>
      </c>
      <c r="AB95" s="32">
        <f t="shared" si="59"/>
        <v>0</v>
      </c>
      <c r="AC95" s="32">
        <f t="shared" si="60"/>
        <v>6.4296776500488192E-6</v>
      </c>
      <c r="AE95" s="19">
        <f t="shared" si="61"/>
        <v>2.6718024756702824E-4</v>
      </c>
      <c r="AF95" s="19">
        <f t="shared" si="62"/>
        <v>9.5093445251870576E-5</v>
      </c>
      <c r="AG95" s="19">
        <f t="shared" si="63"/>
        <v>9.1831953230463851E-5</v>
      </c>
      <c r="AH95" s="19">
        <f t="shared" si="64"/>
        <v>5.735334371082839E-2</v>
      </c>
      <c r="AI95" s="19">
        <f t="shared" si="65"/>
        <v>9.9351016995122804E-2</v>
      </c>
    </row>
    <row r="96" spans="1:56" x14ac:dyDescent="0.25">
      <c r="A96" s="45">
        <f t="shared" si="66"/>
        <v>135</v>
      </c>
      <c r="B96" s="32">
        <f t="shared" si="51"/>
        <v>1.8951195477383218</v>
      </c>
      <c r="C96" s="28">
        <f t="shared" si="42"/>
        <v>4.3617350311212579E-4</v>
      </c>
      <c r="D96" s="33">
        <f t="shared" si="52"/>
        <v>5.4056741177960091E-4</v>
      </c>
      <c r="E96" s="28">
        <f t="shared" si="43"/>
        <v>1.0439390866747511E-4</v>
      </c>
      <c r="F96" s="34">
        <f t="shared" si="67"/>
        <v>1.0528037839842015E-4</v>
      </c>
      <c r="G96" s="30">
        <f t="shared" si="44"/>
        <v>8.8646973094503635E-7</v>
      </c>
      <c r="H96" s="30">
        <f t="shared" si="41"/>
        <v>5.0000000000000001E-4</v>
      </c>
      <c r="I96" s="31">
        <f t="shared" si="40"/>
        <v>-4.9911353026905493E-4</v>
      </c>
      <c r="J96" s="30">
        <f t="shared" si="53"/>
        <v>0.9994585461184895</v>
      </c>
      <c r="K96" s="30">
        <f t="shared" si="54"/>
        <v>0</v>
      </c>
      <c r="L96" s="29">
        <v>8.3099999999999993E-2</v>
      </c>
      <c r="M96" s="29">
        <v>0.1077</v>
      </c>
      <c r="N96" s="37">
        <f t="shared" si="55"/>
        <v>8.5559999999999997E-2</v>
      </c>
      <c r="O96" s="37">
        <f t="shared" si="56"/>
        <v>0.11154</v>
      </c>
      <c r="P96" s="32">
        <f t="shared" si="68"/>
        <v>0.60000000000000009</v>
      </c>
      <c r="Q96" s="32">
        <f t="shared" si="45"/>
        <v>0.13165987755988628</v>
      </c>
      <c r="R96" s="43">
        <v>73</v>
      </c>
      <c r="S96" s="44">
        <f t="shared" si="46"/>
        <v>5.4056741177960091E-4</v>
      </c>
      <c r="T96" s="44">
        <f t="shared" si="47"/>
        <v>0.15895143866260389</v>
      </c>
      <c r="U96" s="44">
        <f t="shared" si="48"/>
        <v>0.19074172639512466</v>
      </c>
      <c r="V96" s="44">
        <f t="shared" si="49"/>
        <v>3.9737859665650972E-2</v>
      </c>
      <c r="W96" s="44">
        <f t="shared" si="50"/>
        <v>3.9737859665650972E-2</v>
      </c>
      <c r="X96" s="44">
        <f t="shared" si="69"/>
        <v>0.63030683494227147</v>
      </c>
      <c r="Y96" s="44">
        <f t="shared" si="39"/>
        <v>0.30560361484179338</v>
      </c>
      <c r="Z96" s="32">
        <f t="shared" si="57"/>
        <v>2.3144140107250126E-4</v>
      </c>
      <c r="AA96" s="32">
        <f t="shared" si="58"/>
        <v>3.0547186966617423E-4</v>
      </c>
      <c r="AB96" s="32">
        <f t="shared" si="59"/>
        <v>0</v>
      </c>
      <c r="AC96" s="32">
        <f t="shared" si="60"/>
        <v>5.9132743787501576E-6</v>
      </c>
      <c r="AE96" s="19">
        <f t="shared" si="61"/>
        <v>2.301561944377942E-4</v>
      </c>
      <c r="AF96" s="19">
        <f t="shared" si="62"/>
        <v>8.4281797605993271E-5</v>
      </c>
      <c r="AG96" s="19">
        <f t="shared" si="63"/>
        <v>8.7633792204078182E-5</v>
      </c>
      <c r="AH96" s="19">
        <f t="shared" si="64"/>
        <v>5.7380804090156376E-2</v>
      </c>
      <c r="AI96" s="19">
        <f t="shared" si="65"/>
        <v>9.9375590477596323E-2</v>
      </c>
      <c r="BD96" s="1">
        <f>A43</f>
        <v>82</v>
      </c>
    </row>
    <row r="97" spans="1:35" x14ac:dyDescent="0.25">
      <c r="A97" s="45">
        <f t="shared" si="66"/>
        <v>136</v>
      </c>
      <c r="B97" s="32">
        <f t="shared" si="51"/>
        <v>2.0139611102399799</v>
      </c>
      <c r="C97" s="28">
        <f t="shared" si="42"/>
        <v>3.9583308625810776E-4</v>
      </c>
      <c r="D97" s="33">
        <f t="shared" si="52"/>
        <v>4.9583308625810775E-4</v>
      </c>
      <c r="E97" s="28">
        <f t="shared" si="43"/>
        <v>1E-4</v>
      </c>
      <c r="F97" s="34">
        <f t="shared" si="67"/>
        <v>9.4048166610313834E-5</v>
      </c>
      <c r="G97" s="30">
        <f t="shared" si="44"/>
        <v>-5.9518333896861706E-6</v>
      </c>
      <c r="H97" s="30">
        <f t="shared" si="41"/>
        <v>5.0000000000000001E-4</v>
      </c>
      <c r="I97" s="31">
        <f t="shared" si="40"/>
        <v>-5.0595183338968618E-4</v>
      </c>
      <c r="J97" s="30">
        <f t="shared" si="53"/>
        <v>0.99951011874713158</v>
      </c>
      <c r="K97" s="30">
        <f t="shared" si="54"/>
        <v>0</v>
      </c>
      <c r="L97" s="29">
        <v>8.3099999999999993E-2</v>
      </c>
      <c r="M97" s="29">
        <v>0.1077</v>
      </c>
      <c r="N97" s="37">
        <f t="shared" si="55"/>
        <v>8.6379999999999998E-2</v>
      </c>
      <c r="O97" s="37">
        <f t="shared" si="56"/>
        <v>0.11282</v>
      </c>
      <c r="P97" s="32">
        <f t="shared" si="68"/>
        <v>0.8</v>
      </c>
      <c r="Q97" s="32">
        <f t="shared" si="45"/>
        <v>0.13668026241204334</v>
      </c>
      <c r="R97" s="43">
        <v>74</v>
      </c>
      <c r="S97" s="44">
        <f t="shared" si="46"/>
        <v>4.9583308625810775E-4</v>
      </c>
      <c r="T97" s="44">
        <f t="shared" si="47"/>
        <v>0.16216299033035336</v>
      </c>
      <c r="U97" s="44">
        <f t="shared" si="48"/>
        <v>0.19459558839642402</v>
      </c>
      <c r="V97" s="44">
        <f t="shared" si="49"/>
        <v>4.0540747582588341E-2</v>
      </c>
      <c r="W97" s="44">
        <f t="shared" si="50"/>
        <v>4.0540747582588341E-2</v>
      </c>
      <c r="X97" s="44">
        <f t="shared" si="69"/>
        <v>0.62324142127322257</v>
      </c>
      <c r="Y97" s="44">
        <f t="shared" si="39"/>
        <v>0.3112662461115967</v>
      </c>
      <c r="Z97" s="32">
        <f t="shared" si="57"/>
        <v>2.1323943618228603E-4</v>
      </c>
      <c r="AA97" s="32">
        <f t="shared" si="58"/>
        <v>2.7901478091618725E-4</v>
      </c>
      <c r="AB97" s="32">
        <f t="shared" si="59"/>
        <v>0</v>
      </c>
      <c r="AC97" s="32">
        <f t="shared" si="60"/>
        <v>5.4383463342237021E-6</v>
      </c>
      <c r="AE97" s="19">
        <f t="shared" si="61"/>
        <v>1.9654455304300342E-4</v>
      </c>
      <c r="AF97" s="19">
        <f t="shared" si="62"/>
        <v>7.4135080529662644E-5</v>
      </c>
      <c r="AG97" s="19">
        <f t="shared" si="63"/>
        <v>8.3627553002106202E-5</v>
      </c>
      <c r="AH97" s="19">
        <f t="shared" si="64"/>
        <v>5.7406026060291181E-2</v>
      </c>
      <c r="AI97" s="19">
        <f t="shared" si="65"/>
        <v>9.9398133105134623E-2</v>
      </c>
    </row>
    <row r="98" spans="1:35" x14ac:dyDescent="0.25">
      <c r="A98" s="45">
        <f t="shared" si="66"/>
        <v>137</v>
      </c>
      <c r="B98" s="32">
        <f t="shared" si="51"/>
        <v>2.1167257307894141</v>
      </c>
      <c r="C98" s="28">
        <f t="shared" si="42"/>
        <v>3.5442793875298918E-4</v>
      </c>
      <c r="D98" s="33">
        <f t="shared" si="52"/>
        <v>4.5442793875298917E-4</v>
      </c>
      <c r="E98" s="28">
        <f t="shared" si="43"/>
        <v>1E-4</v>
      </c>
      <c r="F98" s="34">
        <f t="shared" si="67"/>
        <v>8.3906833791279515E-5</v>
      </c>
      <c r="G98" s="30">
        <f t="shared" si="44"/>
        <v>-1.6093166208720489E-5</v>
      </c>
      <c r="H98" s="30">
        <f t="shared" si="41"/>
        <v>5.0000000000000001E-4</v>
      </c>
      <c r="I98" s="31">
        <f t="shared" si="40"/>
        <v>-5.1609316620872053E-4</v>
      </c>
      <c r="J98" s="30">
        <f t="shared" si="53"/>
        <v>0.99956166522745582</v>
      </c>
      <c r="K98" s="30">
        <f t="shared" si="54"/>
        <v>0</v>
      </c>
      <c r="L98" s="29">
        <v>8.72E-2</v>
      </c>
      <c r="M98" s="29">
        <v>0.11409999999999999</v>
      </c>
      <c r="N98" s="37">
        <f t="shared" si="55"/>
        <v>8.72E-2</v>
      </c>
      <c r="O98" s="37">
        <f t="shared" si="56"/>
        <v>0.11409999999999999</v>
      </c>
      <c r="P98" s="32">
        <f t="shared" si="68"/>
        <v>0</v>
      </c>
      <c r="Q98" s="32">
        <f t="shared" si="45"/>
        <v>0.14212619055405634</v>
      </c>
      <c r="R98" s="43">
        <v>75</v>
      </c>
      <c r="S98" s="44">
        <f t="shared" si="46"/>
        <v>4.5442793875298917E-4</v>
      </c>
      <c r="T98" s="44">
        <f t="shared" si="47"/>
        <v>0.16259778556548493</v>
      </c>
      <c r="U98" s="44">
        <f t="shared" si="48"/>
        <v>0.19511734267858191</v>
      </c>
      <c r="V98" s="44">
        <f t="shared" si="49"/>
        <v>4.0649446391371233E-2</v>
      </c>
      <c r="W98" s="44">
        <f t="shared" si="50"/>
        <v>4.0649446391371233E-2</v>
      </c>
      <c r="X98" s="44">
        <f t="shared" si="69"/>
        <v>0.62228487175593306</v>
      </c>
      <c r="Y98" s="44">
        <f t="shared" si="39"/>
        <v>0.31703380216415944</v>
      </c>
      <c r="Z98" s="32">
        <f t="shared" si="57"/>
        <v>1.9958878557386521E-4</v>
      </c>
      <c r="AA98" s="32">
        <f t="shared" si="58"/>
        <v>2.5133154890855043E-4</v>
      </c>
      <c r="AB98" s="32">
        <f t="shared" si="59"/>
        <v>0</v>
      </c>
      <c r="AC98" s="32">
        <f t="shared" si="60"/>
        <v>5.0015624096941605E-6</v>
      </c>
      <c r="AE98" s="19">
        <f t="shared" si="61"/>
        <v>1.674415979347539E-4</v>
      </c>
      <c r="AF98" s="19">
        <f t="shared" si="62"/>
        <v>6.4676674663077536E-5</v>
      </c>
      <c r="AG98" s="19">
        <f t="shared" si="63"/>
        <v>7.980446178608513E-5</v>
      </c>
      <c r="AH98" s="19">
        <f t="shared" si="64"/>
        <v>5.7428420483021318E-2</v>
      </c>
      <c r="AI98" s="19">
        <f t="shared" si="65"/>
        <v>9.9418123134595346E-2</v>
      </c>
    </row>
    <row r="99" spans="1:35" x14ac:dyDescent="0.25">
      <c r="A99" s="45">
        <f t="shared" si="66"/>
        <v>138</v>
      </c>
      <c r="B99" s="32">
        <f t="shared" si="51"/>
        <v>2.2152835998220821</v>
      </c>
      <c r="C99" s="28">
        <f t="shared" si="42"/>
        <v>3.1615565062979308E-4</v>
      </c>
      <c r="D99" s="33">
        <f t="shared" si="52"/>
        <v>4.1615565062979307E-4</v>
      </c>
      <c r="E99" s="28">
        <f t="shared" si="43"/>
        <v>1E-4</v>
      </c>
      <c r="F99" s="34">
        <f t="shared" si="67"/>
        <v>7.4761800182149827E-5</v>
      </c>
      <c r="G99" s="30">
        <f t="shared" si="44"/>
        <v>-2.5238199817850178E-5</v>
      </c>
      <c r="H99" s="30">
        <f t="shared" si="41"/>
        <v>5.0000000000000001E-4</v>
      </c>
      <c r="I99" s="31">
        <f t="shared" si="40"/>
        <v>-5.2523819981785023E-4</v>
      </c>
      <c r="J99" s="30">
        <f t="shared" si="53"/>
        <v>0.99960908254918801</v>
      </c>
      <c r="K99" s="30">
        <f t="shared" si="54"/>
        <v>0</v>
      </c>
      <c r="L99" s="29">
        <v>8.72E-2</v>
      </c>
      <c r="M99" s="29">
        <v>0.11409999999999999</v>
      </c>
      <c r="N99" s="37">
        <f t="shared" si="55"/>
        <v>8.7980000000000003E-2</v>
      </c>
      <c r="O99" s="37">
        <f t="shared" si="56"/>
        <v>0.1154</v>
      </c>
      <c r="P99" s="32">
        <f t="shared" si="68"/>
        <v>0.2</v>
      </c>
      <c r="Q99" s="32">
        <f t="shared" si="45"/>
        <v>0.14800434884776997</v>
      </c>
      <c r="R99" s="43">
        <v>76</v>
      </c>
      <c r="S99" s="44">
        <f t="shared" si="46"/>
        <v>4.1615565062979307E-4</v>
      </c>
      <c r="T99" s="44">
        <f t="shared" si="47"/>
        <v>0.16291049611143582</v>
      </c>
      <c r="U99" s="44">
        <f t="shared" si="48"/>
        <v>0.19549259533372298</v>
      </c>
      <c r="V99" s="44">
        <f t="shared" si="49"/>
        <v>4.0727624027858955E-2</v>
      </c>
      <c r="W99" s="44">
        <f t="shared" si="50"/>
        <v>4.0727624027858955E-2</v>
      </c>
      <c r="X99" s="44">
        <f t="shared" si="69"/>
        <v>0.62159690855484118</v>
      </c>
      <c r="Y99" s="44">
        <f t="shared" ref="Y99:Y110" si="70">MIN(Y98*$I$17*(1-POWER(R99,$I$19)*$I$18/100000),1-V99-W99-$I$13)</f>
        <v>0.32290822718576395</v>
      </c>
      <c r="Z99" s="32">
        <f t="shared" si="57"/>
        <v>1.8864928879187319E-4</v>
      </c>
      <c r="AA99" s="32">
        <f t="shared" si="58"/>
        <v>2.2405038271146091E-4</v>
      </c>
      <c r="AB99" s="32">
        <f t="shared" si="59"/>
        <v>0</v>
      </c>
      <c r="AC99" s="32">
        <f t="shared" si="60"/>
        <v>4.5998590381494188E-6</v>
      </c>
      <c r="AE99" s="19">
        <f t="shared" si="61"/>
        <v>1.4271565530263699E-4</v>
      </c>
      <c r="AF99" s="19">
        <f t="shared" si="62"/>
        <v>5.6302291772284519E-5</v>
      </c>
      <c r="AG99" s="19">
        <f t="shared" si="63"/>
        <v>7.6156145819623853E-5</v>
      </c>
      <c r="AH99" s="19">
        <f t="shared" si="64"/>
        <v>5.7447846432173794E-2</v>
      </c>
      <c r="AI99" s="19">
        <f t="shared" si="65"/>
        <v>9.9435445826932242E-2</v>
      </c>
    </row>
    <row r="100" spans="1:35" x14ac:dyDescent="0.25">
      <c r="A100" s="45">
        <f t="shared" si="66"/>
        <v>139</v>
      </c>
      <c r="B100" s="32">
        <f t="shared" si="51"/>
        <v>2.308351797478299</v>
      </c>
      <c r="C100" s="28">
        <f t="shared" si="42"/>
        <v>2.8080953821939757E-4</v>
      </c>
      <c r="D100" s="33">
        <f t="shared" si="52"/>
        <v>3.8080953821939756E-4</v>
      </c>
      <c r="E100" s="28">
        <f t="shared" si="43"/>
        <v>1E-4</v>
      </c>
      <c r="F100" s="34">
        <f t="shared" si="67"/>
        <v>6.6526945546532883E-5</v>
      </c>
      <c r="G100" s="30">
        <f t="shared" si="44"/>
        <v>-3.3473054453467122E-5</v>
      </c>
      <c r="H100" s="30">
        <f t="shared" si="41"/>
        <v>5.0000000000000001E-4</v>
      </c>
      <c r="I100" s="31">
        <f t="shared" si="40"/>
        <v>-5.3347305445346715E-4</v>
      </c>
      <c r="J100" s="30">
        <f t="shared" si="53"/>
        <v>0.99965266351623416</v>
      </c>
      <c r="K100" s="30">
        <f t="shared" si="54"/>
        <v>0</v>
      </c>
      <c r="L100" s="29">
        <v>8.72E-2</v>
      </c>
      <c r="M100" s="29">
        <v>0.11409999999999999</v>
      </c>
      <c r="N100" s="37">
        <f t="shared" si="55"/>
        <v>8.8760000000000006E-2</v>
      </c>
      <c r="O100" s="37">
        <f t="shared" si="56"/>
        <v>0.1167</v>
      </c>
      <c r="P100" s="32">
        <f t="shared" si="68"/>
        <v>0.4</v>
      </c>
      <c r="Q100" s="32">
        <f t="shared" si="45"/>
        <v>0.15440689438745564</v>
      </c>
      <c r="R100" s="43">
        <v>77</v>
      </c>
      <c r="S100" s="44">
        <f t="shared" si="46"/>
        <v>3.8080953821939756E-4</v>
      </c>
      <c r="T100" s="44">
        <f t="shared" si="47"/>
        <v>0.16314883483598142</v>
      </c>
      <c r="U100" s="44">
        <f t="shared" si="48"/>
        <v>0.19577860180317769</v>
      </c>
      <c r="V100" s="44">
        <f t="shared" si="49"/>
        <v>4.0787208708995354E-2</v>
      </c>
      <c r="W100" s="44">
        <f t="shared" si="50"/>
        <v>4.0787208708995354E-2</v>
      </c>
      <c r="X100" s="44">
        <f t="shared" si="69"/>
        <v>0.62107256336084093</v>
      </c>
      <c r="Y100" s="44">
        <f t="shared" si="70"/>
        <v>0.32889150138716849</v>
      </c>
      <c r="Z100" s="32">
        <f t="shared" si="57"/>
        <v>1.7830411611532626E-4</v>
      </c>
      <c r="AA100" s="32">
        <f t="shared" si="58"/>
        <v>1.9911653299032361E-4</v>
      </c>
      <c r="AB100" s="32">
        <f t="shared" si="59"/>
        <v>0</v>
      </c>
      <c r="AC100" s="32">
        <f t="shared" si="60"/>
        <v>4.2304187047300537E-6</v>
      </c>
      <c r="AE100" s="19">
        <f t="shared" si="61"/>
        <v>1.2164936840483366E-4</v>
      </c>
      <c r="AF100" s="19">
        <f t="shared" si="62"/>
        <v>4.9046254827221686E-5</v>
      </c>
      <c r="AG100" s="19">
        <f t="shared" si="63"/>
        <v>7.2674615131745294E-5</v>
      </c>
      <c r="AH100" s="19">
        <f t="shared" si="64"/>
        <v>5.7464665582867655E-2</v>
      </c>
      <c r="AI100" s="19">
        <f t="shared" si="65"/>
        <v>9.9450430530769129E-2</v>
      </c>
    </row>
    <row r="101" spans="1:35" x14ac:dyDescent="0.25">
      <c r="A101" s="45">
        <f t="shared" si="66"/>
        <v>140</v>
      </c>
      <c r="B101" s="32">
        <f t="shared" si="51"/>
        <v>2.3922784130767556</v>
      </c>
      <c r="C101" s="28">
        <f t="shared" si="42"/>
        <v>2.4819384496286521E-4</v>
      </c>
      <c r="D101" s="33">
        <f t="shared" si="52"/>
        <v>3.481938449628652E-4</v>
      </c>
      <c r="E101" s="28">
        <f t="shared" si="43"/>
        <v>1E-4</v>
      </c>
      <c r="F101" s="34">
        <f t="shared" si="67"/>
        <v>5.9122233899711374E-5</v>
      </c>
      <c r="G101" s="30">
        <f t="shared" si="44"/>
        <v>-4.087776610028863E-5</v>
      </c>
      <c r="H101" s="30">
        <f t="shared" si="41"/>
        <v>5.0000000000000001E-4</v>
      </c>
      <c r="I101" s="31">
        <f t="shared" si="40"/>
        <v>-5.4087776610028861E-4</v>
      </c>
      <c r="J101" s="30">
        <f t="shared" si="53"/>
        <v>0.99969268392113741</v>
      </c>
      <c r="K101" s="30">
        <f t="shared" si="54"/>
        <v>0</v>
      </c>
      <c r="L101" s="29">
        <v>8.72E-2</v>
      </c>
      <c r="M101" s="29">
        <v>0.11409999999999999</v>
      </c>
      <c r="N101" s="37">
        <f t="shared" si="55"/>
        <v>8.9540000000000008E-2</v>
      </c>
      <c r="O101" s="37">
        <f t="shared" si="56"/>
        <v>0.11799999999999999</v>
      </c>
      <c r="P101" s="32">
        <f t="shared" si="68"/>
        <v>0.60000000000000009</v>
      </c>
      <c r="Q101" s="32">
        <f t="shared" si="45"/>
        <v>0.16139213264787639</v>
      </c>
      <c r="R101" s="43">
        <v>78</v>
      </c>
      <c r="S101" s="44">
        <f t="shared" si="46"/>
        <v>3.481938449628652E-4</v>
      </c>
      <c r="T101" s="44">
        <f t="shared" si="47"/>
        <v>0.16331371640341583</v>
      </c>
      <c r="U101" s="44">
        <f t="shared" si="48"/>
        <v>0.19597645968409899</v>
      </c>
      <c r="V101" s="44">
        <f t="shared" si="49"/>
        <v>4.0828429100853957E-2</v>
      </c>
      <c r="W101" s="44">
        <f t="shared" si="50"/>
        <v>4.0828429100853957E-2</v>
      </c>
      <c r="X101" s="44">
        <f t="shared" si="69"/>
        <v>0.62070982391248508</v>
      </c>
      <c r="Y101" s="44">
        <f t="shared" si="70"/>
        <v>0.33498564167111666</v>
      </c>
      <c r="Z101" s="32">
        <f t="shared" si="57"/>
        <v>1.6851829156511313E-4</v>
      </c>
      <c r="AA101" s="32">
        <f t="shared" si="58"/>
        <v>1.7634947307134551E-4</v>
      </c>
      <c r="AB101" s="32">
        <f t="shared" si="59"/>
        <v>0</v>
      </c>
      <c r="AC101" s="32">
        <f t="shared" si="60"/>
        <v>3.8906501849086813E-6</v>
      </c>
      <c r="AE101" s="19">
        <f t="shared" si="61"/>
        <v>1.0374789305717068E-4</v>
      </c>
      <c r="AF101" s="19">
        <f t="shared" si="62"/>
        <v>4.2742577409351721E-5</v>
      </c>
      <c r="AG101" s="19">
        <f t="shared" si="63"/>
        <v>6.9352245018501754E-5</v>
      </c>
      <c r="AH101" s="19">
        <f t="shared" si="64"/>
        <v>5.7479229528239854E-2</v>
      </c>
      <c r="AI101" s="19">
        <f t="shared" si="65"/>
        <v>9.9463394108275704E-2</v>
      </c>
    </row>
    <row r="102" spans="1:35" x14ac:dyDescent="0.25">
      <c r="A102" s="45">
        <f t="shared" si="66"/>
        <v>141</v>
      </c>
      <c r="B102" s="32">
        <f t="shared" si="51"/>
        <v>2.4632452762990358</v>
      </c>
      <c r="C102" s="28">
        <f t="shared" si="42"/>
        <v>2.1812339765415285E-4</v>
      </c>
      <c r="D102" s="33">
        <f t="shared" si="52"/>
        <v>3.1812339765415284E-4</v>
      </c>
      <c r="E102" s="28">
        <f t="shared" si="43"/>
        <v>1E-4</v>
      </c>
      <c r="F102" s="34">
        <f t="shared" si="67"/>
        <v>5.2473436062276915E-5</v>
      </c>
      <c r="G102" s="30">
        <f t="shared" si="44"/>
        <v>-4.752656393772309E-5</v>
      </c>
      <c r="H102" s="30">
        <f t="shared" si="41"/>
        <v>5.0000000000000001E-4</v>
      </c>
      <c r="I102" s="31">
        <f t="shared" si="40"/>
        <v>-5.4752656393772313E-4</v>
      </c>
      <c r="J102" s="30">
        <f t="shared" si="53"/>
        <v>0.99972940316628356</v>
      </c>
      <c r="K102" s="30">
        <f t="shared" si="54"/>
        <v>0</v>
      </c>
      <c r="L102" s="29">
        <v>8.72E-2</v>
      </c>
      <c r="M102" s="29">
        <v>0.11409999999999999</v>
      </c>
      <c r="N102" s="37">
        <f t="shared" si="55"/>
        <v>9.0319999999999998E-2</v>
      </c>
      <c r="O102" s="37">
        <f t="shared" si="56"/>
        <v>0.1193</v>
      </c>
      <c r="P102" s="32">
        <f t="shared" si="68"/>
        <v>0.8</v>
      </c>
      <c r="Q102" s="32">
        <f t="shared" si="45"/>
        <v>0.16902528398582412</v>
      </c>
      <c r="R102" s="43">
        <v>79</v>
      </c>
      <c r="S102" s="44">
        <f t="shared" si="46"/>
        <v>3.1812339765415284E-4</v>
      </c>
      <c r="T102" s="44">
        <f t="shared" si="47"/>
        <v>0.16340673442911174</v>
      </c>
      <c r="U102" s="44">
        <f t="shared" si="48"/>
        <v>0.19608808131493408</v>
      </c>
      <c r="V102" s="44">
        <f t="shared" si="49"/>
        <v>4.0851683607277936E-2</v>
      </c>
      <c r="W102" s="44">
        <f t="shared" si="50"/>
        <v>4.0851683607277936E-2</v>
      </c>
      <c r="X102" s="44">
        <f t="shared" si="69"/>
        <v>0.53740702451461531</v>
      </c>
      <c r="Y102" s="44">
        <f t="shared" si="70"/>
        <v>0.34119270231221543</v>
      </c>
      <c r="Z102" s="32">
        <f t="shared" si="57"/>
        <v>1.5926752140516944E-4</v>
      </c>
      <c r="AA102" s="32">
        <f t="shared" si="58"/>
        <v>1.5558842091091424E-4</v>
      </c>
      <c r="AB102" s="32">
        <f t="shared" si="59"/>
        <v>0</v>
      </c>
      <c r="AC102" s="32">
        <f t="shared" si="60"/>
        <v>3.5781703698513383E-6</v>
      </c>
      <c r="AE102" s="19">
        <f t="shared" si="61"/>
        <v>8.8551229450393093E-5</v>
      </c>
      <c r="AF102" s="19">
        <f t="shared" si="62"/>
        <v>3.7281011534154543E-5</v>
      </c>
      <c r="AG102" s="19">
        <f t="shared" si="63"/>
        <v>6.6181759344540963E-5</v>
      </c>
      <c r="AH102" s="19">
        <f t="shared" si="64"/>
        <v>5.7491841930734366E-2</v>
      </c>
      <c r="AI102" s="19">
        <f t="shared" si="65"/>
        <v>9.9474610420937123E-2</v>
      </c>
    </row>
    <row r="103" spans="1:35" x14ac:dyDescent="0.25">
      <c r="A103" s="45">
        <f t="shared" si="66"/>
        <v>142</v>
      </c>
      <c r="B103" s="32">
        <f t="shared" si="51"/>
        <v>2.6240584445674719</v>
      </c>
      <c r="C103" s="28">
        <f t="shared" si="42"/>
        <v>1.9042325253227358E-4</v>
      </c>
      <c r="D103" s="33">
        <f t="shared" si="52"/>
        <v>2.9042325253227357E-4</v>
      </c>
      <c r="E103" s="28">
        <f t="shared" si="43"/>
        <v>1E-4</v>
      </c>
      <c r="F103" s="34">
        <f t="shared" si="67"/>
        <v>4.6511847346189568E-5</v>
      </c>
      <c r="G103" s="30">
        <f t="shared" si="44"/>
        <v>-5.3488152653810437E-5</v>
      </c>
      <c r="H103" s="30">
        <f t="shared" si="41"/>
        <v>5.0000000000000001E-4</v>
      </c>
      <c r="I103" s="31">
        <f t="shared" si="40"/>
        <v>-5.5348815265381047E-4</v>
      </c>
      <c r="J103" s="30">
        <f t="shared" si="53"/>
        <v>0.99976306490012168</v>
      </c>
      <c r="K103" s="30">
        <f t="shared" si="54"/>
        <v>0</v>
      </c>
      <c r="L103" s="29">
        <v>9.11E-2</v>
      </c>
      <c r="M103" s="29">
        <v>0.1206</v>
      </c>
      <c r="N103" s="37">
        <f t="shared" si="55"/>
        <v>9.11E-2</v>
      </c>
      <c r="O103" s="37">
        <f t="shared" si="56"/>
        <v>0.1206</v>
      </c>
      <c r="P103" s="32">
        <f t="shared" si="68"/>
        <v>0</v>
      </c>
      <c r="Q103" s="32">
        <f t="shared" si="45"/>
        <v>0.17731207887658026</v>
      </c>
      <c r="R103" s="43">
        <v>80</v>
      </c>
      <c r="S103" s="44">
        <f t="shared" si="46"/>
        <v>2.9042325253227357E-4</v>
      </c>
      <c r="T103" s="44">
        <f t="shared" si="47"/>
        <v>0.16336818305400064</v>
      </c>
      <c r="U103" s="44">
        <f t="shared" si="48"/>
        <v>0.19604181966480075</v>
      </c>
      <c r="V103" s="44">
        <f t="shared" si="49"/>
        <v>4.0842045763500159E-2</v>
      </c>
      <c r="W103" s="44">
        <f t="shared" si="50"/>
        <v>4.0842045763500159E-2</v>
      </c>
      <c r="X103" s="44">
        <f t="shared" si="69"/>
        <v>0.45638570159578051</v>
      </c>
      <c r="Y103" s="44">
        <f t="shared" si="70"/>
        <v>0.34751477564941091</v>
      </c>
      <c r="Z103" s="32">
        <f t="shared" si="57"/>
        <v>1.5052779450895168E-4</v>
      </c>
      <c r="AA103" s="32">
        <f t="shared" si="58"/>
        <v>1.3668255008081204E-4</v>
      </c>
      <c r="AB103" s="32">
        <f t="shared" si="59"/>
        <v>0</v>
      </c>
      <c r="AC103" s="32">
        <f t="shared" si="60"/>
        <v>3.2907875514854525E-6</v>
      </c>
      <c r="AE103" s="19">
        <f t="shared" si="61"/>
        <v>7.2568220775151741E-5</v>
      </c>
      <c r="AF103" s="19">
        <f t="shared" si="62"/>
        <v>3.5652300956575989E-5</v>
      </c>
      <c r="AG103" s="19">
        <f t="shared" si="63"/>
        <v>6.3156214608052469E-5</v>
      </c>
      <c r="AH103" s="19">
        <f t="shared" si="64"/>
        <v>5.7502769759564122E-2</v>
      </c>
      <c r="AI103" s="19">
        <f t="shared" si="65"/>
        <v>9.9484319856096681E-2</v>
      </c>
    </row>
    <row r="104" spans="1:35" x14ac:dyDescent="0.25">
      <c r="A104" s="45">
        <f t="shared" si="66"/>
        <v>143</v>
      </c>
      <c r="B104" s="32">
        <f t="shared" si="51"/>
        <v>2.7961630472849586</v>
      </c>
      <c r="C104" s="28">
        <f t="shared" si="42"/>
        <v>1.6513505838737757E-4</v>
      </c>
      <c r="D104" s="33">
        <f t="shared" si="52"/>
        <v>2.6513505838737756E-4</v>
      </c>
      <c r="E104" s="28">
        <f t="shared" si="43"/>
        <v>1E-4</v>
      </c>
      <c r="F104" s="34">
        <f t="shared" si="67"/>
        <v>4.1227563999958305E-5</v>
      </c>
      <c r="G104" s="30">
        <f t="shared" si="44"/>
        <v>-5.87724360000417E-5</v>
      </c>
      <c r="H104" s="30">
        <f t="shared" si="41"/>
        <v>5.0000000000000001E-4</v>
      </c>
      <c r="I104" s="31">
        <f t="shared" si="40"/>
        <v>-5.5877243600004176E-4</v>
      </c>
      <c r="J104" s="30">
        <f t="shared" si="53"/>
        <v>0.99979363737761284</v>
      </c>
      <c r="K104" s="30">
        <f t="shared" si="54"/>
        <v>0</v>
      </c>
      <c r="L104" s="29">
        <v>9.11E-2</v>
      </c>
      <c r="M104" s="29">
        <v>0.1206</v>
      </c>
      <c r="N104" s="37">
        <f t="shared" si="55"/>
        <v>9.11E-2</v>
      </c>
      <c r="O104" s="37">
        <f t="shared" si="56"/>
        <v>0.12060000000000001</v>
      </c>
      <c r="P104" s="32">
        <f t="shared" si="68"/>
        <v>0.2</v>
      </c>
      <c r="Q104" s="32">
        <f t="shared" si="45"/>
        <v>0.18553486088634652</v>
      </c>
      <c r="R104" s="43">
        <v>81</v>
      </c>
      <c r="S104" s="44">
        <f t="shared" si="46"/>
        <v>2.6513505838737756E-4</v>
      </c>
      <c r="T104" s="44">
        <f t="shared" si="47"/>
        <v>0.16258121387012844</v>
      </c>
      <c r="U104" s="44">
        <f t="shared" si="48"/>
        <v>0.19509745664415412</v>
      </c>
      <c r="V104" s="44">
        <f t="shared" si="49"/>
        <v>4.0645303467532111E-2</v>
      </c>
      <c r="W104" s="44">
        <f t="shared" si="50"/>
        <v>4.0645303467532111E-2</v>
      </c>
      <c r="X104" s="44">
        <f t="shared" si="69"/>
        <v>0.37985202032702642</v>
      </c>
      <c r="Y104" s="44">
        <f t="shared" si="70"/>
        <v>0.35395399279129508</v>
      </c>
      <c r="Z104" s="32">
        <f t="shared" si="57"/>
        <v>1.4228905821051793E-4</v>
      </c>
      <c r="AA104" s="32">
        <f t="shared" si="58"/>
        <v>1.1949648822779952E-4</v>
      </c>
      <c r="AB104" s="32">
        <f t="shared" si="59"/>
        <v>0</v>
      </c>
      <c r="AC104" s="32">
        <f t="shared" si="60"/>
        <v>3.0264860500372268E-6</v>
      </c>
      <c r="AE104" s="19">
        <f t="shared" si="61"/>
        <v>5.9057735759623095E-5</v>
      </c>
      <c r="AF104" s="19">
        <f t="shared" si="62"/>
        <v>3.3308553074477432E-5</v>
      </c>
      <c r="AG104" s="19">
        <f t="shared" si="63"/>
        <v>6.0268984734196115E-5</v>
      </c>
      <c r="AH104" s="19">
        <f t="shared" si="64"/>
        <v>5.7512722936112759E-2</v>
      </c>
      <c r="AI104" s="19">
        <f t="shared" si="65"/>
        <v>9.9493108142319528E-2</v>
      </c>
    </row>
    <row r="105" spans="1:35" x14ac:dyDescent="0.25">
      <c r="A105" s="45">
        <f t="shared" si="66"/>
        <v>144</v>
      </c>
      <c r="B105" s="32">
        <f t="shared" si="51"/>
        <v>3.0026615060253237</v>
      </c>
      <c r="C105" s="28">
        <f t="shared" si="42"/>
        <v>1.4204879799790249E-4</v>
      </c>
      <c r="D105" s="33">
        <f t="shared" si="52"/>
        <v>2.4204879799790251E-4</v>
      </c>
      <c r="E105" s="28">
        <f t="shared" si="43"/>
        <v>1E-4</v>
      </c>
      <c r="F105" s="34">
        <f t="shared" si="67"/>
        <v>3.6543636306673278E-5</v>
      </c>
      <c r="G105" s="30">
        <f t="shared" si="44"/>
        <v>-6.3456363693326727E-5</v>
      </c>
      <c r="H105" s="30">
        <f t="shared" si="41"/>
        <v>5.0000000000000001E-4</v>
      </c>
      <c r="I105" s="31">
        <f t="shared" si="40"/>
        <v>-5.634563636933267E-4</v>
      </c>
      <c r="J105" s="30">
        <f t="shared" si="53"/>
        <v>0.99982140756569549</v>
      </c>
      <c r="K105" s="30">
        <f t="shared" si="54"/>
        <v>0</v>
      </c>
      <c r="L105" s="29">
        <v>9.11E-2</v>
      </c>
      <c r="M105" s="29">
        <v>0.1206</v>
      </c>
      <c r="N105" s="37">
        <f t="shared" si="55"/>
        <v>9.11E-2</v>
      </c>
      <c r="O105" s="37">
        <f t="shared" si="56"/>
        <v>0.1206</v>
      </c>
      <c r="P105" s="32">
        <f t="shared" si="68"/>
        <v>0.4</v>
      </c>
      <c r="Q105" s="32">
        <f t="shared" si="45"/>
        <v>0.19454191981949986</v>
      </c>
      <c r="R105" s="43">
        <v>82</v>
      </c>
      <c r="S105" s="44">
        <f t="shared" si="46"/>
        <v>2.4204879799790251E-4</v>
      </c>
      <c r="T105" s="44">
        <f t="shared" si="47"/>
        <v>0.16180305848749113</v>
      </c>
      <c r="U105" s="44">
        <f t="shared" si="48"/>
        <v>0.19416367018498934</v>
      </c>
      <c r="V105" s="44">
        <f t="shared" si="49"/>
        <v>4.0450764621872783E-2</v>
      </c>
      <c r="W105" s="44">
        <f t="shared" si="50"/>
        <v>4.0450764621872783E-2</v>
      </c>
      <c r="X105" s="44">
        <f t="shared" si="69"/>
        <v>0.30823598860794676</v>
      </c>
      <c r="Y105" s="44">
        <f t="shared" si="70"/>
        <v>0.36051252433448161</v>
      </c>
      <c r="Z105" s="32">
        <f t="shared" si="57"/>
        <v>1.3473751081482155E-4</v>
      </c>
      <c r="AA105" s="32">
        <f t="shared" si="58"/>
        <v>1.0406359596519985E-4</v>
      </c>
      <c r="AB105" s="32">
        <f t="shared" si="59"/>
        <v>0</v>
      </c>
      <c r="AC105" s="32">
        <f t="shared" si="60"/>
        <v>2.7834120762172293E-6</v>
      </c>
      <c r="AE105" s="19">
        <f t="shared" si="61"/>
        <v>4.7307629485660876E-5</v>
      </c>
      <c r="AF105" s="19">
        <f t="shared" si="62"/>
        <v>3.1099299354382545E-5</v>
      </c>
      <c r="AG105" s="19">
        <f t="shared" si="63"/>
        <v>5.7513746563709294E-5</v>
      </c>
      <c r="AH105" s="19">
        <f t="shared" si="64"/>
        <v>5.7521621769694144E-2</v>
      </c>
      <c r="AI105" s="19">
        <f t="shared" si="65"/>
        <v>9.9500923906902683E-2</v>
      </c>
    </row>
    <row r="106" spans="1:35" x14ac:dyDescent="0.25">
      <c r="A106" s="45">
        <f t="shared" si="66"/>
        <v>145</v>
      </c>
      <c r="B106" s="32">
        <f t="shared" si="51"/>
        <v>3.2472499079136607</v>
      </c>
      <c r="C106" s="28">
        <f t="shared" si="42"/>
        <v>1.2097274109495371E-4</v>
      </c>
      <c r="D106" s="33">
        <f t="shared" si="52"/>
        <v>2.2097274109495371E-4</v>
      </c>
      <c r="E106" s="28">
        <f t="shared" si="43"/>
        <v>1E-4</v>
      </c>
      <c r="F106" s="34">
        <f t="shared" si="67"/>
        <v>3.2391856926491214E-5</v>
      </c>
      <c r="G106" s="30">
        <f t="shared" si="44"/>
        <v>-6.760814307350879E-5</v>
      </c>
      <c r="H106" s="30">
        <f t="shared" si="41"/>
        <v>5.0000000000000001E-4</v>
      </c>
      <c r="I106" s="31">
        <f t="shared" ref="I106:I132" si="71">G106-H106</f>
        <v>-5.6760814307350881E-4</v>
      </c>
      <c r="J106" s="30">
        <f t="shared" si="53"/>
        <v>0.9998466354019786</v>
      </c>
      <c r="K106" s="30">
        <f t="shared" si="54"/>
        <v>0</v>
      </c>
      <c r="L106" s="29">
        <v>9.11E-2</v>
      </c>
      <c r="M106" s="29">
        <v>0.1206</v>
      </c>
      <c r="N106" s="37">
        <f t="shared" si="55"/>
        <v>9.11E-2</v>
      </c>
      <c r="O106" s="37">
        <f t="shared" si="56"/>
        <v>0.1206</v>
      </c>
      <c r="P106" s="32">
        <f t="shared" si="68"/>
        <v>0.60000000000000009</v>
      </c>
      <c r="Q106" s="32">
        <f t="shared" si="45"/>
        <v>0.2044080588620944</v>
      </c>
      <c r="R106" s="43">
        <v>83</v>
      </c>
      <c r="S106" s="44">
        <f t="shared" si="46"/>
        <v>2.2097274109495371E-4</v>
      </c>
      <c r="T106" s="44">
        <f t="shared" si="47"/>
        <v>0.16103673408619373</v>
      </c>
      <c r="U106" s="44">
        <f t="shared" si="48"/>
        <v>0.19324408090343248</v>
      </c>
      <c r="V106" s="44">
        <f t="shared" si="49"/>
        <v>4.0259183521548433E-2</v>
      </c>
      <c r="W106" s="44">
        <f t="shared" si="50"/>
        <v>4.0259183521548433E-2</v>
      </c>
      <c r="X106" s="44">
        <f t="shared" si="69"/>
        <v>0.24117251604895174</v>
      </c>
      <c r="Y106" s="44">
        <f t="shared" si="70"/>
        <v>0.36719258109529251</v>
      </c>
      <c r="Z106" s="32">
        <f t="shared" si="57"/>
        <v>1.2766886247786853E-4</v>
      </c>
      <c r="AA106" s="32">
        <f t="shared" si="58"/>
        <v>9.0149142234159028E-5</v>
      </c>
      <c r="AB106" s="32">
        <f t="shared" si="59"/>
        <v>0</v>
      </c>
      <c r="AC106" s="32">
        <f t="shared" si="60"/>
        <v>2.5598607288927076E-6</v>
      </c>
      <c r="AE106" s="19">
        <f t="shared" si="61"/>
        <v>3.7253905466326731E-5</v>
      </c>
      <c r="AF106" s="19">
        <f t="shared" si="62"/>
        <v>2.8884728507041181E-5</v>
      </c>
      <c r="AG106" s="19">
        <f t="shared" si="63"/>
        <v>5.4884466004912588E-5</v>
      </c>
      <c r="AH106" s="19">
        <f t="shared" si="64"/>
        <v>5.7529573753582114E-2</v>
      </c>
      <c r="AI106" s="19">
        <f t="shared" si="65"/>
        <v>9.9507869498440191E-2</v>
      </c>
    </row>
    <row r="107" spans="1:35" x14ac:dyDescent="0.25">
      <c r="A107" s="45">
        <f t="shared" si="66"/>
        <v>146</v>
      </c>
      <c r="B107" s="32">
        <f t="shared" si="51"/>
        <v>3.5413414614760588</v>
      </c>
      <c r="C107" s="28">
        <f t="shared" si="42"/>
        <v>1.0173185205175269E-4</v>
      </c>
      <c r="D107" s="33">
        <f t="shared" si="52"/>
        <v>2.0173185205175269E-4</v>
      </c>
      <c r="E107" s="28">
        <f t="shared" si="43"/>
        <v>1E-4</v>
      </c>
      <c r="F107" s="34">
        <f t="shared" si="67"/>
        <v>2.871176766157437E-5</v>
      </c>
      <c r="G107" s="30">
        <f t="shared" si="44"/>
        <v>-7.1288232338425638E-5</v>
      </c>
      <c r="H107" s="30">
        <f t="shared" si="41"/>
        <v>5.0000000000000001E-4</v>
      </c>
      <c r="I107" s="31">
        <f t="shared" si="71"/>
        <v>-5.7128823233842561E-4</v>
      </c>
      <c r="J107" s="30">
        <f t="shared" si="53"/>
        <v>0.99986955638028663</v>
      </c>
      <c r="K107" s="30">
        <f t="shared" si="54"/>
        <v>0</v>
      </c>
      <c r="L107" s="29">
        <v>9.11E-2</v>
      </c>
      <c r="M107" s="29">
        <v>0.1206</v>
      </c>
      <c r="N107" s="37">
        <f t="shared" si="55"/>
        <v>9.11E-2</v>
      </c>
      <c r="O107" s="37">
        <f t="shared" si="56"/>
        <v>0.12060000000000001</v>
      </c>
      <c r="P107" s="32">
        <f t="shared" si="68"/>
        <v>0.8</v>
      </c>
      <c r="Q107" s="32">
        <f t="shared" si="45"/>
        <v>0.21521521581868025</v>
      </c>
      <c r="R107" s="43">
        <v>84</v>
      </c>
      <c r="S107" s="44">
        <f t="shared" si="46"/>
        <v>2.0173185205175269E-4</v>
      </c>
      <c r="T107" s="44">
        <f t="shared" si="47"/>
        <v>0.1602850706023187</v>
      </c>
      <c r="U107" s="44">
        <f t="shared" si="48"/>
        <v>0.19234208472278244</v>
      </c>
      <c r="V107" s="44">
        <f t="shared" si="49"/>
        <v>4.0071267650579674E-2</v>
      </c>
      <c r="W107" s="44">
        <f t="shared" si="50"/>
        <v>4.0071267650579674E-2</v>
      </c>
      <c r="X107" s="44">
        <f t="shared" si="69"/>
        <v>0.17832200691322922</v>
      </c>
      <c r="Y107" s="44">
        <f t="shared" si="70"/>
        <v>0.37399641485500251</v>
      </c>
      <c r="Z107" s="32">
        <f t="shared" si="57"/>
        <v>1.2104737614607988E-4</v>
      </c>
      <c r="AA107" s="32">
        <f t="shared" si="58"/>
        <v>7.7614600446857511E-5</v>
      </c>
      <c r="AB107" s="32">
        <f t="shared" si="59"/>
        <v>0</v>
      </c>
      <c r="AC107" s="32">
        <f t="shared" si="60"/>
        <v>2.3542640370493561E-6</v>
      </c>
      <c r="AE107" s="19">
        <f t="shared" si="61"/>
        <v>2.8726925420332117E-5</v>
      </c>
      <c r="AF107" s="19">
        <f t="shared" si="62"/>
        <v>2.6687860948807205E-5</v>
      </c>
      <c r="AG107" s="19">
        <f t="shared" si="63"/>
        <v>5.2375384818786007E-5</v>
      </c>
      <c r="AH107" s="19">
        <f t="shared" si="64"/>
        <v>5.7536655368211662E-2</v>
      </c>
      <c r="AI107" s="19">
        <f t="shared" si="65"/>
        <v>9.9514020812600995E-2</v>
      </c>
    </row>
    <row r="108" spans="1:35" x14ac:dyDescent="0.25">
      <c r="A108" s="45">
        <f t="shared" si="66"/>
        <v>147</v>
      </c>
      <c r="B108" s="32">
        <f t="shared" si="51"/>
        <v>3.9017320443174359</v>
      </c>
      <c r="C108" s="28">
        <f t="shared" si="42"/>
        <v>8.4166336221276088E-5</v>
      </c>
      <c r="D108" s="33">
        <f t="shared" si="52"/>
        <v>1.8416633622127609E-4</v>
      </c>
      <c r="E108" s="28">
        <f t="shared" si="43"/>
        <v>1E-4</v>
      </c>
      <c r="F108" s="34">
        <f t="shared" si="67"/>
        <v>2.5449779064010135E-5</v>
      </c>
      <c r="G108" s="30">
        <f t="shared" si="44"/>
        <v>-7.4550220935989877E-5</v>
      </c>
      <c r="H108" s="30">
        <f t="shared" ref="H108:H132" si="72">H107*EXP(-$N$6*$N$7)</f>
        <v>5.0000000000000001E-4</v>
      </c>
      <c r="I108" s="31">
        <f t="shared" si="71"/>
        <v>-5.7455022093598983E-4</v>
      </c>
      <c r="J108" s="30">
        <f t="shared" si="53"/>
        <v>0.99989038388471474</v>
      </c>
      <c r="K108" s="30">
        <f t="shared" si="54"/>
        <v>0</v>
      </c>
      <c r="L108" s="29">
        <v>9.11E-2</v>
      </c>
      <c r="M108" s="29">
        <v>0.1206</v>
      </c>
      <c r="N108" s="37">
        <f t="shared" si="55"/>
        <v>9.11E-2</v>
      </c>
      <c r="O108" s="37">
        <f t="shared" si="56"/>
        <v>0.1206</v>
      </c>
      <c r="P108" s="32">
        <f t="shared" si="68"/>
        <v>0</v>
      </c>
      <c r="Q108" s="32">
        <f t="shared" si="45"/>
        <v>0.22705314360178275</v>
      </c>
      <c r="R108" s="43">
        <v>85</v>
      </c>
      <c r="S108" s="44">
        <f t="shared" si="46"/>
        <v>1.8416633622127609E-4</v>
      </c>
      <c r="T108" s="44">
        <f t="shared" si="47"/>
        <v>0.15955067197223147</v>
      </c>
      <c r="U108" s="44">
        <f t="shared" si="48"/>
        <v>0.19146080636667775</v>
      </c>
      <c r="V108" s="44">
        <f t="shared" si="49"/>
        <v>3.9887667993057867E-2</v>
      </c>
      <c r="W108" s="44">
        <f t="shared" si="50"/>
        <v>3.9887667993057867E-2</v>
      </c>
      <c r="X108" s="44">
        <f t="shared" si="69"/>
        <v>0.11936867063054474</v>
      </c>
      <c r="Y108" s="44">
        <f t="shared" si="70"/>
        <v>0.3809263191188923</v>
      </c>
      <c r="Z108" s="32">
        <f t="shared" si="57"/>
        <v>1.148397970116188E-4</v>
      </c>
      <c r="AA108" s="32">
        <f t="shared" si="58"/>
        <v>6.6334135529953165E-5</v>
      </c>
      <c r="AB108" s="32">
        <f t="shared" si="59"/>
        <v>0</v>
      </c>
      <c r="AC108" s="32">
        <f t="shared" si="60"/>
        <v>2.1651799621698246E-6</v>
      </c>
      <c r="AE108" s="19">
        <f t="shared" si="61"/>
        <v>2.1571531633972072E-5</v>
      </c>
      <c r="AF108" s="19">
        <f t="shared" si="62"/>
        <v>2.4524518423096231E-5</v>
      </c>
      <c r="AG108" s="19">
        <f t="shared" si="63"/>
        <v>4.9981008008174549E-5</v>
      </c>
      <c r="AH108" s="19">
        <f t="shared" si="64"/>
        <v>5.7542939691340646E-2</v>
      </c>
      <c r="AI108" s="19">
        <f t="shared" si="65"/>
        <v>9.9519449602594692E-2</v>
      </c>
    </row>
    <row r="109" spans="1:35" x14ac:dyDescent="0.25">
      <c r="A109" s="45">
        <f t="shared" si="66"/>
        <v>148</v>
      </c>
      <c r="B109" s="32">
        <f t="shared" si="51"/>
        <v>4.3559330344819562</v>
      </c>
      <c r="C109" s="28">
        <f t="shared" si="42"/>
        <v>6.8130312849489505E-5</v>
      </c>
      <c r="D109" s="33">
        <f t="shared" si="52"/>
        <v>1.6813031284948951E-4</v>
      </c>
      <c r="E109" s="28">
        <f t="shared" si="43"/>
        <v>1E-4</v>
      </c>
      <c r="F109" s="34">
        <f t="shared" si="67"/>
        <v>2.2558390066444741E-5</v>
      </c>
      <c r="G109" s="30">
        <f t="shared" si="44"/>
        <v>-7.7441609933555261E-5</v>
      </c>
      <c r="H109" s="30">
        <f t="shared" si="72"/>
        <v>5.0000000000000001E-4</v>
      </c>
      <c r="I109" s="31">
        <f t="shared" si="71"/>
        <v>-5.7744160993355531E-4</v>
      </c>
      <c r="J109" s="30">
        <f t="shared" si="53"/>
        <v>0.99990931129708416</v>
      </c>
      <c r="K109" s="30">
        <f t="shared" si="54"/>
        <v>0</v>
      </c>
      <c r="L109" s="29">
        <v>9.11E-2</v>
      </c>
      <c r="M109" s="29">
        <v>0.1206</v>
      </c>
      <c r="N109" s="37">
        <f t="shared" si="55"/>
        <v>9.11E-2</v>
      </c>
      <c r="O109" s="37">
        <f t="shared" si="56"/>
        <v>0.12060000000000001</v>
      </c>
      <c r="P109" s="32">
        <f t="shared" si="68"/>
        <v>0.2</v>
      </c>
      <c r="Q109" s="32">
        <f t="shared" si="45"/>
        <v>0.24002015562547252</v>
      </c>
      <c r="R109" s="43">
        <v>86</v>
      </c>
      <c r="S109" s="44">
        <f t="shared" si="46"/>
        <v>1.6813031284948951E-4</v>
      </c>
      <c r="T109" s="44">
        <f t="shared" si="47"/>
        <v>0.15883588455564973</v>
      </c>
      <c r="U109" s="44">
        <f t="shared" si="48"/>
        <v>0.19060306146677966</v>
      </c>
      <c r="V109" s="44">
        <f t="shared" si="49"/>
        <v>3.9708971138912433E-2</v>
      </c>
      <c r="W109" s="44">
        <f t="shared" si="50"/>
        <v>3.9708971138912433E-2</v>
      </c>
      <c r="X109" s="44">
        <f t="shared" si="69"/>
        <v>6.401894195277355E-2</v>
      </c>
      <c r="Y109" s="44">
        <f t="shared" si="70"/>
        <v>0.38798462988936666</v>
      </c>
      <c r="Z109" s="32">
        <f t="shared" si="57"/>
        <v>1.0901518941681676E-4</v>
      </c>
      <c r="AA109" s="32">
        <f t="shared" si="58"/>
        <v>5.6193445786435031E-5</v>
      </c>
      <c r="AB109" s="32">
        <f t="shared" si="59"/>
        <v>0</v>
      </c>
      <c r="AC109" s="32">
        <f t="shared" si="60"/>
        <v>1.9912822838925441E-6</v>
      </c>
      <c r="AE109" s="19">
        <f t="shared" si="61"/>
        <v>1.5640808136893714E-5</v>
      </c>
      <c r="AF109" s="19">
        <f t="shared" si="62"/>
        <v>2.2410894493768142E-5</v>
      </c>
      <c r="AG109" s="19">
        <f t="shared" si="63"/>
        <v>4.7696091783504935E-5</v>
      </c>
      <c r="AH109" s="19">
        <f t="shared" si="64"/>
        <v>5.7548495613505599E-2</v>
      </c>
      <c r="AI109" s="19">
        <f t="shared" si="65"/>
        <v>9.9524222944080809E-2</v>
      </c>
    </row>
    <row r="110" spans="1:35" x14ac:dyDescent="0.25">
      <c r="A110" s="45">
        <f t="shared" si="66"/>
        <v>149</v>
      </c>
      <c r="B110" s="32">
        <f t="shared" si="51"/>
        <v>4.9549132719538109</v>
      </c>
      <c r="C110" s="28">
        <f t="shared" si="42"/>
        <v>5.3490603542785429E-5</v>
      </c>
      <c r="D110" s="33">
        <f t="shared" si="52"/>
        <v>1.5349060354278543E-4</v>
      </c>
      <c r="E110" s="28">
        <f t="shared" si="43"/>
        <v>1E-4</v>
      </c>
      <c r="F110" s="34">
        <f t="shared" si="67"/>
        <v>1.9995496271694865E-5</v>
      </c>
      <c r="G110" s="30">
        <f t="shared" si="44"/>
        <v>-8.0004503728305136E-5</v>
      </c>
      <c r="H110" s="30">
        <f t="shared" si="72"/>
        <v>5.0000000000000001E-4</v>
      </c>
      <c r="I110" s="31">
        <f t="shared" si="71"/>
        <v>-5.8000450372830512E-4</v>
      </c>
      <c r="J110" s="30">
        <f t="shared" si="53"/>
        <v>0.99992651390018561</v>
      </c>
      <c r="K110" s="30">
        <f t="shared" si="54"/>
        <v>0</v>
      </c>
      <c r="L110" s="29">
        <v>9.11E-2</v>
      </c>
      <c r="M110" s="29">
        <v>0.1206</v>
      </c>
      <c r="N110" s="37">
        <f t="shared" si="55"/>
        <v>9.11E-2</v>
      </c>
      <c r="O110" s="37">
        <f t="shared" si="56"/>
        <v>0.1206</v>
      </c>
      <c r="P110" s="32">
        <f t="shared" si="68"/>
        <v>0.4</v>
      </c>
      <c r="Q110" s="32">
        <f t="shared" si="45"/>
        <v>0.25422394229348394</v>
      </c>
      <c r="R110" s="43">
        <v>87</v>
      </c>
      <c r="S110" s="44">
        <f t="shared" si="46"/>
        <v>1.5349060354278543E-4</v>
      </c>
      <c r="T110" s="44">
        <f t="shared" si="47"/>
        <v>0.15814277336800395</v>
      </c>
      <c r="U110" s="44">
        <f>T110*$S$7</f>
        <v>0.18977132804160474</v>
      </c>
      <c r="V110" s="44">
        <f>T110*$S$3</f>
        <v>3.9535693342000987E-2</v>
      </c>
      <c r="W110" s="44">
        <f>V110*$S$5</f>
        <v>3.9535693342000987E-2</v>
      </c>
      <c r="X110" s="44">
        <f t="shared" si="69"/>
        <v>1.2000000476316327E-2</v>
      </c>
      <c r="Y110" s="44">
        <f t="shared" si="70"/>
        <v>0.39517372645339771</v>
      </c>
      <c r="Z110" s="32">
        <f t="shared" si="57"/>
        <v>1.0354478421312691E-4</v>
      </c>
      <c r="AA110" s="32">
        <f t="shared" si="58"/>
        <v>4.7088709347508074E-5</v>
      </c>
      <c r="AB110" s="32">
        <f>AK109*(BF109+BG109)+AL109*(BH109+BI109)</f>
        <v>0</v>
      </c>
      <c r="AC110" s="32">
        <f>AC109*(1-($D$5+$D$13+$D$14))</f>
        <v>1.8313512980097024E-6</v>
      </c>
      <c r="AE110" s="19">
        <f t="shared" si="61"/>
        <v>1.0795467167015241E-5</v>
      </c>
      <c r="AF110" s="19">
        <f t="shared" si="62"/>
        <v>2.0363295019377087E-5</v>
      </c>
      <c r="AG110" s="19">
        <f t="shared" si="63"/>
        <v>4.5515632078657901E-5</v>
      </c>
      <c r="AH110" s="19">
        <f t="shared" si="64"/>
        <v>5.7553388279005212E-2</v>
      </c>
      <c r="AI110" s="19">
        <f t="shared" si="65"/>
        <v>9.9528403678730309E-2</v>
      </c>
    </row>
    <row r="111" spans="1:35" x14ac:dyDescent="0.25">
      <c r="A111" s="45">
        <f t="shared" si="66"/>
        <v>150</v>
      </c>
      <c r="B111" s="32">
        <f t="shared" si="51"/>
        <v>5.8123507721789114</v>
      </c>
      <c r="C111" s="28">
        <f t="shared" si="42"/>
        <v>4.0125626227906417E-5</v>
      </c>
      <c r="D111" s="33">
        <f t="shared" si="52"/>
        <v>1.4012562622790642E-4</v>
      </c>
      <c r="E111" s="28">
        <f t="shared" si="43"/>
        <v>1E-4</v>
      </c>
      <c r="F111" s="34">
        <f t="shared" si="67"/>
        <v>1.7723776828652731E-5</v>
      </c>
      <c r="G111" s="30">
        <f t="shared" si="44"/>
        <v>-8.227622317134727E-5</v>
      </c>
      <c r="H111" s="30">
        <f t="shared" si="72"/>
        <v>5.0000000000000001E-4</v>
      </c>
      <c r="I111" s="31">
        <f t="shared" si="71"/>
        <v>-5.8227622317134724E-4</v>
      </c>
      <c r="J111" s="30">
        <f t="shared" si="53"/>
        <v>0.99994215059694347</v>
      </c>
      <c r="K111" s="30">
        <f t="shared" si="54"/>
        <v>0</v>
      </c>
      <c r="L111" s="29">
        <v>9.11E-2</v>
      </c>
      <c r="M111" s="29">
        <v>0.1206</v>
      </c>
      <c r="N111" s="37">
        <f t="shared" si="55"/>
        <v>9.11E-2</v>
      </c>
      <c r="O111" s="37">
        <f t="shared" si="56"/>
        <v>0.1206</v>
      </c>
      <c r="P111" s="32">
        <f t="shared" si="68"/>
        <v>0.60000000000000009</v>
      </c>
      <c r="Q111" s="32">
        <f t="shared" ref="Q111:Q132" si="73">Q110</f>
        <v>0.25422394229348394</v>
      </c>
      <c r="R111" s="49">
        <v>88</v>
      </c>
      <c r="S111" s="50">
        <f t="shared" ref="S111:AC126" si="74">S110</f>
        <v>1.5349060354278543E-4</v>
      </c>
      <c r="T111" s="50">
        <f t="shared" si="74"/>
        <v>0.15814277336800395</v>
      </c>
      <c r="U111" s="50">
        <f t="shared" si="74"/>
        <v>0.18977132804160474</v>
      </c>
      <c r="V111" s="50">
        <f t="shared" si="74"/>
        <v>3.9535693342000987E-2</v>
      </c>
      <c r="W111" s="50">
        <f t="shared" si="74"/>
        <v>3.9535693342000987E-2</v>
      </c>
      <c r="X111" s="50">
        <f t="shared" si="74"/>
        <v>1.2000000476316327E-2</v>
      </c>
      <c r="Y111" s="50">
        <f t="shared" si="74"/>
        <v>0.39517372645339771</v>
      </c>
      <c r="Z111" s="32">
        <f t="shared" si="57"/>
        <v>9.8401835591496856E-5</v>
      </c>
      <c r="AA111" s="32">
        <f t="shared" si="58"/>
        <v>3.8925626180274784E-5</v>
      </c>
      <c r="AB111" s="32">
        <f>AK110*(BF110+BG110)+AL110*(BH110+BI110)</f>
        <v>0</v>
      </c>
      <c r="AC111" s="32">
        <f>AC110*(1-($D$5+$D$13+$D$14))</f>
        <v>1.6842652615608798E-6</v>
      </c>
      <c r="AE111" s="19">
        <f t="shared" si="61"/>
        <v>6.9035107825855246E-6</v>
      </c>
      <c r="AF111" s="19">
        <f t="shared" si="62"/>
        <v>1.8397739843416559E-5</v>
      </c>
      <c r="AG111" s="19">
        <f t="shared" si="63"/>
        <v>4.3434853591845289E-5</v>
      </c>
      <c r="AH111" s="19">
        <f t="shared" si="64"/>
        <v>5.7557679454823742E-2</v>
      </c>
      <c r="AI111" s="19">
        <f t="shared" si="65"/>
        <v>9.9532050792958987E-2</v>
      </c>
    </row>
    <row r="112" spans="1:35" x14ac:dyDescent="0.25">
      <c r="A112" s="45">
        <f t="shared" si="66"/>
        <v>151</v>
      </c>
      <c r="B112" s="32">
        <f t="shared" si="51"/>
        <v>5.8312435518030519</v>
      </c>
      <c r="C112" s="28">
        <f t="shared" si="42"/>
        <v>2.7924385418744106E-5</v>
      </c>
      <c r="D112" s="33">
        <f t="shared" si="52"/>
        <v>1.2792438541874411E-4</v>
      </c>
      <c r="E112" s="28">
        <f t="shared" si="43"/>
        <v>1E-4</v>
      </c>
      <c r="F112" s="34">
        <f t="shared" si="67"/>
        <v>1.571015096617359E-5</v>
      </c>
      <c r="G112" s="30">
        <f t="shared" si="44"/>
        <v>-8.4289849033826418E-5</v>
      </c>
      <c r="H112" s="30">
        <f t="shared" si="72"/>
        <v>5.0000000000000001E-4</v>
      </c>
      <c r="I112" s="31">
        <f t="shared" si="71"/>
        <v>-5.8428984903382641E-4</v>
      </c>
      <c r="J112" s="30">
        <f t="shared" si="53"/>
        <v>0.9999563654636151</v>
      </c>
      <c r="K112" s="30">
        <f t="shared" si="54"/>
        <v>0</v>
      </c>
      <c r="L112" s="37">
        <f>L111</f>
        <v>9.11E-2</v>
      </c>
      <c r="M112" s="37">
        <f>M111</f>
        <v>0.1206</v>
      </c>
      <c r="N112" s="37">
        <f t="shared" si="55"/>
        <v>9.11E-2</v>
      </c>
      <c r="O112" s="37">
        <f t="shared" si="56"/>
        <v>0.12060000000000001</v>
      </c>
      <c r="P112" s="32">
        <f t="shared" si="68"/>
        <v>0.8</v>
      </c>
      <c r="Q112" s="32">
        <f t="shared" si="73"/>
        <v>0.25422394229348394</v>
      </c>
      <c r="R112" s="49">
        <v>89</v>
      </c>
      <c r="S112" s="50">
        <f t="shared" si="74"/>
        <v>1.5349060354278543E-4</v>
      </c>
      <c r="T112" s="50">
        <f t="shared" si="74"/>
        <v>0.15814277336800395</v>
      </c>
      <c r="U112" s="50">
        <f t="shared" si="74"/>
        <v>0.18977132804160474</v>
      </c>
      <c r="V112" s="50">
        <f t="shared" si="74"/>
        <v>3.9535693342000987E-2</v>
      </c>
      <c r="W112" s="50">
        <f t="shared" si="74"/>
        <v>3.9535693342000987E-2</v>
      </c>
      <c r="X112" s="50">
        <f t="shared" si="74"/>
        <v>1.2000000476316327E-2</v>
      </c>
      <c r="Y112" s="50">
        <f t="shared" si="74"/>
        <v>0.39517372645339771</v>
      </c>
      <c r="Z112" s="32">
        <f t="shared" si="74"/>
        <v>9.8401835591496856E-5</v>
      </c>
      <c r="AA112" s="32">
        <f t="shared" si="74"/>
        <v>3.8925626180274784E-5</v>
      </c>
      <c r="AB112" s="32">
        <f t="shared" si="74"/>
        <v>0</v>
      </c>
      <c r="AC112" s="32">
        <f t="shared" si="74"/>
        <v>1.6842652615608798E-6</v>
      </c>
      <c r="AE112" s="19">
        <f t="shared" si="61"/>
        <v>4.788753062819634E-6</v>
      </c>
      <c r="AF112" s="19">
        <f t="shared" si="62"/>
        <v>1.5551448531379695E-5</v>
      </c>
      <c r="AG112" s="19">
        <f t="shared" si="63"/>
        <v>4.1449199327491018E-5</v>
      </c>
      <c r="AH112" s="19">
        <f t="shared" si="64"/>
        <v>5.7561443753432071E-2</v>
      </c>
      <c r="AI112" s="19">
        <f t="shared" si="65"/>
        <v>9.9535233197646816E-2</v>
      </c>
    </row>
    <row r="113" spans="1:35" x14ac:dyDescent="0.25">
      <c r="A113" s="45">
        <f t="shared" si="66"/>
        <v>152</v>
      </c>
      <c r="B113" s="32">
        <f t="shared" si="51"/>
        <v>4.6628438271218879</v>
      </c>
      <c r="C113" s="28">
        <f t="shared" si="42"/>
        <v>1.6785550404229514E-5</v>
      </c>
      <c r="D113" s="33">
        <f t="shared" si="52"/>
        <v>1.1678555040422952E-4</v>
      </c>
      <c r="E113" s="28">
        <f t="shared" si="43"/>
        <v>1E-4</v>
      </c>
      <c r="F113" s="34">
        <f t="shared" si="67"/>
        <v>1.3925296270993844E-5</v>
      </c>
      <c r="G113" s="30">
        <f t="shared" si="44"/>
        <v>-8.6074703729006156E-5</v>
      </c>
      <c r="H113" s="30">
        <f t="shared" si="72"/>
        <v>5.0000000000000001E-4</v>
      </c>
      <c r="I113" s="31">
        <f t="shared" si="71"/>
        <v>-5.8607470372900618E-4</v>
      </c>
      <c r="J113" s="30">
        <f t="shared" si="53"/>
        <v>0.99996928915332484</v>
      </c>
      <c r="K113" s="30">
        <f t="shared" si="54"/>
        <v>0</v>
      </c>
      <c r="L113" s="37">
        <f t="shared" ref="L113:M128" si="75">L112</f>
        <v>9.11E-2</v>
      </c>
      <c r="M113" s="37">
        <f t="shared" si="75"/>
        <v>0.1206</v>
      </c>
      <c r="N113" s="37">
        <f t="shared" si="55"/>
        <v>9.11E-2</v>
      </c>
      <c r="O113" s="37">
        <f t="shared" si="56"/>
        <v>0.1206</v>
      </c>
      <c r="P113" s="32">
        <f t="shared" si="68"/>
        <v>0</v>
      </c>
      <c r="Q113" s="32">
        <f t="shared" si="73"/>
        <v>0.25422394229348394</v>
      </c>
      <c r="R113" s="49">
        <v>90</v>
      </c>
      <c r="S113" s="50">
        <f t="shared" si="74"/>
        <v>1.5349060354278543E-4</v>
      </c>
      <c r="T113" s="50">
        <f t="shared" si="74"/>
        <v>0.15814277336800395</v>
      </c>
      <c r="U113" s="50">
        <f t="shared" si="74"/>
        <v>0.18977132804160474</v>
      </c>
      <c r="V113" s="50">
        <f t="shared" si="74"/>
        <v>3.9535693342000987E-2</v>
      </c>
      <c r="W113" s="50">
        <f t="shared" si="74"/>
        <v>3.9535693342000987E-2</v>
      </c>
      <c r="X113" s="50">
        <f t="shared" si="74"/>
        <v>1.2000000476316327E-2</v>
      </c>
      <c r="Y113" s="50">
        <f t="shared" si="74"/>
        <v>0.39517372645339771</v>
      </c>
      <c r="Z113" s="32">
        <f t="shared" si="74"/>
        <v>9.8401835591496856E-5</v>
      </c>
      <c r="AA113" s="32">
        <f t="shared" si="74"/>
        <v>3.8925626180274784E-5</v>
      </c>
      <c r="AB113" s="32">
        <f t="shared" si="74"/>
        <v>0</v>
      </c>
      <c r="AC113" s="32">
        <f t="shared" si="74"/>
        <v>1.6842652615608798E-6</v>
      </c>
      <c r="AE113" s="19">
        <f t="shared" si="61"/>
        <v>3.5998525849385553E-6</v>
      </c>
      <c r="AF113" s="19">
        <f t="shared" si="62"/>
        <v>1.2846006133962499E-5</v>
      </c>
      <c r="AG113" s="19">
        <f t="shared" si="63"/>
        <v>3.9554320616212135E-5</v>
      </c>
      <c r="AH113" s="19">
        <f t="shared" si="64"/>
        <v>5.7564584299145426E-2</v>
      </c>
      <c r="AI113" s="19">
        <f t="shared" si="65"/>
        <v>9.9537881873520029E-2</v>
      </c>
    </row>
    <row r="114" spans="1:35" x14ac:dyDescent="0.25">
      <c r="A114" s="45">
        <f t="shared" si="66"/>
        <v>153</v>
      </c>
      <c r="B114" s="32">
        <f t="shared" si="51"/>
        <v>2.2805076888554336</v>
      </c>
      <c r="C114" s="28">
        <f t="shared" si="42"/>
        <v>6.6166137017094383E-6</v>
      </c>
      <c r="D114" s="33">
        <f t="shared" si="52"/>
        <v>1.0661661370170944E-4</v>
      </c>
      <c r="E114" s="28">
        <f t="shared" si="43"/>
        <v>1E-4</v>
      </c>
      <c r="F114" s="34">
        <f t="shared" si="67"/>
        <v>1.2343221694844432E-5</v>
      </c>
      <c r="G114" s="30">
        <f t="shared" si="44"/>
        <v>-8.765677830515557E-5</v>
      </c>
      <c r="H114" s="30">
        <f t="shared" si="72"/>
        <v>5.0000000000000001E-4</v>
      </c>
      <c r="I114" s="31">
        <f t="shared" si="71"/>
        <v>-5.8765677830515555E-4</v>
      </c>
      <c r="J114" s="30">
        <f t="shared" si="53"/>
        <v>0.99998104016460354</v>
      </c>
      <c r="K114" s="30">
        <f t="shared" si="54"/>
        <v>0</v>
      </c>
      <c r="L114" s="37">
        <f t="shared" si="75"/>
        <v>9.11E-2</v>
      </c>
      <c r="M114" s="37">
        <f t="shared" si="75"/>
        <v>0.1206</v>
      </c>
      <c r="N114" s="37">
        <f t="shared" si="55"/>
        <v>9.11E-2</v>
      </c>
      <c r="O114" s="37">
        <f t="shared" si="56"/>
        <v>0.12060000000000001</v>
      </c>
      <c r="P114" s="32">
        <f t="shared" si="68"/>
        <v>0.2</v>
      </c>
      <c r="Q114" s="32">
        <f t="shared" si="73"/>
        <v>0.25422394229348394</v>
      </c>
      <c r="R114" s="49">
        <v>91</v>
      </c>
      <c r="S114" s="50">
        <f t="shared" si="74"/>
        <v>1.5349060354278543E-4</v>
      </c>
      <c r="T114" s="50">
        <f t="shared" si="74"/>
        <v>0.15814277336800395</v>
      </c>
      <c r="U114" s="50">
        <f t="shared" si="74"/>
        <v>0.18977132804160474</v>
      </c>
      <c r="V114" s="50">
        <f t="shared" si="74"/>
        <v>3.9535693342000987E-2</v>
      </c>
      <c r="W114" s="50">
        <f t="shared" si="74"/>
        <v>3.9535693342000987E-2</v>
      </c>
      <c r="X114" s="50">
        <f t="shared" si="74"/>
        <v>1.2000000476316327E-2</v>
      </c>
      <c r="Y114" s="50">
        <f t="shared" si="74"/>
        <v>0.39517372645339771</v>
      </c>
      <c r="Z114" s="32">
        <f t="shared" si="74"/>
        <v>9.8401835591496856E-5</v>
      </c>
      <c r="AA114" s="32">
        <f t="shared" si="74"/>
        <v>3.8925626180274784E-5</v>
      </c>
      <c r="AB114" s="32">
        <f t="shared" si="74"/>
        <v>0</v>
      </c>
      <c r="AC114" s="32">
        <f t="shared" si="74"/>
        <v>1.6842652615608798E-6</v>
      </c>
      <c r="AE114" s="19">
        <f t="shared" si="61"/>
        <v>2.9013775020553682E-6</v>
      </c>
      <c r="AF114" s="19">
        <f t="shared" si="62"/>
        <v>1.0598782225465507E-5</v>
      </c>
      <c r="AG114" s="19">
        <f t="shared" si="63"/>
        <v>3.7746067591043345E-5</v>
      </c>
      <c r="AH114" s="19">
        <f t="shared" si="64"/>
        <v>5.7567164425457375E-2</v>
      </c>
      <c r="AI114" s="19">
        <f t="shared" si="65"/>
        <v>9.9540055699224625E-2</v>
      </c>
    </row>
    <row r="115" spans="1:35" x14ac:dyDescent="0.25">
      <c r="A115" s="45">
        <f t="shared" si="66"/>
        <v>154</v>
      </c>
      <c r="B115" s="32">
        <f t="shared" si="51"/>
        <v>0.40516731456333061</v>
      </c>
      <c r="C115" s="28">
        <f t="shared" si="42"/>
        <v>1.0000000000000002E-6</v>
      </c>
      <c r="D115" s="33">
        <f t="shared" si="52"/>
        <v>9.7333122786805528E-5</v>
      </c>
      <c r="E115" s="28">
        <f t="shared" si="43"/>
        <v>1E-4</v>
      </c>
      <c r="F115" s="34">
        <f t="shared" si="67"/>
        <v>1.0940889072890418E-5</v>
      </c>
      <c r="G115" s="30">
        <f t="shared" si="44"/>
        <v>-8.9059110927109582E-5</v>
      </c>
      <c r="H115" s="30">
        <f t="shared" si="72"/>
        <v>5.0000000000000001E-4</v>
      </c>
      <c r="I115" s="31">
        <f t="shared" si="71"/>
        <v>-5.8905911092710958E-4</v>
      </c>
      <c r="J115" s="30">
        <f t="shared" si="53"/>
        <v>0.99998805911092725</v>
      </c>
      <c r="K115" s="30">
        <f t="shared" si="54"/>
        <v>0</v>
      </c>
      <c r="L115" s="37">
        <f t="shared" si="75"/>
        <v>9.11E-2</v>
      </c>
      <c r="M115" s="37">
        <f t="shared" si="75"/>
        <v>0.1206</v>
      </c>
      <c r="N115" s="37">
        <f t="shared" si="55"/>
        <v>9.11E-2</v>
      </c>
      <c r="O115" s="37">
        <f t="shared" si="56"/>
        <v>0.1206</v>
      </c>
      <c r="P115" s="32">
        <f t="shared" si="68"/>
        <v>0.4</v>
      </c>
      <c r="Q115" s="32">
        <f t="shared" si="73"/>
        <v>0.25422394229348394</v>
      </c>
      <c r="R115" s="49">
        <v>92</v>
      </c>
      <c r="S115" s="50">
        <f t="shared" si="74"/>
        <v>1.5349060354278543E-4</v>
      </c>
      <c r="T115" s="50">
        <f t="shared" si="74"/>
        <v>0.15814277336800395</v>
      </c>
      <c r="U115" s="50">
        <f t="shared" si="74"/>
        <v>0.18977132804160474</v>
      </c>
      <c r="V115" s="50">
        <f t="shared" si="74"/>
        <v>3.9535693342000987E-2</v>
      </c>
      <c r="W115" s="50">
        <f t="shared" si="74"/>
        <v>3.9535693342000987E-2</v>
      </c>
      <c r="X115" s="50">
        <f t="shared" si="74"/>
        <v>1.2000000476316327E-2</v>
      </c>
      <c r="Y115" s="50">
        <f t="shared" si="74"/>
        <v>0.39517372645339771</v>
      </c>
      <c r="Z115" s="32">
        <f t="shared" si="74"/>
        <v>9.8401835591496856E-5</v>
      </c>
      <c r="AA115" s="32">
        <f t="shared" si="74"/>
        <v>3.8925626180274784E-5</v>
      </c>
      <c r="AB115" s="32">
        <f t="shared" si="74"/>
        <v>0</v>
      </c>
      <c r="AC115" s="32">
        <f t="shared" si="74"/>
        <v>1.6842652615608798E-6</v>
      </c>
      <c r="AE115" s="19">
        <f>AE114*(1-V114-W114-Y114)+$D$5*AG114+X114*AF114</f>
        <v>2.4681161684469809E-6</v>
      </c>
      <c r="AF115" s="19">
        <f t="shared" si="62"/>
        <v>8.8407493146795049E-6</v>
      </c>
      <c r="AG115" s="19">
        <f t="shared" si="63"/>
        <v>3.6020480099047483E-5</v>
      </c>
      <c r="AH115" s="19">
        <f t="shared" si="64"/>
        <v>5.7569290478407115E-2</v>
      </c>
      <c r="AI115" s="19">
        <f t="shared" si="65"/>
        <v>9.9541846528011277E-2</v>
      </c>
    </row>
    <row r="116" spans="1:35" x14ac:dyDescent="0.25">
      <c r="A116" s="45">
        <f t="shared" si="66"/>
        <v>155</v>
      </c>
      <c r="B116" s="32">
        <f t="shared" si="51"/>
        <v>0.45830594431597788</v>
      </c>
      <c r="C116" s="28">
        <f t="shared" si="42"/>
        <v>1.0000000000000002E-6</v>
      </c>
      <c r="D116" s="33">
        <f t="shared" si="52"/>
        <v>8.8857978719309718E-5</v>
      </c>
      <c r="E116" s="28">
        <f t="shared" si="43"/>
        <v>1E-4</v>
      </c>
      <c r="F116" s="34">
        <f t="shared" si="67"/>
        <v>9.6978776420495658E-6</v>
      </c>
      <c r="G116" s="30">
        <f t="shared" si="44"/>
        <v>-9.0302122357950436E-5</v>
      </c>
      <c r="H116" s="30">
        <f t="shared" si="72"/>
        <v>5.0000000000000001E-4</v>
      </c>
      <c r="I116" s="31">
        <f t="shared" si="71"/>
        <v>-5.9030212235795039E-4</v>
      </c>
      <c r="J116" s="30">
        <f t="shared" si="53"/>
        <v>0.99998930212235793</v>
      </c>
      <c r="K116" s="30">
        <f t="shared" si="54"/>
        <v>0</v>
      </c>
      <c r="L116" s="37">
        <f t="shared" si="75"/>
        <v>9.11E-2</v>
      </c>
      <c r="M116" s="37">
        <f t="shared" si="75"/>
        <v>0.1206</v>
      </c>
      <c r="N116" s="37">
        <f t="shared" si="55"/>
        <v>9.11E-2</v>
      </c>
      <c r="O116" s="37">
        <f t="shared" si="56"/>
        <v>0.1206</v>
      </c>
      <c r="P116" s="32">
        <f t="shared" si="68"/>
        <v>0.60000000000000009</v>
      </c>
      <c r="Q116" s="32">
        <f t="shared" si="73"/>
        <v>0.25422394229348394</v>
      </c>
      <c r="R116" s="49">
        <v>93</v>
      </c>
      <c r="S116" s="50">
        <f t="shared" si="74"/>
        <v>1.5349060354278543E-4</v>
      </c>
      <c r="T116" s="50">
        <f t="shared" si="74"/>
        <v>0.15814277336800395</v>
      </c>
      <c r="U116" s="50">
        <f t="shared" si="74"/>
        <v>0.18977132804160474</v>
      </c>
      <c r="V116" s="50">
        <f t="shared" si="74"/>
        <v>3.9535693342000987E-2</v>
      </c>
      <c r="W116" s="50">
        <f t="shared" si="74"/>
        <v>3.9535693342000987E-2</v>
      </c>
      <c r="X116" s="50">
        <f t="shared" si="74"/>
        <v>1.2000000476316327E-2</v>
      </c>
      <c r="Y116" s="50">
        <f t="shared" si="74"/>
        <v>0.39517372645339771</v>
      </c>
      <c r="Z116" s="32">
        <f t="shared" si="74"/>
        <v>9.8401835591496856E-5</v>
      </c>
      <c r="AA116" s="32">
        <f t="shared" si="74"/>
        <v>3.8925626180274784E-5</v>
      </c>
      <c r="AB116" s="32">
        <f t="shared" si="74"/>
        <v>0</v>
      </c>
      <c r="AC116" s="32">
        <f t="shared" si="74"/>
        <v>1.6842652615608798E-6</v>
      </c>
      <c r="AE116" s="19">
        <f t="shared" si="61"/>
        <v>2.1819485703867561E-6</v>
      </c>
      <c r="AF116" s="19">
        <f t="shared" si="62"/>
        <v>7.5026392618385905E-6</v>
      </c>
      <c r="AG116" s="19">
        <f t="shared" si="63"/>
        <v>3.4373779028407983E-5</v>
      </c>
      <c r="AH116" s="19">
        <f t="shared" si="64"/>
        <v>5.757106577782941E-2</v>
      </c>
      <c r="AI116" s="19">
        <f t="shared" si="65"/>
        <v>9.9543342207310523E-2</v>
      </c>
    </row>
    <row r="117" spans="1:35" x14ac:dyDescent="0.25">
      <c r="A117" s="45">
        <f t="shared" si="66"/>
        <v>156</v>
      </c>
      <c r="B117" s="32">
        <f t="shared" si="51"/>
        <v>0.50508630326152038</v>
      </c>
      <c r="C117" s="28">
        <f t="shared" si="42"/>
        <v>1.0000000000000002E-6</v>
      </c>
      <c r="D117" s="33">
        <f t="shared" si="52"/>
        <v>8.112079584023831E-5</v>
      </c>
      <c r="E117" s="28">
        <f t="shared" si="43"/>
        <v>1E-4</v>
      </c>
      <c r="F117" s="34">
        <f t="shared" si="67"/>
        <v>8.5960866739067081E-6</v>
      </c>
      <c r="G117" s="30">
        <f t="shared" si="44"/>
        <v>-9.1403913326093295E-5</v>
      </c>
      <c r="H117" s="30">
        <f t="shared" si="72"/>
        <v>5.0000000000000001E-4</v>
      </c>
      <c r="I117" s="31">
        <f t="shared" si="71"/>
        <v>-5.9140391332609325E-4</v>
      </c>
      <c r="J117" s="30">
        <f t="shared" si="53"/>
        <v>0.99999040391332616</v>
      </c>
      <c r="K117" s="30">
        <f t="shared" si="54"/>
        <v>0</v>
      </c>
      <c r="L117" s="37">
        <f t="shared" si="75"/>
        <v>9.11E-2</v>
      </c>
      <c r="M117" s="37">
        <f t="shared" si="75"/>
        <v>0.1206</v>
      </c>
      <c r="N117" s="37">
        <f t="shared" si="55"/>
        <v>9.11E-2</v>
      </c>
      <c r="O117" s="37">
        <f t="shared" si="56"/>
        <v>0.12060000000000001</v>
      </c>
      <c r="P117" s="32">
        <f t="shared" si="68"/>
        <v>0.8</v>
      </c>
      <c r="Q117" s="32">
        <f t="shared" si="73"/>
        <v>0.25422394229348394</v>
      </c>
      <c r="R117" s="49">
        <v>94</v>
      </c>
      <c r="S117" s="50">
        <f t="shared" si="74"/>
        <v>1.5349060354278543E-4</v>
      </c>
      <c r="T117" s="50">
        <f t="shared" si="74"/>
        <v>0.15814277336800395</v>
      </c>
      <c r="U117" s="50">
        <f t="shared" si="74"/>
        <v>0.18977132804160474</v>
      </c>
      <c r="V117" s="50">
        <f t="shared" si="74"/>
        <v>3.9535693342000987E-2</v>
      </c>
      <c r="W117" s="50">
        <f t="shared" si="74"/>
        <v>3.9535693342000987E-2</v>
      </c>
      <c r="X117" s="50">
        <f t="shared" si="74"/>
        <v>1.2000000476316327E-2</v>
      </c>
      <c r="Y117" s="50">
        <f t="shared" si="74"/>
        <v>0.39517372645339771</v>
      </c>
      <c r="Z117" s="32">
        <f t="shared" si="74"/>
        <v>9.8401835591496856E-5</v>
      </c>
      <c r="AA117" s="32">
        <f t="shared" si="74"/>
        <v>3.8925626180274784E-5</v>
      </c>
      <c r="AB117" s="32">
        <f t="shared" si="74"/>
        <v>0</v>
      </c>
      <c r="AC117" s="32">
        <f t="shared" si="74"/>
        <v>1.6842652615608798E-6</v>
      </c>
      <c r="AE117" s="19">
        <f t="shared" si="61"/>
        <v>1.9798596666404288E-6</v>
      </c>
      <c r="AF117" s="19">
        <f t="shared" si="62"/>
        <v>6.4933454658669495E-6</v>
      </c>
      <c r="AG117" s="19">
        <f t="shared" si="63"/>
        <v>3.2802358032009275E-5</v>
      </c>
      <c r="AH117" s="19">
        <f t="shared" si="64"/>
        <v>5.7572575828495516E-2</v>
      </c>
      <c r="AI117" s="19">
        <f t="shared" si="65"/>
        <v>9.9544614960340533E-2</v>
      </c>
    </row>
    <row r="118" spans="1:35" x14ac:dyDescent="0.25">
      <c r="A118" s="45">
        <f t="shared" si="66"/>
        <v>157</v>
      </c>
      <c r="B118" s="32">
        <f t="shared" si="51"/>
        <v>0.54718131169019857</v>
      </c>
      <c r="C118" s="28">
        <f t="shared" si="42"/>
        <v>1.0000000000000002E-6</v>
      </c>
      <c r="D118" s="33">
        <f t="shared" si="52"/>
        <v>7.4057317222359897E-5</v>
      </c>
      <c r="E118" s="28">
        <f t="shared" si="43"/>
        <v>1E-4</v>
      </c>
      <c r="F118" s="34">
        <f t="shared" si="67"/>
        <v>7.6194718919654137E-6</v>
      </c>
      <c r="G118" s="30">
        <f t="shared" si="44"/>
        <v>-9.2380528108034591E-5</v>
      </c>
      <c r="H118" s="30">
        <f t="shared" si="72"/>
        <v>5.0000000000000001E-4</v>
      </c>
      <c r="I118" s="31">
        <f t="shared" si="71"/>
        <v>-5.9238052810803462E-4</v>
      </c>
      <c r="J118" s="30">
        <f t="shared" si="53"/>
        <v>0.9999913805281081</v>
      </c>
      <c r="K118" s="30">
        <f t="shared" si="54"/>
        <v>0</v>
      </c>
      <c r="L118" s="37">
        <f t="shared" si="75"/>
        <v>9.11E-2</v>
      </c>
      <c r="M118" s="37">
        <f t="shared" si="75"/>
        <v>0.1206</v>
      </c>
      <c r="N118" s="37">
        <f t="shared" si="55"/>
        <v>9.11E-2</v>
      </c>
      <c r="O118" s="37">
        <f t="shared" si="56"/>
        <v>0.1206</v>
      </c>
      <c r="P118" s="32">
        <f t="shared" si="68"/>
        <v>0</v>
      </c>
      <c r="Q118" s="32">
        <f t="shared" si="73"/>
        <v>0.25422394229348394</v>
      </c>
      <c r="R118" s="49">
        <v>95</v>
      </c>
      <c r="S118" s="50">
        <f t="shared" si="74"/>
        <v>1.5349060354278543E-4</v>
      </c>
      <c r="T118" s="50">
        <f t="shared" si="74"/>
        <v>0.15814277336800395</v>
      </c>
      <c r="U118" s="50">
        <f t="shared" si="74"/>
        <v>0.18977132804160474</v>
      </c>
      <c r="V118" s="50">
        <f t="shared" si="74"/>
        <v>3.9535693342000987E-2</v>
      </c>
      <c r="W118" s="50">
        <f t="shared" si="74"/>
        <v>3.9535693342000987E-2</v>
      </c>
      <c r="X118" s="50">
        <f t="shared" si="74"/>
        <v>1.2000000476316327E-2</v>
      </c>
      <c r="Y118" s="50">
        <f t="shared" si="74"/>
        <v>0.39517372645339771</v>
      </c>
      <c r="Z118" s="32">
        <f t="shared" si="74"/>
        <v>9.8401835591496856E-5</v>
      </c>
      <c r="AA118" s="32">
        <f t="shared" si="74"/>
        <v>3.8925626180274784E-5</v>
      </c>
      <c r="AB118" s="32">
        <f t="shared" si="74"/>
        <v>0</v>
      </c>
      <c r="AC118" s="32">
        <f t="shared" si="74"/>
        <v>1.6842652615608798E-6</v>
      </c>
      <c r="AE118" s="19">
        <f t="shared" si="61"/>
        <v>1.8275477956494557E-6</v>
      </c>
      <c r="AF118" s="19">
        <f t="shared" si="62"/>
        <v>5.7295630373075219E-6</v>
      </c>
      <c r="AG118" s="19">
        <f t="shared" si="63"/>
        <v>3.1302775629379435E-5</v>
      </c>
      <c r="AH118" s="19">
        <f t="shared" si="64"/>
        <v>5.7573886354412643E-2</v>
      </c>
      <c r="AI118" s="19">
        <f t="shared" si="65"/>
        <v>9.9545720111125585E-2</v>
      </c>
    </row>
    <row r="119" spans="1:35" x14ac:dyDescent="0.25">
      <c r="A119" s="45">
        <f t="shared" si="66"/>
        <v>158</v>
      </c>
      <c r="B119" s="32">
        <f t="shared" si="51"/>
        <v>0.58619922487280252</v>
      </c>
      <c r="C119" s="28">
        <f t="shared" si="42"/>
        <v>1.0000000000000002E-6</v>
      </c>
      <c r="D119" s="33">
        <f t="shared" si="52"/>
        <v>6.7608881019542172E-5</v>
      </c>
      <c r="E119" s="28">
        <f t="shared" si="43"/>
        <v>1E-4</v>
      </c>
      <c r="F119" s="34">
        <f t="shared" si="67"/>
        <v>6.7538118349457995E-6</v>
      </c>
      <c r="G119" s="30">
        <f t="shared" si="44"/>
        <v>-9.3246188165054211E-5</v>
      </c>
      <c r="H119" s="30">
        <f t="shared" si="72"/>
        <v>5.0000000000000001E-4</v>
      </c>
      <c r="I119" s="31">
        <f t="shared" si="71"/>
        <v>-5.9324618816505425E-4</v>
      </c>
      <c r="J119" s="30">
        <f t="shared" si="53"/>
        <v>0.99999224618816507</v>
      </c>
      <c r="K119" s="30">
        <f t="shared" si="54"/>
        <v>0</v>
      </c>
      <c r="L119" s="37">
        <f t="shared" si="75"/>
        <v>9.11E-2</v>
      </c>
      <c r="M119" s="37">
        <f t="shared" si="75"/>
        <v>0.1206</v>
      </c>
      <c r="N119" s="37">
        <f t="shared" si="55"/>
        <v>9.11E-2</v>
      </c>
      <c r="O119" s="37">
        <f t="shared" si="56"/>
        <v>0.12060000000000001</v>
      </c>
      <c r="P119" s="32">
        <f t="shared" si="68"/>
        <v>0.2</v>
      </c>
      <c r="Q119" s="32">
        <f t="shared" si="73"/>
        <v>0.25422394229348394</v>
      </c>
      <c r="R119" s="49">
        <v>96</v>
      </c>
      <c r="S119" s="50">
        <f t="shared" si="74"/>
        <v>1.5349060354278543E-4</v>
      </c>
      <c r="T119" s="50">
        <f t="shared" si="74"/>
        <v>0.15814277336800395</v>
      </c>
      <c r="U119" s="50">
        <f t="shared" si="74"/>
        <v>0.18977132804160474</v>
      </c>
      <c r="V119" s="50">
        <f t="shared" si="74"/>
        <v>3.9535693342000987E-2</v>
      </c>
      <c r="W119" s="50">
        <f t="shared" si="74"/>
        <v>3.9535693342000987E-2</v>
      </c>
      <c r="X119" s="50">
        <f t="shared" si="74"/>
        <v>1.2000000476316327E-2</v>
      </c>
      <c r="Y119" s="50">
        <f t="shared" si="74"/>
        <v>0.39517372645339771</v>
      </c>
      <c r="Z119" s="32">
        <f t="shared" si="74"/>
        <v>9.8401835591496856E-5</v>
      </c>
      <c r="AA119" s="32">
        <f t="shared" si="74"/>
        <v>3.8925626180274784E-5</v>
      </c>
      <c r="AB119" s="32">
        <f t="shared" si="74"/>
        <v>0</v>
      </c>
      <c r="AC119" s="32">
        <f t="shared" si="74"/>
        <v>1.6842652615608798E-6</v>
      </c>
      <c r="AE119" s="19">
        <f>AE118*(1-V118-W118-Y118)+$D$5*AG118+X118*AF118</f>
        <v>1.7059046780844635E-6</v>
      </c>
      <c r="AF119" s="19">
        <f t="shared" si="62"/>
        <v>5.144331600526145E-6</v>
      </c>
      <c r="AG119" s="19">
        <f>AG118*(1-$D$5-$D$14)</f>
        <v>2.9871747669697956E-5</v>
      </c>
      <c r="AH119" s="19">
        <f t="shared" si="64"/>
        <v>5.7575045914568551E-2</v>
      </c>
      <c r="AI119" s="19">
        <f t="shared" si="65"/>
        <v>9.9546698453483712E-2</v>
      </c>
    </row>
    <row r="120" spans="1:35" x14ac:dyDescent="0.25">
      <c r="A120" s="45">
        <f t="shared" si="66"/>
        <v>159</v>
      </c>
      <c r="B120" s="32">
        <f t="shared" si="51"/>
        <v>0.62343767962752461</v>
      </c>
      <c r="C120" s="28">
        <f t="shared" si="42"/>
        <v>1.0000000000000002E-6</v>
      </c>
      <c r="D120" s="33">
        <f t="shared" si="52"/>
        <v>6.1721933282974964E-5</v>
      </c>
      <c r="E120" s="28">
        <f t="shared" si="43"/>
        <v>1E-4</v>
      </c>
      <c r="F120" s="34">
        <f t="shared" si="67"/>
        <v>5.9865007639116045E-6</v>
      </c>
      <c r="G120" s="30">
        <f t="shared" si="44"/>
        <v>-9.4013499236088405E-5</v>
      </c>
      <c r="H120" s="30">
        <f t="shared" si="72"/>
        <v>5.0000000000000001E-4</v>
      </c>
      <c r="I120" s="31">
        <f t="shared" si="71"/>
        <v>-5.9401349923608846E-4</v>
      </c>
      <c r="J120" s="30">
        <f t="shared" si="53"/>
        <v>0.99999301349923619</v>
      </c>
      <c r="K120" s="30">
        <f t="shared" si="54"/>
        <v>0</v>
      </c>
      <c r="L120" s="37">
        <f t="shared" si="75"/>
        <v>9.11E-2</v>
      </c>
      <c r="M120" s="37">
        <f t="shared" si="75"/>
        <v>0.1206</v>
      </c>
      <c r="N120" s="37">
        <f t="shared" si="55"/>
        <v>9.11E-2</v>
      </c>
      <c r="O120" s="37">
        <f t="shared" si="56"/>
        <v>0.1206</v>
      </c>
      <c r="P120" s="32">
        <f t="shared" si="68"/>
        <v>0.4</v>
      </c>
      <c r="Q120" s="32">
        <f t="shared" si="73"/>
        <v>0.25422394229348394</v>
      </c>
      <c r="R120" s="49">
        <v>97</v>
      </c>
      <c r="S120" s="50">
        <f t="shared" si="74"/>
        <v>1.5349060354278543E-4</v>
      </c>
      <c r="T120" s="50">
        <f t="shared" si="74"/>
        <v>0.15814277336800395</v>
      </c>
      <c r="U120" s="50">
        <f t="shared" si="74"/>
        <v>0.18977132804160474</v>
      </c>
      <c r="V120" s="50">
        <f t="shared" si="74"/>
        <v>3.9535693342000987E-2</v>
      </c>
      <c r="W120" s="50">
        <f t="shared" si="74"/>
        <v>3.9535693342000987E-2</v>
      </c>
      <c r="X120" s="50">
        <f t="shared" si="74"/>
        <v>1.2000000476316327E-2</v>
      </c>
      <c r="Y120" s="50">
        <f t="shared" si="74"/>
        <v>0.39517372645339771</v>
      </c>
      <c r="Z120" s="32">
        <f t="shared" si="74"/>
        <v>9.8401835591496856E-5</v>
      </c>
      <c r="AA120" s="32">
        <f t="shared" si="74"/>
        <v>3.8925626180274784E-5</v>
      </c>
      <c r="AB120" s="32">
        <f t="shared" si="74"/>
        <v>0</v>
      </c>
      <c r="AC120" s="32">
        <f t="shared" si="74"/>
        <v>1.6842652615608798E-6</v>
      </c>
      <c r="AE120" s="19">
        <f t="shared" si="61"/>
        <v>1.6040095629084437E-6</v>
      </c>
      <c r="AF120" s="19">
        <f t="shared" si="62"/>
        <v>4.6871604914408439E-6</v>
      </c>
      <c r="AG120" s="19">
        <f t="shared" si="63"/>
        <v>2.8506140139362305E-5</v>
      </c>
      <c r="AH120" s="19">
        <f t="shared" si="64"/>
        <v>5.7576089605332489E-2</v>
      </c>
      <c r="AI120" s="19">
        <f t="shared" si="65"/>
        <v>9.9547579436474368E-2</v>
      </c>
    </row>
    <row r="121" spans="1:35" x14ac:dyDescent="0.25">
      <c r="A121" s="45">
        <f t="shared" si="66"/>
        <v>160</v>
      </c>
      <c r="B121" s="32">
        <f t="shared" si="51"/>
        <v>0.65987121940681892</v>
      </c>
      <c r="C121" s="28">
        <f t="shared" si="42"/>
        <v>1.0000000000000002E-6</v>
      </c>
      <c r="D121" s="33">
        <f t="shared" si="52"/>
        <v>5.6347583198231875E-5</v>
      </c>
      <c r="E121" s="28">
        <f t="shared" si="43"/>
        <v>1E-4</v>
      </c>
      <c r="F121" s="34">
        <f t="shared" si="67"/>
        <v>5.3063650975407776E-6</v>
      </c>
      <c r="G121" s="30">
        <f t="shared" si="44"/>
        <v>-9.469363490245923E-5</v>
      </c>
      <c r="H121" s="30">
        <f t="shared" si="72"/>
        <v>5.0000000000000001E-4</v>
      </c>
      <c r="I121" s="31">
        <f t="shared" si="71"/>
        <v>-5.9469363490245925E-4</v>
      </c>
      <c r="J121" s="30">
        <f t="shared" si="53"/>
        <v>0.99999369363490243</v>
      </c>
      <c r="K121" s="30">
        <f t="shared" si="54"/>
        <v>0</v>
      </c>
      <c r="L121" s="37">
        <f t="shared" si="75"/>
        <v>9.11E-2</v>
      </c>
      <c r="M121" s="37">
        <f t="shared" si="75"/>
        <v>0.1206</v>
      </c>
      <c r="N121" s="37">
        <f t="shared" si="55"/>
        <v>9.11E-2</v>
      </c>
      <c r="O121" s="37">
        <f t="shared" si="56"/>
        <v>0.1206</v>
      </c>
      <c r="P121" s="32">
        <f t="shared" si="68"/>
        <v>0.60000000000000009</v>
      </c>
      <c r="Q121" s="32">
        <f t="shared" si="73"/>
        <v>0.25422394229348394</v>
      </c>
      <c r="R121" s="49">
        <v>98</v>
      </c>
      <c r="S121" s="50">
        <f t="shared" si="74"/>
        <v>1.5349060354278543E-4</v>
      </c>
      <c r="T121" s="50">
        <f t="shared" si="74"/>
        <v>0.15814277336800395</v>
      </c>
      <c r="U121" s="50">
        <f t="shared" si="74"/>
        <v>0.18977132804160474</v>
      </c>
      <c r="V121" s="50">
        <f t="shared" si="74"/>
        <v>3.9535693342000987E-2</v>
      </c>
      <c r="W121" s="50">
        <f t="shared" si="74"/>
        <v>3.9535693342000987E-2</v>
      </c>
      <c r="X121" s="50">
        <f t="shared" si="74"/>
        <v>1.2000000476316327E-2</v>
      </c>
      <c r="Y121" s="50">
        <f t="shared" si="74"/>
        <v>0.39517372645339771</v>
      </c>
      <c r="Z121" s="32">
        <f t="shared" si="74"/>
        <v>9.8401835591496856E-5</v>
      </c>
      <c r="AA121" s="32">
        <f t="shared" si="74"/>
        <v>3.8925626180274784E-5</v>
      </c>
      <c r="AB121" s="32">
        <f t="shared" si="74"/>
        <v>0</v>
      </c>
      <c r="AC121" s="32">
        <f t="shared" si="74"/>
        <v>1.6842652615608798E-6</v>
      </c>
      <c r="AE121" s="19">
        <f t="shared" si="61"/>
        <v>1.5154472124105288E-6</v>
      </c>
      <c r="AF121" s="19">
        <f t="shared" si="62"/>
        <v>4.3213401920036894E-6</v>
      </c>
      <c r="AG121" s="19">
        <f t="shared" si="63"/>
        <v>2.7202962298361541E-5</v>
      </c>
      <c r="AH121" s="19">
        <f t="shared" si="64"/>
        <v>5.7577042509633893E-2</v>
      </c>
      <c r="AI121" s="19">
        <f t="shared" si="65"/>
        <v>9.9548384092663894E-2</v>
      </c>
    </row>
    <row r="122" spans="1:35" x14ac:dyDescent="0.25">
      <c r="A122" s="45">
        <f t="shared" si="66"/>
        <v>161</v>
      </c>
      <c r="B122" s="32">
        <f t="shared" si="51"/>
        <v>0.69621415615623194</v>
      </c>
      <c r="C122" s="28">
        <f t="shared" si="42"/>
        <v>1.0000000000000002E-6</v>
      </c>
      <c r="D122" s="33">
        <f t="shared" si="52"/>
        <v>5.1441197049436092E-5</v>
      </c>
      <c r="E122" s="28">
        <f t="shared" si="43"/>
        <v>1E-4</v>
      </c>
      <c r="F122" s="34">
        <f t="shared" si="67"/>
        <v>4.7035007024705888E-6</v>
      </c>
      <c r="G122" s="30">
        <f t="shared" si="44"/>
        <v>-9.5296499297529419E-5</v>
      </c>
      <c r="H122" s="30">
        <f t="shared" si="72"/>
        <v>5.0000000000000001E-4</v>
      </c>
      <c r="I122" s="31">
        <f t="shared" si="71"/>
        <v>-5.9529649929752947E-4</v>
      </c>
      <c r="J122" s="30">
        <f t="shared" si="53"/>
        <v>0.9999942964992975</v>
      </c>
      <c r="K122" s="30">
        <f t="shared" si="54"/>
        <v>0</v>
      </c>
      <c r="L122" s="37">
        <f t="shared" si="75"/>
        <v>9.11E-2</v>
      </c>
      <c r="M122" s="37">
        <f t="shared" si="75"/>
        <v>0.1206</v>
      </c>
      <c r="N122" s="37">
        <f t="shared" si="55"/>
        <v>9.11E-2</v>
      </c>
      <c r="O122" s="37">
        <f t="shared" si="56"/>
        <v>0.12060000000000001</v>
      </c>
      <c r="P122" s="32">
        <f t="shared" si="68"/>
        <v>0.8</v>
      </c>
      <c r="Q122" s="32">
        <f t="shared" si="73"/>
        <v>0.25422394229348394</v>
      </c>
      <c r="R122" s="49">
        <v>99</v>
      </c>
      <c r="S122" s="50">
        <f t="shared" si="74"/>
        <v>1.5349060354278543E-4</v>
      </c>
      <c r="T122" s="50">
        <f t="shared" si="74"/>
        <v>0.15814277336800395</v>
      </c>
      <c r="U122" s="50">
        <f t="shared" si="74"/>
        <v>0.18977132804160474</v>
      </c>
      <c r="V122" s="50">
        <f t="shared" si="74"/>
        <v>3.9535693342000987E-2</v>
      </c>
      <c r="W122" s="50">
        <f t="shared" si="74"/>
        <v>3.9535693342000987E-2</v>
      </c>
      <c r="X122" s="50">
        <f t="shared" si="74"/>
        <v>1.2000000476316327E-2</v>
      </c>
      <c r="Y122" s="50">
        <f t="shared" si="74"/>
        <v>0.39517372645339771</v>
      </c>
      <c r="Z122" s="32">
        <f t="shared" si="74"/>
        <v>9.8401835591496856E-5</v>
      </c>
      <c r="AA122" s="32">
        <f t="shared" si="74"/>
        <v>3.8925626180274784E-5</v>
      </c>
      <c r="AB122" s="32">
        <f t="shared" si="74"/>
        <v>0</v>
      </c>
      <c r="AC122" s="32">
        <f t="shared" si="74"/>
        <v>1.6842652615608798E-6</v>
      </c>
      <c r="AE122" s="19">
        <f t="shared" si="61"/>
        <v>1.4363396537653824E-6</v>
      </c>
      <c r="AF122" s="19">
        <f t="shared" si="62"/>
        <v>4.0207662162671347E-6</v>
      </c>
      <c r="AG122" s="19">
        <f t="shared" si="63"/>
        <v>2.5959360130425345E-5</v>
      </c>
      <c r="AH122" s="19">
        <f t="shared" si="64"/>
        <v>5.7577922490357314E-2</v>
      </c>
      <c r="AI122" s="19">
        <f t="shared" si="65"/>
        <v>9.9549127395642784E-2</v>
      </c>
    </row>
    <row r="123" spans="1:35" x14ac:dyDescent="0.25">
      <c r="A123" s="45">
        <f t="shared" si="66"/>
        <v>162</v>
      </c>
      <c r="B123" s="32">
        <f t="shared" si="51"/>
        <v>0.73299106622959909</v>
      </c>
      <c r="C123" s="28">
        <f t="shared" si="42"/>
        <v>1.0000000000000002E-6</v>
      </c>
      <c r="D123" s="33">
        <f t="shared" si="52"/>
        <v>4.6962027538422398E-5</v>
      </c>
      <c r="E123" s="28">
        <f t="shared" si="43"/>
        <v>1E-4</v>
      </c>
      <c r="F123" s="34">
        <f t="shared" si="67"/>
        <v>4.1691286693397967E-6</v>
      </c>
      <c r="G123" s="30">
        <f t="shared" si="44"/>
        <v>-9.5830871330660207E-5</v>
      </c>
      <c r="H123" s="30">
        <f t="shared" si="72"/>
        <v>5.0000000000000001E-4</v>
      </c>
      <c r="I123" s="31">
        <f t="shared" si="71"/>
        <v>-5.9583087133066018E-4</v>
      </c>
      <c r="J123" s="30">
        <f t="shared" si="53"/>
        <v>0.99999483087133079</v>
      </c>
      <c r="K123" s="30">
        <f t="shared" si="54"/>
        <v>0</v>
      </c>
      <c r="L123" s="37">
        <f t="shared" si="75"/>
        <v>9.11E-2</v>
      </c>
      <c r="M123" s="37">
        <f t="shared" si="75"/>
        <v>0.1206</v>
      </c>
      <c r="N123" s="37">
        <f t="shared" si="55"/>
        <v>9.11E-2</v>
      </c>
      <c r="O123" s="37">
        <f t="shared" si="56"/>
        <v>0.1206</v>
      </c>
      <c r="P123" s="32">
        <f t="shared" si="68"/>
        <v>0</v>
      </c>
      <c r="Q123" s="32">
        <f t="shared" si="73"/>
        <v>0.25422394229348394</v>
      </c>
      <c r="R123" s="49">
        <v>100</v>
      </c>
      <c r="S123" s="50">
        <f t="shared" si="74"/>
        <v>1.5349060354278543E-4</v>
      </c>
      <c r="T123" s="50">
        <f t="shared" si="74"/>
        <v>0.15814277336800395</v>
      </c>
      <c r="U123" s="50">
        <f t="shared" si="74"/>
        <v>0.18977132804160474</v>
      </c>
      <c r="V123" s="50">
        <f t="shared" si="74"/>
        <v>3.9535693342000987E-2</v>
      </c>
      <c r="W123" s="50">
        <f t="shared" si="74"/>
        <v>3.9535693342000987E-2</v>
      </c>
      <c r="X123" s="50">
        <f t="shared" si="74"/>
        <v>1.2000000476316327E-2</v>
      </c>
      <c r="Y123" s="50">
        <f t="shared" si="74"/>
        <v>0.39517372645339771</v>
      </c>
      <c r="Z123" s="32">
        <f t="shared" si="74"/>
        <v>9.8401835591496856E-5</v>
      </c>
      <c r="AA123" s="32">
        <f t="shared" si="74"/>
        <v>3.8925626180274784E-5</v>
      </c>
      <c r="AB123" s="32">
        <f t="shared" si="74"/>
        <v>0</v>
      </c>
      <c r="AC123" s="32">
        <f t="shared" si="74"/>
        <v>1.6842652615608798E-6</v>
      </c>
      <c r="AE123" s="19">
        <f t="shared" si="61"/>
        <v>1.3642731079163852E-6</v>
      </c>
      <c r="AF123" s="19">
        <f t="shared" si="62"/>
        <v>3.7671281666543429E-6</v>
      </c>
      <c r="AG123" s="19">
        <f t="shared" si="63"/>
        <v>2.4772610092603992E-5</v>
      </c>
      <c r="AH123" s="19">
        <f t="shared" si="64"/>
        <v>5.7578742303186006E-2</v>
      </c>
      <c r="AI123" s="19">
        <f t="shared" si="65"/>
        <v>9.9549820037447376E-2</v>
      </c>
    </row>
    <row r="124" spans="1:35" x14ac:dyDescent="0.25">
      <c r="A124" s="45">
        <f t="shared" si="66"/>
        <v>163</v>
      </c>
      <c r="B124" s="32">
        <f t="shared" si="51"/>
        <v>0.77059415727459479</v>
      </c>
      <c r="C124" s="28">
        <f t="shared" si="42"/>
        <v>1.0000000000000002E-6</v>
      </c>
      <c r="D124" s="33">
        <f t="shared" si="52"/>
        <v>4.2872875380409136E-5</v>
      </c>
      <c r="E124" s="28">
        <f t="shared" si="43"/>
        <v>1E-4</v>
      </c>
      <c r="F124" s="34">
        <f t="shared" si="67"/>
        <v>3.695467474339069E-6</v>
      </c>
      <c r="G124" s="30">
        <f t="shared" si="44"/>
        <v>-9.6304532525660929E-5</v>
      </c>
      <c r="H124" s="30">
        <f t="shared" si="72"/>
        <v>5.0000000000000001E-4</v>
      </c>
      <c r="I124" s="31">
        <f t="shared" si="71"/>
        <v>-5.9630453252566091E-4</v>
      </c>
      <c r="J124" s="30">
        <f t="shared" si="53"/>
        <v>0.99999530453252572</v>
      </c>
      <c r="K124" s="30">
        <f t="shared" si="54"/>
        <v>0</v>
      </c>
      <c r="L124" s="37">
        <f t="shared" si="75"/>
        <v>9.11E-2</v>
      </c>
      <c r="M124" s="37">
        <f t="shared" si="75"/>
        <v>0.1206</v>
      </c>
      <c r="N124" s="37">
        <f t="shared" si="55"/>
        <v>9.11E-2</v>
      </c>
      <c r="O124" s="37">
        <f t="shared" si="56"/>
        <v>0.12060000000000001</v>
      </c>
      <c r="P124" s="32">
        <f t="shared" si="68"/>
        <v>0.2</v>
      </c>
      <c r="Q124" s="32">
        <f t="shared" si="73"/>
        <v>0.25422394229348394</v>
      </c>
      <c r="R124" s="49">
        <v>101</v>
      </c>
      <c r="S124" s="50">
        <f t="shared" si="74"/>
        <v>1.5349060354278543E-4</v>
      </c>
      <c r="T124" s="50">
        <f t="shared" si="74"/>
        <v>0.15814277336800395</v>
      </c>
      <c r="U124" s="50">
        <f t="shared" si="74"/>
        <v>0.18977132804160474</v>
      </c>
      <c r="V124" s="50">
        <f t="shared" si="74"/>
        <v>3.9535693342000987E-2</v>
      </c>
      <c r="W124" s="50">
        <f t="shared" si="74"/>
        <v>3.9535693342000987E-2</v>
      </c>
      <c r="X124" s="50">
        <f t="shared" si="74"/>
        <v>1.2000000476316327E-2</v>
      </c>
      <c r="Y124" s="50">
        <f t="shared" si="74"/>
        <v>0.39517372645339771</v>
      </c>
      <c r="Z124" s="32">
        <f t="shared" si="74"/>
        <v>9.8401835591496856E-5</v>
      </c>
      <c r="AA124" s="32">
        <f t="shared" si="74"/>
        <v>3.8925626180274784E-5</v>
      </c>
      <c r="AB124" s="32">
        <f t="shared" si="74"/>
        <v>0</v>
      </c>
      <c r="AC124" s="32">
        <f t="shared" si="74"/>
        <v>1.6842652615608798E-6</v>
      </c>
      <c r="AE124" s="19">
        <f t="shared" si="61"/>
        <v>1.2976999508233471E-6</v>
      </c>
      <c r="AF124" s="19">
        <f>AF123*(1-T123-U123-X123)+AG123*$D$14+Y123*AE123</f>
        <v>3.547686288305771E-6</v>
      </c>
      <c r="AG124" s="19">
        <f t="shared" si="63"/>
        <v>2.3640113150590589E-5</v>
      </c>
      <c r="AH124" s="19">
        <f t="shared" si="64"/>
        <v>5.7579511133584324E-2</v>
      </c>
      <c r="AI124" s="19">
        <f t="shared" si="65"/>
        <v>9.9550469719026508E-2</v>
      </c>
    </row>
    <row r="125" spans="1:35" x14ac:dyDescent="0.25">
      <c r="A125" s="45">
        <f t="shared" si="66"/>
        <v>164</v>
      </c>
      <c r="B125" s="32">
        <f t="shared" si="51"/>
        <v>0.80932505529879839</v>
      </c>
      <c r="C125" s="28">
        <f t="shared" si="42"/>
        <v>1.0000000000000002E-6</v>
      </c>
      <c r="D125" s="33">
        <f t="shared" si="52"/>
        <v>3.9139780365748636E-5</v>
      </c>
      <c r="E125" s="28">
        <f t="shared" si="43"/>
        <v>1E-4</v>
      </c>
      <c r="F125" s="34">
        <f t="shared" si="67"/>
        <v>3.2756196646865666E-6</v>
      </c>
      <c r="G125" s="30">
        <f t="shared" si="44"/>
        <v>-9.6724380335313432E-5</v>
      </c>
      <c r="H125" s="30">
        <f t="shared" si="72"/>
        <v>5.0000000000000001E-4</v>
      </c>
      <c r="I125" s="31">
        <f t="shared" si="71"/>
        <v>-5.9672438033531346E-4</v>
      </c>
      <c r="J125" s="30">
        <f t="shared" si="53"/>
        <v>0.99999572438033535</v>
      </c>
      <c r="K125" s="30">
        <f t="shared" si="54"/>
        <v>0</v>
      </c>
      <c r="L125" s="37">
        <f t="shared" si="75"/>
        <v>9.11E-2</v>
      </c>
      <c r="M125" s="37">
        <f t="shared" si="75"/>
        <v>0.1206</v>
      </c>
      <c r="N125" s="37">
        <f t="shared" si="55"/>
        <v>9.11E-2</v>
      </c>
      <c r="O125" s="37">
        <f t="shared" si="56"/>
        <v>0.1206</v>
      </c>
      <c r="P125" s="32">
        <f t="shared" si="68"/>
        <v>0.4</v>
      </c>
      <c r="Q125" s="32">
        <f t="shared" si="73"/>
        <v>0.25422394229348394</v>
      </c>
      <c r="R125" s="49">
        <v>102</v>
      </c>
      <c r="S125" s="50">
        <f t="shared" si="74"/>
        <v>1.5349060354278543E-4</v>
      </c>
      <c r="T125" s="50">
        <f t="shared" si="74"/>
        <v>0.15814277336800395</v>
      </c>
      <c r="U125" s="50">
        <f t="shared" si="74"/>
        <v>0.18977132804160474</v>
      </c>
      <c r="V125" s="50">
        <f t="shared" si="74"/>
        <v>3.9535693342000987E-2</v>
      </c>
      <c r="W125" s="50">
        <f t="shared" si="74"/>
        <v>3.9535693342000987E-2</v>
      </c>
      <c r="X125" s="50">
        <f t="shared" si="74"/>
        <v>1.2000000476316327E-2</v>
      </c>
      <c r="Y125" s="50">
        <f t="shared" si="74"/>
        <v>0.39517372645339771</v>
      </c>
      <c r="Z125" s="32">
        <f t="shared" si="74"/>
        <v>9.8401835591496856E-5</v>
      </c>
      <c r="AA125" s="32">
        <f t="shared" si="74"/>
        <v>3.8925626180274784E-5</v>
      </c>
      <c r="AB125" s="32">
        <f t="shared" si="74"/>
        <v>0</v>
      </c>
      <c r="AC125" s="32">
        <f t="shared" si="74"/>
        <v>1.6842652615608798E-6</v>
      </c>
      <c r="AE125" s="19">
        <f>AE124*(1-V124-W124-Y124)+$D$5*AG124+X124*AF124</f>
        <v>1.2355974814480514E-6</v>
      </c>
      <c r="AF125" s="19">
        <f t="shared" si="62"/>
        <v>3.3536117998585421E-6</v>
      </c>
      <c r="AG125" s="19">
        <f t="shared" si="63"/>
        <v>2.2559389086722658E-5</v>
      </c>
      <c r="AH125" s="19">
        <f t="shared" si="64"/>
        <v>5.7580235688190033E-2</v>
      </c>
      <c r="AI125" s="19">
        <f t="shared" si="65"/>
        <v>9.9551082065442484E-2</v>
      </c>
    </row>
    <row r="126" spans="1:35" x14ac:dyDescent="0.25">
      <c r="A126" s="45">
        <f t="shared" si="66"/>
        <v>165</v>
      </c>
      <c r="B126" s="32">
        <f t="shared" si="51"/>
        <v>0.84942391509960258</v>
      </c>
      <c r="C126" s="28">
        <f t="shared" si="42"/>
        <v>1.0000000000000002E-6</v>
      </c>
      <c r="D126" s="33">
        <f t="shared" si="52"/>
        <v>3.5731739322038988E-5</v>
      </c>
      <c r="E126" s="28">
        <f t="shared" si="43"/>
        <v>1E-4</v>
      </c>
      <c r="F126" s="34">
        <f t="shared" si="67"/>
        <v>2.9034714179429571E-6</v>
      </c>
      <c r="G126" s="30">
        <f t="shared" si="44"/>
        <v>-9.7096528582057051E-5</v>
      </c>
      <c r="H126" s="30">
        <f t="shared" si="72"/>
        <v>5.0000000000000001E-4</v>
      </c>
      <c r="I126" s="31">
        <f t="shared" si="71"/>
        <v>-5.9709652858205712E-4</v>
      </c>
      <c r="J126" s="30">
        <f t="shared" si="53"/>
        <v>0.99999609652858201</v>
      </c>
      <c r="K126" s="30">
        <f t="shared" si="54"/>
        <v>0</v>
      </c>
      <c r="L126" s="37">
        <f t="shared" si="75"/>
        <v>9.11E-2</v>
      </c>
      <c r="M126" s="37">
        <f t="shared" si="75"/>
        <v>0.1206</v>
      </c>
      <c r="N126" s="37">
        <f t="shared" si="55"/>
        <v>9.11E-2</v>
      </c>
      <c r="O126" s="37">
        <f t="shared" si="56"/>
        <v>0.1206</v>
      </c>
      <c r="P126" s="32">
        <f t="shared" si="68"/>
        <v>0.60000000000000009</v>
      </c>
      <c r="Q126" s="32">
        <f t="shared" si="73"/>
        <v>0.25422394229348394</v>
      </c>
      <c r="R126" s="49">
        <v>103</v>
      </c>
      <c r="S126" s="50">
        <f t="shared" si="74"/>
        <v>1.5349060354278543E-4</v>
      </c>
      <c r="T126" s="50">
        <f t="shared" si="74"/>
        <v>0.15814277336800395</v>
      </c>
      <c r="U126" s="50">
        <f t="shared" si="74"/>
        <v>0.18977132804160474</v>
      </c>
      <c r="V126" s="50">
        <f t="shared" si="74"/>
        <v>3.9535693342000987E-2</v>
      </c>
      <c r="W126" s="50">
        <f t="shared" si="74"/>
        <v>3.9535693342000987E-2</v>
      </c>
      <c r="X126" s="50">
        <f t="shared" si="74"/>
        <v>1.2000000476316327E-2</v>
      </c>
      <c r="Y126" s="50">
        <f t="shared" si="74"/>
        <v>0.39517372645339771</v>
      </c>
      <c r="Z126" s="32">
        <f t="shared" si="74"/>
        <v>9.8401835591496856E-5</v>
      </c>
      <c r="AA126" s="32">
        <f t="shared" si="74"/>
        <v>3.8925626180274784E-5</v>
      </c>
      <c r="AB126" s="32">
        <f t="shared" si="74"/>
        <v>0</v>
      </c>
      <c r="AC126" s="32">
        <f t="shared" si="74"/>
        <v>1.6842652615608798E-6</v>
      </c>
      <c r="AE126" s="19">
        <f t="shared" si="61"/>
        <v>1.1772684783459873E-6</v>
      </c>
      <c r="AF126" s="19">
        <f t="shared" si="62"/>
        <v>3.1787895794200944E-6</v>
      </c>
      <c r="AG126" s="19">
        <f t="shared" si="63"/>
        <v>2.1528071068197366E-5</v>
      </c>
      <c r="AH126" s="19">
        <f t="shared" si="64"/>
        <v>5.7580920957758144E-2</v>
      </c>
      <c r="AI126" s="19">
        <f t="shared" si="65"/>
        <v>9.9551661265116428E-2</v>
      </c>
    </row>
    <row r="127" spans="1:35" x14ac:dyDescent="0.25">
      <c r="A127" s="45">
        <f t="shared" si="66"/>
        <v>166</v>
      </c>
      <c r="B127" s="32">
        <f t="shared" si="51"/>
        <v>0.89108939955097177</v>
      </c>
      <c r="C127" s="28">
        <f t="shared" si="42"/>
        <v>1.0000000000000002E-6</v>
      </c>
      <c r="D127" s="33">
        <f t="shared" si="52"/>
        <v>3.2620448634286211E-5</v>
      </c>
      <c r="E127" s="28">
        <f t="shared" si="43"/>
        <v>1E-4</v>
      </c>
      <c r="F127" s="34">
        <f t="shared" si="67"/>
        <v>2.5736035125489267E-6</v>
      </c>
      <c r="G127" s="30">
        <f t="shared" si="44"/>
        <v>-9.7426396487451078E-5</v>
      </c>
      <c r="H127" s="30">
        <f t="shared" si="72"/>
        <v>5.0000000000000001E-4</v>
      </c>
      <c r="I127" s="31">
        <f t="shared" si="71"/>
        <v>-5.9742639648745113E-4</v>
      </c>
      <c r="J127" s="30">
        <f t="shared" si="53"/>
        <v>0.99999642639648745</v>
      </c>
      <c r="K127" s="30">
        <f t="shared" si="54"/>
        <v>0</v>
      </c>
      <c r="L127" s="37">
        <f t="shared" si="75"/>
        <v>9.11E-2</v>
      </c>
      <c r="M127" s="37">
        <f t="shared" si="75"/>
        <v>0.1206</v>
      </c>
      <c r="N127" s="37">
        <f t="shared" si="55"/>
        <v>9.11E-2</v>
      </c>
      <c r="O127" s="37">
        <f t="shared" si="56"/>
        <v>0.12060000000000001</v>
      </c>
      <c r="P127" s="32">
        <f t="shared" si="68"/>
        <v>0.8</v>
      </c>
      <c r="Q127" s="32">
        <f t="shared" si="73"/>
        <v>0.25422394229348394</v>
      </c>
      <c r="R127" s="49">
        <v>104</v>
      </c>
      <c r="S127" s="50">
        <f t="shared" ref="S127:AC132" si="76">S126</f>
        <v>1.5349060354278543E-4</v>
      </c>
      <c r="T127" s="50">
        <f t="shared" si="76"/>
        <v>0.15814277336800395</v>
      </c>
      <c r="U127" s="50">
        <f t="shared" si="76"/>
        <v>0.18977132804160474</v>
      </c>
      <c r="V127" s="50">
        <f t="shared" si="76"/>
        <v>3.9535693342000987E-2</v>
      </c>
      <c r="W127" s="50">
        <f t="shared" si="76"/>
        <v>3.9535693342000987E-2</v>
      </c>
      <c r="X127" s="50">
        <f t="shared" si="76"/>
        <v>1.2000000476316327E-2</v>
      </c>
      <c r="Y127" s="50">
        <f t="shared" si="76"/>
        <v>0.39517372645339771</v>
      </c>
      <c r="Z127" s="32">
        <f t="shared" si="76"/>
        <v>9.8401835591496856E-5</v>
      </c>
      <c r="AA127" s="32">
        <f t="shared" si="76"/>
        <v>3.8925626180274784E-5</v>
      </c>
      <c r="AB127" s="32">
        <f t="shared" si="76"/>
        <v>0</v>
      </c>
      <c r="AC127" s="32">
        <f t="shared" si="76"/>
        <v>1.6842652615608798E-6</v>
      </c>
      <c r="AE127" s="19">
        <f t="shared" si="61"/>
        <v>1.1222218561952476E-6</v>
      </c>
      <c r="AF127" s="19">
        <f t="shared" si="62"/>
        <v>3.0189728349873217E-6</v>
      </c>
      <c r="AG127" s="19">
        <f t="shared" si="63"/>
        <v>2.0543900463604525E-5</v>
      </c>
      <c r="AH127" s="19">
        <f t="shared" si="64"/>
        <v>5.7581570745003738E-2</v>
      </c>
      <c r="AI127" s="19">
        <f t="shared" si="65"/>
        <v>9.9552210511842015E-2</v>
      </c>
    </row>
    <row r="128" spans="1:35" x14ac:dyDescent="0.25">
      <c r="A128" s="45">
        <f t="shared" si="66"/>
        <v>167</v>
      </c>
      <c r="B128" s="32">
        <f t="shared" si="51"/>
        <v>0.93449239658046324</v>
      </c>
      <c r="C128" s="28">
        <f t="shared" si="42"/>
        <v>1.0000000000000002E-6</v>
      </c>
      <c r="D128" s="33">
        <f t="shared" si="52"/>
        <v>2.978006918475929E-5</v>
      </c>
      <c r="E128" s="28">
        <f t="shared" si="43"/>
        <v>1E-4</v>
      </c>
      <c r="F128" s="34">
        <f t="shared" si="67"/>
        <v>2.2812124131384512E-6</v>
      </c>
      <c r="G128" s="30">
        <f t="shared" si="44"/>
        <v>-9.7718787586861548E-5</v>
      </c>
      <c r="H128" s="30">
        <f t="shared" si="72"/>
        <v>5.0000000000000001E-4</v>
      </c>
      <c r="I128" s="31">
        <f t="shared" si="71"/>
        <v>-5.9771878758686152E-4</v>
      </c>
      <c r="J128" s="30">
        <f t="shared" si="53"/>
        <v>0.999996718787587</v>
      </c>
      <c r="K128" s="30">
        <f t="shared" si="54"/>
        <v>0</v>
      </c>
      <c r="L128" s="37">
        <f t="shared" si="75"/>
        <v>9.11E-2</v>
      </c>
      <c r="M128" s="37">
        <f t="shared" si="75"/>
        <v>0.1206</v>
      </c>
      <c r="N128" s="37">
        <f t="shared" si="55"/>
        <v>9.11E-2</v>
      </c>
      <c r="O128" s="37">
        <f t="shared" si="56"/>
        <v>0.1206</v>
      </c>
      <c r="P128" s="32">
        <f t="shared" si="68"/>
        <v>0</v>
      </c>
      <c r="Q128" s="32">
        <f t="shared" si="73"/>
        <v>0.25422394229348394</v>
      </c>
      <c r="R128" s="49">
        <v>105</v>
      </c>
      <c r="S128" s="50">
        <f t="shared" si="76"/>
        <v>1.5349060354278543E-4</v>
      </c>
      <c r="T128" s="50">
        <f t="shared" si="76"/>
        <v>0.15814277336800395</v>
      </c>
      <c r="U128" s="50">
        <f t="shared" si="76"/>
        <v>0.18977132804160474</v>
      </c>
      <c r="V128" s="50">
        <f t="shared" si="76"/>
        <v>3.9535693342000987E-2</v>
      </c>
      <c r="W128" s="50">
        <f t="shared" si="76"/>
        <v>3.9535693342000987E-2</v>
      </c>
      <c r="X128" s="50">
        <f t="shared" si="76"/>
        <v>1.2000000476316327E-2</v>
      </c>
      <c r="Y128" s="50">
        <f t="shared" si="76"/>
        <v>0.39517372645339771</v>
      </c>
      <c r="Z128" s="32">
        <f t="shared" si="76"/>
        <v>9.8401835591496856E-5</v>
      </c>
      <c r="AA128" s="32">
        <f t="shared" si="76"/>
        <v>3.8925626180274784E-5</v>
      </c>
      <c r="AB128" s="32">
        <f t="shared" si="76"/>
        <v>0</v>
      </c>
      <c r="AC128" s="32">
        <f t="shared" si="76"/>
        <v>1.6842652615608798E-6</v>
      </c>
      <c r="AE128" s="19">
        <f t="shared" si="61"/>
        <v>1.0700996644373409E-6</v>
      </c>
      <c r="AF128" s="19">
        <f t="shared" si="62"/>
        <v>2.8711947345233053E-6</v>
      </c>
      <c r="AG128" s="19">
        <f t="shared" si="63"/>
        <v>1.9604721896425362E-5</v>
      </c>
      <c r="AH128" s="19">
        <f t="shared" si="64"/>
        <v>5.7582188027307121E-2</v>
      </c>
      <c r="AI128" s="19">
        <f t="shared" si="65"/>
        <v>9.9552732308398034E-2</v>
      </c>
    </row>
    <row r="129" spans="1:56" x14ac:dyDescent="0.25">
      <c r="A129" s="45">
        <f t="shared" si="66"/>
        <v>168</v>
      </c>
      <c r="B129" s="32">
        <f t="shared" si="51"/>
        <v>0.97978551675678982</v>
      </c>
      <c r="C129" s="28">
        <f t="shared" si="42"/>
        <v>1.0000000000000002E-6</v>
      </c>
      <c r="D129" s="33">
        <f t="shared" si="52"/>
        <v>2.7686899260951381E-5</v>
      </c>
      <c r="E129" s="28">
        <f t="shared" si="43"/>
        <v>1E-4</v>
      </c>
      <c r="F129" s="34">
        <f t="shared" si="67"/>
        <v>2.0714048773403916E-6</v>
      </c>
      <c r="G129" s="30">
        <f t="shared" si="44"/>
        <v>-9.7928595122659609E-5</v>
      </c>
      <c r="H129" s="30">
        <f t="shared" si="72"/>
        <v>5.0000000000000001E-4</v>
      </c>
      <c r="I129" s="31">
        <f t="shared" si="71"/>
        <v>-5.9792859512265966E-4</v>
      </c>
      <c r="J129" s="30">
        <f t="shared" si="53"/>
        <v>0.99999692859512279</v>
      </c>
      <c r="K129" s="30">
        <f t="shared" si="54"/>
        <v>0</v>
      </c>
      <c r="L129" s="37">
        <f t="shared" ref="L129:M132" si="77">L128</f>
        <v>9.11E-2</v>
      </c>
      <c r="M129" s="37">
        <f t="shared" si="77"/>
        <v>0.1206</v>
      </c>
      <c r="N129" s="37">
        <f t="shared" si="55"/>
        <v>7.288E-2</v>
      </c>
      <c r="O129" s="37">
        <f t="shared" si="56"/>
        <v>9.648000000000001E-2</v>
      </c>
      <c r="P129" s="32">
        <f t="shared" si="68"/>
        <v>0.2</v>
      </c>
      <c r="Q129" s="32">
        <f t="shared" si="73"/>
        <v>0.25422394229348394</v>
      </c>
      <c r="R129" s="49">
        <v>106</v>
      </c>
      <c r="S129" s="50">
        <f t="shared" si="76"/>
        <v>1.5349060354278543E-4</v>
      </c>
      <c r="T129" s="50">
        <f t="shared" si="76"/>
        <v>0.15814277336800395</v>
      </c>
      <c r="U129" s="50">
        <f t="shared" si="76"/>
        <v>0.18977132804160474</v>
      </c>
      <c r="V129" s="50">
        <f t="shared" si="76"/>
        <v>3.9535693342000987E-2</v>
      </c>
      <c r="W129" s="50">
        <f t="shared" si="76"/>
        <v>3.9535693342000987E-2</v>
      </c>
      <c r="X129" s="50">
        <f t="shared" si="76"/>
        <v>1.2000000476316327E-2</v>
      </c>
      <c r="Y129" s="50">
        <f t="shared" si="76"/>
        <v>0.39517372645339771</v>
      </c>
      <c r="Z129" s="32">
        <f t="shared" si="76"/>
        <v>9.8401835591496856E-5</v>
      </c>
      <c r="AA129" s="32">
        <f t="shared" si="76"/>
        <v>3.8925626180274784E-5</v>
      </c>
      <c r="AB129" s="32">
        <f t="shared" si="76"/>
        <v>0</v>
      </c>
      <c r="AC129" s="32">
        <f t="shared" si="76"/>
        <v>1.6842652615608798E-6</v>
      </c>
      <c r="AE129" s="19">
        <f t="shared" si="61"/>
        <v>1.0206315391455497E-6</v>
      </c>
      <c r="AF129" s="19">
        <f t="shared" si="62"/>
        <v>2.7333628311856369E-6</v>
      </c>
      <c r="AG129" s="19">
        <f t="shared" si="63"/>
        <v>1.8708478524664E-5</v>
      </c>
      <c r="AH129" s="19">
        <f t="shared" si="64"/>
        <v>5.7582775204877139E-2</v>
      </c>
      <c r="AI129" s="19">
        <f t="shared" si="65"/>
        <v>9.9553228674228403E-2</v>
      </c>
    </row>
    <row r="130" spans="1:56" x14ac:dyDescent="0.25">
      <c r="A130" s="45">
        <f t="shared" si="66"/>
        <v>169</v>
      </c>
      <c r="B130" s="32">
        <f t="shared" si="51"/>
        <v>1.0271097536223537</v>
      </c>
      <c r="C130" s="28">
        <f t="shared" si="42"/>
        <v>1.0000000000000002E-6</v>
      </c>
      <c r="D130" s="33">
        <f t="shared" si="52"/>
        <v>2.6214150239450004E-5</v>
      </c>
      <c r="E130" s="28">
        <f t="shared" si="43"/>
        <v>1E-4</v>
      </c>
      <c r="F130" s="34">
        <f t="shared" si="67"/>
        <v>1.9268124587416769E-6</v>
      </c>
      <c r="G130" s="30">
        <f t="shared" si="44"/>
        <v>-9.8073187541258328E-5</v>
      </c>
      <c r="H130" s="30">
        <f t="shared" si="72"/>
        <v>5.0000000000000001E-4</v>
      </c>
      <c r="I130" s="31">
        <f t="shared" si="71"/>
        <v>-5.9807318754125831E-4</v>
      </c>
      <c r="J130" s="30">
        <f t="shared" si="53"/>
        <v>0.99999707318754127</v>
      </c>
      <c r="K130" s="30">
        <f t="shared" si="54"/>
        <v>0</v>
      </c>
      <c r="L130" s="37">
        <f t="shared" si="77"/>
        <v>9.11E-2</v>
      </c>
      <c r="M130" s="37">
        <f t="shared" si="77"/>
        <v>0.1206</v>
      </c>
      <c r="N130" s="37">
        <f t="shared" si="55"/>
        <v>5.466E-2</v>
      </c>
      <c r="O130" s="37">
        <f t="shared" si="56"/>
        <v>7.2359999999999994E-2</v>
      </c>
      <c r="P130" s="32">
        <f t="shared" si="68"/>
        <v>0.4</v>
      </c>
      <c r="Q130" s="32">
        <f t="shared" si="73"/>
        <v>0.25422394229348394</v>
      </c>
      <c r="R130" s="49">
        <v>107</v>
      </c>
      <c r="S130" s="50">
        <f t="shared" si="76"/>
        <v>1.5349060354278543E-4</v>
      </c>
      <c r="T130" s="50">
        <f t="shared" si="76"/>
        <v>0.15814277336800395</v>
      </c>
      <c r="U130" s="50">
        <f t="shared" si="76"/>
        <v>0.18977132804160474</v>
      </c>
      <c r="V130" s="50">
        <f t="shared" si="76"/>
        <v>3.9535693342000987E-2</v>
      </c>
      <c r="W130" s="50">
        <f t="shared" si="76"/>
        <v>3.9535693342000987E-2</v>
      </c>
      <c r="X130" s="50">
        <f t="shared" si="76"/>
        <v>1.2000000476316327E-2</v>
      </c>
      <c r="Y130" s="50">
        <f t="shared" si="76"/>
        <v>0.39517372645339771</v>
      </c>
      <c r="Z130" s="32">
        <f t="shared" si="76"/>
        <v>9.8401835591496856E-5</v>
      </c>
      <c r="AA130" s="32">
        <f t="shared" si="76"/>
        <v>3.8925626180274784E-5</v>
      </c>
      <c r="AB130" s="32">
        <f t="shared" si="76"/>
        <v>0</v>
      </c>
      <c r="AC130" s="32">
        <f t="shared" si="76"/>
        <v>1.6842652615608798E-6</v>
      </c>
      <c r="AE130" s="19">
        <f t="shared" si="61"/>
        <v>9.736057869894193E-7</v>
      </c>
      <c r="AF130" s="19">
        <f t="shared" si="62"/>
        <v>2.6039813473998849E-6</v>
      </c>
      <c r="AG130" s="19">
        <f t="shared" si="63"/>
        <v>1.7853207536273841E-5</v>
      </c>
      <c r="AH130" s="19">
        <f t="shared" si="64"/>
        <v>5.7583334270147182E-2</v>
      </c>
      <c r="AI130" s="19">
        <f t="shared" si="65"/>
        <v>9.9553701287182689E-2</v>
      </c>
    </row>
    <row r="131" spans="1:56" x14ac:dyDescent="0.25">
      <c r="A131" s="45">
        <f t="shared" si="66"/>
        <v>170</v>
      </c>
      <c r="B131" s="32">
        <f t="shared" si="51"/>
        <v>1.0765992246109191</v>
      </c>
      <c r="C131" s="28">
        <f t="shared" si="42"/>
        <v>1.0000000000000002E-6</v>
      </c>
      <c r="D131" s="33">
        <f t="shared" si="52"/>
        <v>2.5276101648582824E-5</v>
      </c>
      <c r="E131" s="28">
        <f t="shared" si="43"/>
        <v>1E-4</v>
      </c>
      <c r="F131" s="34">
        <f t="shared" si="67"/>
        <v>1.836069346262442E-6</v>
      </c>
      <c r="G131" s="30">
        <f t="shared" si="44"/>
        <v>-9.8163930653737561E-5</v>
      </c>
      <c r="H131" s="30">
        <f t="shared" si="72"/>
        <v>5.0000000000000001E-4</v>
      </c>
      <c r="I131" s="31">
        <f t="shared" si="71"/>
        <v>-5.9816393065373753E-4</v>
      </c>
      <c r="J131" s="30">
        <f t="shared" si="53"/>
        <v>0.99999716393065385</v>
      </c>
      <c r="K131" s="30">
        <f t="shared" si="54"/>
        <v>0</v>
      </c>
      <c r="L131" s="37">
        <f t="shared" si="77"/>
        <v>9.11E-2</v>
      </c>
      <c r="M131" s="37">
        <f t="shared" si="77"/>
        <v>0.1206</v>
      </c>
      <c r="N131" s="37">
        <f t="shared" si="55"/>
        <v>3.6439999999999993E-2</v>
      </c>
      <c r="O131" s="37">
        <f t="shared" si="56"/>
        <v>4.8239999999999991E-2</v>
      </c>
      <c r="P131" s="32">
        <f t="shared" si="68"/>
        <v>0.60000000000000009</v>
      </c>
      <c r="Q131" s="32">
        <f t="shared" si="73"/>
        <v>0.25422394229348394</v>
      </c>
      <c r="R131" s="49">
        <v>108</v>
      </c>
      <c r="S131" s="50">
        <f t="shared" si="76"/>
        <v>1.5349060354278543E-4</v>
      </c>
      <c r="T131" s="50">
        <f t="shared" si="76"/>
        <v>0.15814277336800395</v>
      </c>
      <c r="U131" s="50">
        <f t="shared" si="76"/>
        <v>0.18977132804160474</v>
      </c>
      <c r="V131" s="50">
        <f t="shared" si="76"/>
        <v>3.9535693342000987E-2</v>
      </c>
      <c r="W131" s="50">
        <f t="shared" si="76"/>
        <v>3.9535693342000987E-2</v>
      </c>
      <c r="X131" s="50">
        <f t="shared" si="76"/>
        <v>1.2000000476316327E-2</v>
      </c>
      <c r="Y131" s="50">
        <f t="shared" si="76"/>
        <v>0.39517372645339771</v>
      </c>
      <c r="Z131" s="32">
        <f t="shared" si="76"/>
        <v>9.8401835591496856E-5</v>
      </c>
      <c r="AA131" s="32">
        <f t="shared" si="76"/>
        <v>3.8925626180274784E-5</v>
      </c>
      <c r="AB131" s="32">
        <f t="shared" si="76"/>
        <v>0</v>
      </c>
      <c r="AC131" s="32">
        <f t="shared" si="76"/>
        <v>1.6842652615608798E-6</v>
      </c>
      <c r="AE131" s="19">
        <f t="shared" si="61"/>
        <v>9.2885075257359428E-7</v>
      </c>
      <c r="AF131" s="19">
        <f t="shared" si="62"/>
        <v>2.4819618773470762E-6</v>
      </c>
      <c r="AG131" s="19">
        <f t="shared" si="63"/>
        <v>1.7037035850513638E-5</v>
      </c>
      <c r="AH131" s="19">
        <f t="shared" si="64"/>
        <v>5.7583866923325504E-2</v>
      </c>
      <c r="AI131" s="19">
        <f t="shared" si="65"/>
        <v>9.9554151580194594E-2</v>
      </c>
    </row>
    <row r="132" spans="1:56" x14ac:dyDescent="0.25">
      <c r="A132" s="45">
        <f t="shared" si="66"/>
        <v>171</v>
      </c>
      <c r="B132" s="32">
        <f t="shared" si="51"/>
        <v>1.1283846008899143</v>
      </c>
      <c r="C132" s="28">
        <f t="shared" si="42"/>
        <v>1.0000000000000002E-6</v>
      </c>
      <c r="D132" s="33">
        <f t="shared" si="52"/>
        <v>2.4819741145431672E-5</v>
      </c>
      <c r="E132" s="28">
        <f t="shared" si="43"/>
        <v>1E-4</v>
      </c>
      <c r="F132" s="34">
        <f t="shared" si="67"/>
        <v>1.7923131743944703E-6</v>
      </c>
      <c r="G132" s="30">
        <f t="shared" si="44"/>
        <v>-9.8207686825605534E-5</v>
      </c>
      <c r="H132" s="30">
        <f t="shared" si="72"/>
        <v>5.0000000000000001E-4</v>
      </c>
      <c r="I132" s="31">
        <f t="shared" si="71"/>
        <v>-5.9820768682560552E-4</v>
      </c>
      <c r="J132" s="30">
        <f t="shared" si="53"/>
        <v>0.99999720768682565</v>
      </c>
      <c r="K132" s="30">
        <f t="shared" si="54"/>
        <v>0</v>
      </c>
      <c r="L132" s="37">
        <f t="shared" si="77"/>
        <v>9.11E-2</v>
      </c>
      <c r="M132" s="37">
        <f t="shared" si="77"/>
        <v>0.1206</v>
      </c>
      <c r="N132" s="37">
        <f t="shared" si="55"/>
        <v>1.8219999999999997E-2</v>
      </c>
      <c r="O132" s="37">
        <f t="shared" si="56"/>
        <v>2.4119999999999996E-2</v>
      </c>
      <c r="P132" s="32">
        <f t="shared" si="68"/>
        <v>0.8</v>
      </c>
      <c r="Q132" s="32">
        <f t="shared" si="73"/>
        <v>0.25422394229348394</v>
      </c>
      <c r="R132" s="49">
        <v>109</v>
      </c>
      <c r="S132" s="50">
        <f t="shared" si="76"/>
        <v>1.5349060354278543E-4</v>
      </c>
      <c r="T132" s="50">
        <f t="shared" si="76"/>
        <v>0.15814277336800395</v>
      </c>
      <c r="U132" s="50">
        <f t="shared" si="76"/>
        <v>0.18977132804160474</v>
      </c>
      <c r="V132" s="50">
        <f t="shared" si="76"/>
        <v>3.9535693342000987E-2</v>
      </c>
      <c r="W132" s="50">
        <f t="shared" si="76"/>
        <v>3.9535693342000987E-2</v>
      </c>
      <c r="X132" s="50">
        <f t="shared" si="76"/>
        <v>1.2000000476316327E-2</v>
      </c>
      <c r="Y132" s="50">
        <f t="shared" si="76"/>
        <v>0.39517372645339771</v>
      </c>
      <c r="Z132" s="32">
        <f t="shared" si="76"/>
        <v>9.8401835591496856E-5</v>
      </c>
      <c r="AA132" s="32">
        <f t="shared" si="76"/>
        <v>3.8925626180274784E-5</v>
      </c>
      <c r="AB132" s="32">
        <f t="shared" si="76"/>
        <v>0</v>
      </c>
      <c r="AC132" s="32">
        <f t="shared" si="76"/>
        <v>1.6842652615608798E-6</v>
      </c>
      <c r="AE132" s="19">
        <f t="shared" si="61"/>
        <v>8.8622265778116608E-7</v>
      </c>
      <c r="AF132" s="19">
        <f t="shared" si="62"/>
        <v>2.3664947535155221E-6</v>
      </c>
      <c r="AG132" s="19">
        <f t="shared" si="63"/>
        <v>1.6258176015819032E-5</v>
      </c>
      <c r="AH132" s="19">
        <f t="shared" si="64"/>
        <v>5.758437465128563E-2</v>
      </c>
      <c r="AI132" s="19">
        <f t="shared" si="65"/>
        <v>9.9554580807287782E-2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9CF-BE8F-AE45-BD84-5153312F4254}">
  <dimension ref="A2:CB142"/>
  <sheetViews>
    <sheetView zoomScale="85" zoomScaleNormal="85" workbookViewId="0">
      <selection activeCell="N15" sqref="N15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4"/>
      <c r="AL3" s="25"/>
      <c r="AM3" s="24"/>
      <c r="AN3" s="25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26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3.1523622246602448E-2</v>
      </c>
      <c r="E5" s="3">
        <f>D5</f>
        <v>3.1523622246602448E-2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0.12464033742451042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0.17212337609381639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6.3154319600764189E-2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22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1.1145014188625544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7.2424799788514863E-2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5.1919336318135674E-2</v>
      </c>
      <c r="T12" s="1">
        <f ca="1">AVERAGE(INDIRECT(ADDRESS(23,COLUMN())&amp;":"&amp;ADDRESS(23 + $L$20,COLUMN())))</f>
        <v>7.2962171711467849E-2</v>
      </c>
      <c r="U12" s="1">
        <f ca="1">AVERAGE(INDIRECT(ADDRESS(23,COLUMN())&amp;":"&amp;ADDRESS(23 + $L$20,COLUMN())))</f>
        <v>8.7554606053761433E-2</v>
      </c>
      <c r="V12" s="1">
        <f ca="1">AVERAGE(INDIRECT(ADDRESS(23,COLUMN())&amp;":"&amp;ADDRESS(23 + $L$20,COLUMN())))</f>
        <v>1.8240542927866962E-2</v>
      </c>
      <c r="W12" s="1">
        <f ca="1">AVERAGE(INDIRECT(ADDRESS(23,COLUMN())&amp;":"&amp;ADDRESS(23 + $L$20,COLUMN())))</f>
        <v>1.8240542927866962E-2</v>
      </c>
      <c r="X12" s="1">
        <f ca="1">AVERAGE(INDIRECT(ADDRESS(23,COLUMN())&amp;":"&amp;ADDRESS(23 + $L$20,COLUMN())))</f>
        <v>0.17143359493086005</v>
      </c>
      <c r="Y12" s="1">
        <f ca="1">AVERAGE(INDIRECT(ADDRESS(23,COLUMN())&amp;":"&amp;ADDRESS(23 + $L$20,COLUMN())))</f>
        <v>8.6690938160247116E-2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0.30350092763499303</v>
      </c>
      <c r="C13" s="9" t="s">
        <v>49</v>
      </c>
      <c r="D13" s="9">
        <f>(1-EXP(-$N$6))*F13/SUM($F$5,$F$13,$F$14)</f>
        <v>5.0483482003616964E-2</v>
      </c>
      <c r="E13" s="3">
        <f>D13</f>
        <v>5.0483482003616964E-2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4.0280028137999559E-2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5.1368342291575435E-2</v>
      </c>
      <c r="T13" s="1">
        <f ca="1">_xlfn.STDEV.P(INDIRECT(ADDRESS(23,COLUMN())&amp;":"&amp;ADDRESS(23 + $L$20,COLUMN())))</f>
        <v>3.5553272602509185E-2</v>
      </c>
      <c r="U13" s="1">
        <f ca="1">_xlfn.STDEV.P(INDIRECT(ADDRESS(23,COLUMN())&amp;":"&amp;ADDRESS(23 + $L$20,COLUMN())))</f>
        <v>4.266392712301096E-2</v>
      </c>
      <c r="V13" s="1">
        <f ca="1">_xlfn.STDEV.P(INDIRECT(ADDRESS(23,COLUMN())&amp;":"&amp;ADDRESS(23 + $L$20,COLUMN())))</f>
        <v>8.8883181506272963E-3</v>
      </c>
      <c r="W13" s="1">
        <f ca="1">_xlfn.STDEV.P(INDIRECT(ADDRESS(23,COLUMN())&amp;":"&amp;ADDRESS(23 + $L$20,COLUMN())))</f>
        <v>8.8883181506272963E-3</v>
      </c>
      <c r="X13" s="1">
        <f ca="1">_xlfn.STDEV.P(INDIRECT(ADDRESS(23,COLUMN())&amp;":"&amp;ADDRESS(23 + $L$20,COLUMN())))</f>
        <v>0.10368743845451846</v>
      </c>
      <c r="Y13" s="1">
        <f ca="1">_xlfn.STDEV.P(INDIRECT(ADDRESS(23,COLUMN())&amp;":"&amp;ADDRESS(23 + $L$20,COLUMN())))</f>
        <v>8.3365787761704117E-3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0.94106379576242838</v>
      </c>
      <c r="C14" s="9" t="s">
        <v>52</v>
      </c>
      <c r="D14" s="9">
        <f>(1-EXP(-$N$6))*F14/SUM($F$5,$F$13,$F$14)</f>
        <v>3.5178534970846206E-2</v>
      </c>
      <c r="E14" s="3">
        <f>D14</f>
        <v>3.5178534970846206E-2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3.2835986526482827E-2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1.3465098575135715E-3</v>
      </c>
      <c r="T14" s="1">
        <f ca="1">MIN(INDIRECT(ADDRESS(23,COLUMN())&amp;":"&amp;ADDRESS(23 + $L$20,COLUMN())))</f>
        <v>4.1074588464701842E-2</v>
      </c>
      <c r="U14" s="1">
        <f ca="1">MIN(INDIRECT(ADDRESS(23,COLUMN())&amp;":"&amp;ADDRESS(23 + $L$20,COLUMN())))</f>
        <v>4.9289506157642209E-2</v>
      </c>
      <c r="V14" s="1">
        <f ca="1">MIN(INDIRECT(ADDRESS(23,COLUMN())&amp;":"&amp;ADDRESS(23 + $L$20,COLUMN())))</f>
        <v>1.026864711617546E-2</v>
      </c>
      <c r="W14" s="1">
        <f ca="1">MIN(INDIRECT(ADDRESS(23,COLUMN())&amp;":"&amp;ADDRESS(23 + $L$20,COLUMN())))</f>
        <v>1.026864711617546E-2</v>
      </c>
      <c r="X14" s="1">
        <f ca="1">MIN(INDIRECT(ADDRESS(23,COLUMN())&amp;":"&amp;ADDRESS(23 + $L$20,COLUMN())))</f>
        <v>1.1999521363466877E-2</v>
      </c>
      <c r="Y14" s="1">
        <f ca="1">MIN(INDIRECT(ADDRESS(23,COLUMN())&amp;":"&amp;ADDRESS(23 + $L$20,COLUMN())))</f>
        <v>6.5174290043546398E-2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2.3941143409676862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0.19165467189261204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0.17212337609381639</v>
      </c>
      <c r="T15" s="1">
        <f ca="1">MAX(INDIRECT(ADDRESS(23,COLUMN())&amp;":"&amp;ADDRESS(23 + $L$20,COLUMN())))</f>
        <v>0.18187873052334033</v>
      </c>
      <c r="U15" s="1">
        <f ca="1">MAX(INDIRECT(ADDRESS(23,COLUMN())&amp;":"&amp;ADDRESS(23 + $L$20,COLUMN())))</f>
        <v>0.2182544766280084</v>
      </c>
      <c r="V15" s="1">
        <f ca="1">MAX(INDIRECT(ADDRESS(23,COLUMN())&amp;":"&amp;ADDRESS(23 + $L$20,COLUMN())))</f>
        <v>4.5469682630835083E-2</v>
      </c>
      <c r="W15" s="1">
        <f ca="1">MAX(INDIRECT(ADDRESS(23,COLUMN())&amp;":"&amp;ADDRESS(23 + $L$20,COLUMN())))</f>
        <v>4.5469682630835083E-2</v>
      </c>
      <c r="X15" s="1">
        <f ca="1">MAX(INDIRECT(ADDRESS(23,COLUMN())&amp;":"&amp;ADDRESS(23 + $L$20,COLUMN())))</f>
        <v>0.51268123025919654</v>
      </c>
      <c r="Y15" s="1">
        <f ca="1">MAX(INDIRECT(ADDRESS(23,COLUMN())&amp;":"&amp;ADDRESS(23 + $L$20,COLUMN())))</f>
        <v>9.5478924955341812E-2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0.28216297816256047</v>
      </c>
      <c r="E16" s="11"/>
      <c r="F16" s="11"/>
      <c r="G16" s="11"/>
      <c r="H16" s="11" t="s">
        <v>57</v>
      </c>
      <c r="I16" s="16">
        <v>0.08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0.14626883255508258</v>
      </c>
      <c r="R16" s="38">
        <f ca="1">R14/(R14+R15)</f>
        <v>0</v>
      </c>
      <c r="S16" s="38">
        <f t="shared" ref="S16:Y16" ca="1" si="5">S14/(S14+S15)</f>
        <v>7.7622110035361321E-3</v>
      </c>
      <c r="T16" s="38">
        <f t="shared" ca="1" si="5"/>
        <v>0.18422954478154607</v>
      </c>
      <c r="U16" s="38">
        <f t="shared" ca="1" si="5"/>
        <v>0.18422954478154607</v>
      </c>
      <c r="V16" s="38">
        <f t="shared" ca="1" si="5"/>
        <v>0.18422954478154607</v>
      </c>
      <c r="W16" s="38">
        <f t="shared" ca="1" si="5"/>
        <v>0.18422954478154607</v>
      </c>
      <c r="X16" s="38">
        <f t="shared" ca="1" si="5"/>
        <v>2.2870138320028592E-2</v>
      </c>
      <c r="Y16" s="38">
        <f t="shared" ca="1" si="5"/>
        <v>0.40568307359424727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0.41876218331196585</v>
      </c>
      <c r="E17" s="11"/>
      <c r="F17" s="11"/>
      <c r="G17" s="11"/>
      <c r="H17" s="24" t="s">
        <v>61</v>
      </c>
      <c r="I17" s="15">
        <v>1.0101923435803482</v>
      </c>
      <c r="J17" s="11"/>
      <c r="K17" s="47" t="s">
        <v>93</v>
      </c>
      <c r="L17" s="53">
        <v>1.2E-2</v>
      </c>
      <c r="M17" s="32">
        <f ca="1">X14</f>
        <v>1.1999521363466877E-2</v>
      </c>
      <c r="P17" s="1" t="s">
        <v>62</v>
      </c>
      <c r="Q17" s="1">
        <f t="shared" ref="Q17:W17" si="7">Q23/(Q23+Q99)</f>
        <v>0.21324267917426321</v>
      </c>
      <c r="R17" s="1">
        <f t="shared" si="7"/>
        <v>0</v>
      </c>
      <c r="S17" s="1">
        <f t="shared" si="7"/>
        <v>0.98077487817180709</v>
      </c>
      <c r="T17" s="1">
        <f t="shared" si="7"/>
        <v>0.28115142583801345</v>
      </c>
      <c r="U17" s="1">
        <f t="shared" si="7"/>
        <v>0.2811514258380135</v>
      </c>
      <c r="V17" s="1">
        <f t="shared" si="7"/>
        <v>0.28115142583801345</v>
      </c>
      <c r="W17" s="1">
        <f t="shared" si="7"/>
        <v>0.28115142583801345</v>
      </c>
      <c r="X17" s="1">
        <f>X23/(X23+X99)</f>
        <v>0.89694329986643329</v>
      </c>
      <c r="Y17" s="1">
        <f>Y23/(Y23+Y99)</f>
        <v>0.51486002392337926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28.167137239409922</v>
      </c>
      <c r="J18" s="11"/>
      <c r="K18" s="47" t="s">
        <v>95</v>
      </c>
      <c r="L18" s="53">
        <v>0.9</v>
      </c>
      <c r="M18" s="32">
        <f ca="1">X15</f>
        <v>0.51268123025919654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9.5478924955341812E-2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4.5881462286574237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K20" s="25"/>
      <c r="AL20" s="4"/>
      <c r="AN20" s="4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22</v>
      </c>
      <c r="B23" s="32">
        <f>C23/AE23</f>
        <v>1</v>
      </c>
      <c r="C23" s="28">
        <f t="shared" ref="C23:C86" si="8">MAX(D23-E23,$I$14*E23)</f>
        <v>0.14928631196588277</v>
      </c>
      <c r="D23" s="33">
        <f>I7</f>
        <v>0.17212337609381639</v>
      </c>
      <c r="E23" s="28">
        <f t="shared" ref="E23:E86" si="9">MAX($I$15,((EXP($Y$9+$Y$8*A23)-1)/EXP($Y$9+$Y$8*A23))*F23)</f>
        <v>2.2837064127933626E-2</v>
      </c>
      <c r="F23" s="34">
        <f>I8</f>
        <v>6.3154319600764189E-2</v>
      </c>
      <c r="G23" s="30">
        <f t="shared" ref="G23:G86" si="10">F23-E23</f>
        <v>4.0317255472830563E-2</v>
      </c>
      <c r="H23" s="30">
        <f>$I$3*(F23-E23)</f>
        <v>2.4190353283698337E-2</v>
      </c>
      <c r="I23" s="31">
        <f t="shared" ref="I23:I40" si="11">G23-H23</f>
        <v>1.6126902189132226E-2</v>
      </c>
      <c r="J23" s="30">
        <f>I5</f>
        <v>0.01</v>
      </c>
      <c r="K23" s="30"/>
      <c r="L23" s="29">
        <v>2.3964698430666162E-2</v>
      </c>
      <c r="M23" s="29">
        <v>1.2657206086131112E-2</v>
      </c>
      <c r="N23" s="37">
        <f>L23*(1-P23)+L28*P23</f>
        <v>2.3964698430666162E-2</v>
      </c>
      <c r="O23" s="37">
        <f>M23*(1-P23)+M28*P23</f>
        <v>1.2657206086131112E-2</v>
      </c>
      <c r="P23" s="37">
        <f>0</f>
        <v>0</v>
      </c>
      <c r="Q23" s="32">
        <f t="shared" ref="Q23:Q86" si="12">N23+(H23*($D$5+$D$14))/(C24+E24)</f>
        <v>3.3572189533935204E-2</v>
      </c>
      <c r="R23" s="43">
        <v>0</v>
      </c>
      <c r="S23" s="44">
        <f t="shared" ref="S23:S86" si="13">D23</f>
        <v>0.17212337609381639</v>
      </c>
      <c r="T23" s="44">
        <f t="shared" ref="T23:T86" si="14">Q23*(C23+E23)/(C23*($S$3*(1+$S$5))+E23*(1+$S$7))</f>
        <v>4.6271150439375033E-2</v>
      </c>
      <c r="U23" s="44">
        <f t="shared" ref="U23:U86" si="15">T23*$S$7</f>
        <v>5.5525380527250041E-2</v>
      </c>
      <c r="V23" s="44">
        <f t="shared" ref="V23:V86" si="16">T23*$S$3</f>
        <v>1.1567787609843758E-2</v>
      </c>
      <c r="W23" s="44">
        <f t="shared" ref="W23:W86" si="17">V23*$S$5</f>
        <v>1.1567787609843758E-2</v>
      </c>
      <c r="X23" s="44">
        <f>MIN((C24-AA24)/E23,1-T23-U23)</f>
        <v>0.51268123025919654</v>
      </c>
      <c r="Y23" s="44">
        <f>MIN($I$16*(1+ R23*$I$17),1-V23-W23)</f>
        <v>0.08</v>
      </c>
      <c r="Z23" s="32"/>
      <c r="AA23" s="32"/>
      <c r="AB23" s="32"/>
      <c r="AC23" s="32">
        <f>H23</f>
        <v>2.4190353283698337E-2</v>
      </c>
      <c r="AD23" s="32"/>
      <c r="AE23" s="35">
        <f>C23</f>
        <v>0.14928631196588277</v>
      </c>
      <c r="AF23" s="35">
        <f>E23</f>
        <v>2.2837064127933626E-2</v>
      </c>
      <c r="AG23" s="35">
        <f>H23</f>
        <v>2.4190353283698337E-2</v>
      </c>
      <c r="AH23" s="35">
        <f>I23</f>
        <v>1.6126902189132226E-2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23</v>
      </c>
      <c r="B24" s="32">
        <f t="shared" ref="B24:B87" si="18">C24/AE24</f>
        <v>1</v>
      </c>
      <c r="C24" s="28">
        <f t="shared" si="8"/>
        <v>0.14636028400040008</v>
      </c>
      <c r="D24" s="33">
        <f t="shared" ref="D24:D87" si="19">EXP(-N24)*D23</f>
        <v>0.16794694166574317</v>
      </c>
      <c r="E24" s="28">
        <f t="shared" si="9"/>
        <v>2.1586657665343081E-2</v>
      </c>
      <c r="F24" s="34">
        <f>MIN(D24/$I$12,F23*EXP(-O24))</f>
        <v>5.5982313888581055E-2</v>
      </c>
      <c r="G24" s="30">
        <f t="shared" si="10"/>
        <v>3.4395656223237973E-2</v>
      </c>
      <c r="H24" s="30">
        <f t="shared" ref="H24:H42" si="20">H23*EXP(-$N$6)</f>
        <v>2.1355591271164744E-2</v>
      </c>
      <c r="I24" s="31">
        <f t="shared" si="11"/>
        <v>1.304006495207323E-2</v>
      </c>
      <c r="J24" s="30">
        <f t="shared" ref="J24:J87" si="21">1-AP24-I24-H24-E24-C24-AO24</f>
        <v>0.79765740211101899</v>
      </c>
      <c r="K24" s="30">
        <f t="shared" ref="K24:K87" si="22">(C23+E23)*$L$8</f>
        <v>0</v>
      </c>
      <c r="L24" s="29">
        <v>2.3964698430666162E-2</v>
      </c>
      <c r="M24" s="29">
        <v>1.2657206086131112E-2</v>
      </c>
      <c r="N24" s="37">
        <f t="shared" ref="N24:N87" si="23">L24*(1-P24)+L29*P24</f>
        <v>2.4563416443386381E-2</v>
      </c>
      <c r="O24" s="37">
        <f t="shared" ref="O24:O87" si="24">M24*(1-P24)+M29*P24</f>
        <v>1.3058759399349876E-2</v>
      </c>
      <c r="P24" s="32">
        <f>MOD(P23+0.2, 1)</f>
        <v>0.2</v>
      </c>
      <c r="Q24" s="32">
        <f t="shared" si="12"/>
        <v>3.3261171165795266E-2</v>
      </c>
      <c r="R24" s="43">
        <v>1</v>
      </c>
      <c r="S24" s="44">
        <f t="shared" si="13"/>
        <v>0.16794694166574317</v>
      </c>
      <c r="T24" s="44">
        <f t="shared" si="14"/>
        <v>4.6292164210627151E-2</v>
      </c>
      <c r="U24" s="44">
        <f t="shared" si="15"/>
        <v>5.555059705275258E-2</v>
      </c>
      <c r="V24" s="44">
        <f t="shared" si="16"/>
        <v>1.1573041052656788E-2</v>
      </c>
      <c r="W24" s="44">
        <f t="shared" si="17"/>
        <v>1.1573041052656788E-2</v>
      </c>
      <c r="X24" s="44">
        <f>MIN((C25-AA25)/E24,1-T24-U24-$I$13)</f>
        <v>0.44666702467122882</v>
      </c>
      <c r="Y24" s="44">
        <f>MIN(Y23*$I$17*(1-POWER(R24,$I$19)*$I$18/100000),1-V24-W24-$I$13)</f>
        <v>8.0792624105323993E-2</v>
      </c>
      <c r="Z24" s="32">
        <f t="shared" ref="Z24:Z87" si="25">E23*(1-T23-U23)+H23*$D$14+C23*Y23</f>
        <v>3.3306216368465952E-2</v>
      </c>
      <c r="AA24" s="32">
        <f t="shared" ref="AA24:AA87" si="26">C23*(1-V23-W23-Y23)+$D$5*H23</f>
        <v>0.1346521498677829</v>
      </c>
      <c r="AB24" s="32">
        <f t="shared" ref="AB24:AB87" si="27">AK23*(BF23+BG23)+AL23*(BH23+BI23)</f>
        <v>0</v>
      </c>
      <c r="AC24" s="32">
        <f t="shared" ref="AC24:AC87" si="28">AC23*(1-($D$5+$D$13+$D$14))</f>
        <v>2.1355591271164744E-2</v>
      </c>
      <c r="AD24" s="32"/>
      <c r="AE24" s="35">
        <f t="shared" ref="AE24:AE87" si="29">AE23*(1-V23-W23-Y23)+$D$5*AG23+X23*AF23</f>
        <v>0.14636028400040008</v>
      </c>
      <c r="AF24" s="35">
        <f t="shared" ref="AF24:AF87" si="30">AF23*(1-T23-U23-X23)+AG23*$D$14+Y23*AE23</f>
        <v>2.1598082235848779E-2</v>
      </c>
      <c r="AG24" s="35">
        <f t="shared" ref="AG24:AG87" si="31">AG23*(1-$D$5-$D$14)</f>
        <v>2.2576804535823464E-2</v>
      </c>
      <c r="AH24" s="35">
        <f t="shared" ref="AH24:AH87" si="32">AH23+AE23*V23+U23*AF23</f>
        <v>1.9121851214839163E-2</v>
      </c>
      <c r="AI24" s="35">
        <f t="shared" ref="AI24:AI87" si="33">AI23+T23*AF23+W23*AE23</f>
        <v>1.2783609579735481E-2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24</v>
      </c>
      <c r="B25" s="32">
        <f>C25/AE25</f>
        <v>0.9996918869334257</v>
      </c>
      <c r="C25" s="28">
        <f t="shared" si="8"/>
        <v>0.14146303918483721</v>
      </c>
      <c r="D25" s="33">
        <f t="shared" si="19"/>
        <v>0.16377376137899335</v>
      </c>
      <c r="E25" s="28">
        <f t="shared" si="9"/>
        <v>2.2310722194156134E-2</v>
      </c>
      <c r="F25" s="34">
        <f t="shared" ref="F25:F88" si="35">MIN(D25/$I$12,F24*EXP(-O25))</f>
        <v>5.4591253792997785E-2</v>
      </c>
      <c r="G25" s="30">
        <f t="shared" si="10"/>
        <v>3.2280531598841651E-2</v>
      </c>
      <c r="H25" s="30">
        <f t="shared" si="20"/>
        <v>1.8853022657109492E-2</v>
      </c>
      <c r="I25" s="31">
        <f t="shared" si="11"/>
        <v>1.3427508941732159E-2</v>
      </c>
      <c r="J25" s="30">
        <f t="shared" si="21"/>
        <v>0.80394570702216495</v>
      </c>
      <c r="K25" s="30">
        <f t="shared" si="22"/>
        <v>0</v>
      </c>
      <c r="L25" s="29">
        <v>2.3964698430666162E-2</v>
      </c>
      <c r="M25" s="29">
        <v>1.2657206086131112E-2</v>
      </c>
      <c r="N25" s="37">
        <f t="shared" si="23"/>
        <v>2.5162134456106593E-2</v>
      </c>
      <c r="O25" s="37">
        <f t="shared" si="24"/>
        <v>1.3460312712568638E-2</v>
      </c>
      <c r="P25" s="32">
        <f t="shared" ref="P25:P88" si="36">MOD(P24+0.2, 1)</f>
        <v>0.4</v>
      </c>
      <c r="Q25" s="32">
        <f t="shared" si="12"/>
        <v>3.3041011838149059E-2</v>
      </c>
      <c r="R25" s="43">
        <v>2</v>
      </c>
      <c r="S25" s="44">
        <f t="shared" si="13"/>
        <v>0.16377376137899335</v>
      </c>
      <c r="T25" s="44">
        <f t="shared" si="14"/>
        <v>4.5163342585750464E-2</v>
      </c>
      <c r="U25" s="44">
        <f t="shared" si="15"/>
        <v>5.4196011102900558E-2</v>
      </c>
      <c r="V25" s="44">
        <f t="shared" si="16"/>
        <v>1.1290835646437616E-2</v>
      </c>
      <c r="W25" s="44">
        <f t="shared" si="17"/>
        <v>1.1290835646437616E-2</v>
      </c>
      <c r="X25" s="44">
        <f t="shared" ref="X25:X88" si="37">MIN((C26-AA26)/E25,1-T25-U25-$I$13)</f>
        <v>0.41950261868841882</v>
      </c>
      <c r="Y25" s="44">
        <f t="shared" ref="Y25:Y33" si="38">MIN(Y24*$I$17*(1-POWER(R25,$I$19)*$I$18/100000),1-V25-W25-$I$13)</f>
        <v>8.15701124566411E-2</v>
      </c>
      <c r="Z25" s="32">
        <f t="shared" si="25"/>
        <v>3.1964302665805799E-2</v>
      </c>
      <c r="AA25" s="32">
        <f t="shared" si="26"/>
        <v>0.13182099103286204</v>
      </c>
      <c r="AB25" s="32">
        <f t="shared" si="27"/>
        <v>0</v>
      </c>
      <c r="AC25" s="32">
        <f t="shared" si="28"/>
        <v>1.8853022657109492E-2</v>
      </c>
      <c r="AD25" s="32"/>
      <c r="AE25" s="35">
        <f t="shared" si="29"/>
        <v>0.1415066392293908</v>
      </c>
      <c r="AF25" s="35">
        <f t="shared" si="30"/>
        <v>2.2370373089151508E-2</v>
      </c>
      <c r="AG25" s="35">
        <f t="shared" si="31"/>
        <v>2.1070882970207361E-2</v>
      </c>
      <c r="AH25" s="35">
        <f t="shared" si="32"/>
        <v>2.201547115345015E-2</v>
      </c>
      <c r="AI25" s="35">
        <f t="shared" si="33"/>
        <v>1.547726512444716E-2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25</v>
      </c>
      <c r="B26" s="32">
        <f t="shared" si="18"/>
        <v>0.99902060715250141</v>
      </c>
      <c r="C26" s="28">
        <f t="shared" si="8"/>
        <v>0.13668313326883638</v>
      </c>
      <c r="D26" s="33">
        <f t="shared" si="19"/>
        <v>0.1596086879286657</v>
      </c>
      <c r="E26" s="28">
        <f t="shared" si="9"/>
        <v>2.2925554659829307E-2</v>
      </c>
      <c r="F26" s="34">
        <f t="shared" si="35"/>
        <v>5.3202895976221902E-2</v>
      </c>
      <c r="G26" s="30">
        <f t="shared" si="10"/>
        <v>3.0277341316392595E-2</v>
      </c>
      <c r="H26" s="30">
        <f t="shared" si="20"/>
        <v>1.6643719145786884E-2</v>
      </c>
      <c r="I26" s="31">
        <f t="shared" si="11"/>
        <v>1.3633622170605712E-2</v>
      </c>
      <c r="J26" s="30">
        <f t="shared" si="21"/>
        <v>0.81011397075494174</v>
      </c>
      <c r="K26" s="30">
        <f t="shared" si="22"/>
        <v>0</v>
      </c>
      <c r="L26" s="29">
        <v>2.3964698430666162E-2</v>
      </c>
      <c r="M26" s="29">
        <v>1.2657206086131112E-2</v>
      </c>
      <c r="N26" s="37">
        <f t="shared" si="23"/>
        <v>2.5760852468826811E-2</v>
      </c>
      <c r="O26" s="37">
        <f t="shared" si="24"/>
        <v>1.38618660257874E-2</v>
      </c>
      <c r="P26" s="32">
        <f t="shared" si="36"/>
        <v>0.60000000000000009</v>
      </c>
      <c r="Q26" s="32">
        <f t="shared" si="12"/>
        <v>3.2902222667884097E-2</v>
      </c>
      <c r="R26" s="43">
        <v>3</v>
      </c>
      <c r="S26" s="44">
        <f t="shared" si="13"/>
        <v>0.1596086879286657</v>
      </c>
      <c r="T26" s="44">
        <f t="shared" si="14"/>
        <v>4.4212648910491481E-2</v>
      </c>
      <c r="U26" s="44">
        <f t="shared" si="15"/>
        <v>5.3055178692589779E-2</v>
      </c>
      <c r="V26" s="44">
        <f t="shared" si="16"/>
        <v>1.105316222762287E-2</v>
      </c>
      <c r="W26" s="44">
        <f t="shared" si="17"/>
        <v>1.105316222762287E-2</v>
      </c>
      <c r="X26" s="44">
        <f t="shared" si="37"/>
        <v>0.39633607354107425</v>
      </c>
      <c r="Y26" s="44">
        <f t="shared" si="38"/>
        <v>8.2331872635316744E-2</v>
      </c>
      <c r="Z26" s="32">
        <f t="shared" si="25"/>
        <v>3.2296320988232416E-2</v>
      </c>
      <c r="AA26" s="32">
        <f t="shared" si="26"/>
        <v>0.12732372688355806</v>
      </c>
      <c r="AB26" s="32">
        <f t="shared" si="27"/>
        <v>0</v>
      </c>
      <c r="AC26" s="32">
        <f t="shared" si="28"/>
        <v>1.6643719145786884E-2</v>
      </c>
      <c r="AD26" s="32"/>
      <c r="AE26" s="35">
        <f t="shared" si="29"/>
        <v>0.13681713098834164</v>
      </c>
      <c r="AF26" s="35">
        <f t="shared" si="30"/>
        <v>2.304719245404023E-2</v>
      </c>
      <c r="AG26" s="35">
        <f t="shared" si="31"/>
        <v>1.966540962161813E-2</v>
      </c>
      <c r="AH26" s="35">
        <f t="shared" si="32"/>
        <v>2.4825584348184625E-2</v>
      </c>
      <c r="AI26" s="35">
        <f t="shared" si="33"/>
        <v>1.8085314154462358E-2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26</v>
      </c>
      <c r="B27" s="32">
        <f t="shared" si="18"/>
        <v>0.99800829887420361</v>
      </c>
      <c r="C27" s="28">
        <f t="shared" si="8"/>
        <v>0.13201908789030839</v>
      </c>
      <c r="D27" s="33">
        <f t="shared" si="19"/>
        <v>0.15545643765840456</v>
      </c>
      <c r="E27" s="28">
        <f t="shared" si="9"/>
        <v>2.3437349768096159E-2</v>
      </c>
      <c r="F27" s="34">
        <f t="shared" si="35"/>
        <v>5.1818812552801519E-2</v>
      </c>
      <c r="G27" s="30">
        <f t="shared" si="10"/>
        <v>2.8381462784705359E-2</v>
      </c>
      <c r="H27" s="30">
        <f t="shared" si="20"/>
        <v>1.4693314278671959E-2</v>
      </c>
      <c r="I27" s="31">
        <f t="shared" si="11"/>
        <v>1.36881485060334E-2</v>
      </c>
      <c r="J27" s="30">
        <f t="shared" si="21"/>
        <v>0.81616209955689012</v>
      </c>
      <c r="K27" s="30">
        <f t="shared" si="22"/>
        <v>0</v>
      </c>
      <c r="L27" s="29">
        <v>2.3964698430666162E-2</v>
      </c>
      <c r="M27" s="29">
        <v>1.2657206086131112E-2</v>
      </c>
      <c r="N27" s="37">
        <f t="shared" si="23"/>
        <v>2.6359570481547023E-2</v>
      </c>
      <c r="O27" s="37">
        <f t="shared" si="24"/>
        <v>1.4263419339006163E-2</v>
      </c>
      <c r="P27" s="32">
        <f t="shared" si="36"/>
        <v>0.8</v>
      </c>
      <c r="Q27" s="32">
        <f t="shared" si="12"/>
        <v>3.2836344913839348E-2</v>
      </c>
      <c r="R27" s="43">
        <v>4</v>
      </c>
      <c r="S27" s="44">
        <f t="shared" si="13"/>
        <v>0.15545643765840456</v>
      </c>
      <c r="T27" s="44">
        <f t="shared" si="14"/>
        <v>4.3417086107635346E-2</v>
      </c>
      <c r="U27" s="44">
        <f t="shared" si="15"/>
        <v>5.2100503329162412E-2</v>
      </c>
      <c r="V27" s="44">
        <f t="shared" si="16"/>
        <v>1.0854271526908836E-2</v>
      </c>
      <c r="W27" s="44">
        <f t="shared" si="17"/>
        <v>1.0854271526908836E-2</v>
      </c>
      <c r="X27" s="44">
        <f t="shared" si="37"/>
        <v>0.37636037828602203</v>
      </c>
      <c r="Y27" s="44">
        <f t="shared" si="38"/>
        <v>8.3077319779139736E-2</v>
      </c>
      <c r="Z27" s="32">
        <f t="shared" si="25"/>
        <v>3.2534515737172878E-2</v>
      </c>
      <c r="AA27" s="32">
        <f t="shared" si="26"/>
        <v>0.12293286357268036</v>
      </c>
      <c r="AB27" s="32">
        <f t="shared" si="27"/>
        <v>0</v>
      </c>
      <c r="AC27" s="32">
        <f t="shared" si="28"/>
        <v>1.4693314278671959E-2</v>
      </c>
      <c r="AD27" s="32"/>
      <c r="AE27" s="35">
        <f t="shared" si="29"/>
        <v>0.13228255520443227</v>
      </c>
      <c r="AF27" s="35">
        <f t="shared" si="30"/>
        <v>2.3627219251257527E-2</v>
      </c>
      <c r="AG27" s="35">
        <f t="shared" si="31"/>
        <v>1.8353684377291429E-2</v>
      </c>
      <c r="AH27" s="35">
        <f t="shared" si="32"/>
        <v>2.7560619206528303E-2</v>
      </c>
      <c r="AI27" s="35">
        <f t="shared" si="33"/>
        <v>2.0616553527137434E-2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27</v>
      </c>
      <c r="B28" s="32">
        <f t="shared" si="18"/>
        <v>0.99669481527197856</v>
      </c>
      <c r="C28" s="28">
        <f t="shared" si="8"/>
        <v>0.12746943016891632</v>
      </c>
      <c r="D28" s="33">
        <f t="shared" si="19"/>
        <v>0.1513215828815706</v>
      </c>
      <c r="E28" s="28">
        <f t="shared" si="9"/>
        <v>2.3852152712654274E-2</v>
      </c>
      <c r="F28" s="34">
        <f t="shared" si="35"/>
        <v>5.0440527627190201E-2</v>
      </c>
      <c r="G28" s="30">
        <f>F28-E28</f>
        <v>2.6588374914535928E-2</v>
      </c>
      <c r="H28" s="30">
        <f t="shared" si="20"/>
        <v>1.2971468852649775E-2</v>
      </c>
      <c r="I28" s="31">
        <f t="shared" si="11"/>
        <v>1.3616906061886152E-2</v>
      </c>
      <c r="J28" s="30">
        <f t="shared" si="21"/>
        <v>0.82209004220389348</v>
      </c>
      <c r="K28" s="30">
        <f t="shared" si="22"/>
        <v>0</v>
      </c>
      <c r="L28" s="29">
        <v>2.6958288494267242E-2</v>
      </c>
      <c r="M28" s="29">
        <v>1.4664972652224925E-2</v>
      </c>
      <c r="N28" s="37">
        <f t="shared" si="23"/>
        <v>2.6958288494267242E-2</v>
      </c>
      <c r="O28" s="37">
        <f t="shared" si="24"/>
        <v>1.4664972652224925E-2</v>
      </c>
      <c r="P28" s="32">
        <f t="shared" si="36"/>
        <v>0</v>
      </c>
      <c r="Q28" s="32">
        <f t="shared" si="12"/>
        <v>3.2835986526482827E-2</v>
      </c>
      <c r="R28" s="43">
        <v>5</v>
      </c>
      <c r="S28" s="44">
        <f t="shared" si="13"/>
        <v>0.1513215828815706</v>
      </c>
      <c r="T28" s="44">
        <f t="shared" si="14"/>
        <v>4.2757223372729025E-2</v>
      </c>
      <c r="U28" s="44">
        <f t="shared" si="15"/>
        <v>5.1308668047274832E-2</v>
      </c>
      <c r="V28" s="44">
        <f t="shared" si="16"/>
        <v>1.0689305843182256E-2</v>
      </c>
      <c r="W28" s="44">
        <f t="shared" si="17"/>
        <v>1.0689305843182256E-2</v>
      </c>
      <c r="X28" s="44">
        <f t="shared" si="37"/>
        <v>0.35883441400343696</v>
      </c>
      <c r="Y28" s="44">
        <f t="shared" si="38"/>
        <v>8.3805877322861932E-2</v>
      </c>
      <c r="Z28" s="32">
        <f t="shared" si="25"/>
        <v>3.268335186726392E-2</v>
      </c>
      <c r="AA28" s="32">
        <f t="shared" si="26"/>
        <v>0.11864854034417384</v>
      </c>
      <c r="AB28" s="32">
        <f t="shared" si="27"/>
        <v>0</v>
      </c>
      <c r="AC28" s="32">
        <f t="shared" si="28"/>
        <v>1.2971468852649775E-2</v>
      </c>
      <c r="AD28" s="32"/>
      <c r="AE28" s="35">
        <f t="shared" si="29"/>
        <v>0.12789213730798069</v>
      </c>
      <c r="AF28" s="35">
        <f t="shared" si="30"/>
        <v>2.4113390915663387E-2</v>
      </c>
      <c r="AG28" s="35">
        <f t="shared" si="31"/>
        <v>1.7129454036437904E-2</v>
      </c>
      <c r="AH28" s="35">
        <f t="shared" si="32"/>
        <v>3.0227439994249511E-2</v>
      </c>
      <c r="AI28" s="35">
        <f t="shared" si="33"/>
        <v>2.3078209312315474E-2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28</v>
      </c>
      <c r="B29" s="32">
        <f t="shared" si="18"/>
        <v>0.9951221515486649</v>
      </c>
      <c r="C29" s="28">
        <f t="shared" si="8"/>
        <v>0.12302950421776186</v>
      </c>
      <c r="D29" s="33">
        <f t="shared" si="19"/>
        <v>0.14720473049285579</v>
      </c>
      <c r="E29" s="28">
        <f t="shared" si="9"/>
        <v>2.4175226275093928E-2</v>
      </c>
      <c r="F29" s="34">
        <f t="shared" si="35"/>
        <v>4.9068243497618597E-2</v>
      </c>
      <c r="G29" s="30">
        <f t="shared" si="10"/>
        <v>2.4893017222524669E-2</v>
      </c>
      <c r="H29" s="30">
        <f t="shared" si="20"/>
        <v>1.1451398983515869E-2</v>
      </c>
      <c r="I29" s="31">
        <f t="shared" si="11"/>
        <v>1.34416182390088E-2</v>
      </c>
      <c r="J29" s="30">
        <f t="shared" si="21"/>
        <v>0.82790225228461956</v>
      </c>
      <c r="K29" s="30">
        <f t="shared" si="22"/>
        <v>0</v>
      </c>
      <c r="L29" s="29">
        <v>2.6958288494267242E-2</v>
      </c>
      <c r="M29" s="29">
        <v>1.4664972652224925E-2</v>
      </c>
      <c r="N29" s="37">
        <f t="shared" si="23"/>
        <v>2.7582917922808422E-2</v>
      </c>
      <c r="O29" s="37">
        <f t="shared" si="24"/>
        <v>1.5070435163764041E-2</v>
      </c>
      <c r="P29" s="32">
        <f t="shared" si="36"/>
        <v>0.2</v>
      </c>
      <c r="Q29" s="32">
        <f t="shared" si="12"/>
        <v>3.2920284623133553E-2</v>
      </c>
      <c r="R29" s="43">
        <v>6</v>
      </c>
      <c r="S29" s="44">
        <f t="shared" si="13"/>
        <v>0.14720473049285579</v>
      </c>
      <c r="T29" s="44">
        <f t="shared" si="14"/>
        <v>4.2249442606500258E-2</v>
      </c>
      <c r="U29" s="44">
        <f t="shared" si="15"/>
        <v>5.0699331127800305E-2</v>
      </c>
      <c r="V29" s="44">
        <f t="shared" si="16"/>
        <v>1.0562360651625064E-2</v>
      </c>
      <c r="W29" s="44">
        <f t="shared" si="17"/>
        <v>1.0562360651625064E-2</v>
      </c>
      <c r="X29" s="44">
        <f t="shared" si="37"/>
        <v>0.34352252455327842</v>
      </c>
      <c r="Y29" s="44">
        <f>MIN(Y28*$I$17*(1-POWER(R29,$I$19)*$I$18/100000),1-V29-W29-$I$13)</f>
        <v>8.4516977734270762E-2</v>
      </c>
      <c r="Z29" s="32">
        <f t="shared" si="25"/>
        <v>3.2747483403259885E-2</v>
      </c>
      <c r="AA29" s="32">
        <f t="shared" si="26"/>
        <v>0.11447053097639608</v>
      </c>
      <c r="AB29" s="32">
        <f t="shared" si="27"/>
        <v>0</v>
      </c>
      <c r="AC29" s="32">
        <f t="shared" si="28"/>
        <v>1.1451398983515869E-2</v>
      </c>
      <c r="AD29" s="32"/>
      <c r="AE29" s="35">
        <f t="shared" si="29"/>
        <v>0.12363256513413599</v>
      </c>
      <c r="AF29" s="35">
        <f t="shared" si="30"/>
        <v>2.4513130672808192E-2</v>
      </c>
      <c r="AG29" s="35">
        <f t="shared" si="31"/>
        <v>1.5986882500250363E-2</v>
      </c>
      <c r="AH29" s="35">
        <f t="shared" si="32"/>
        <v>3.2831744134858724E-2</v>
      </c>
      <c r="AI29" s="35">
        <f t="shared" si="33"/>
        <v>2.5476309124593696E-2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29</v>
      </c>
      <c r="B30" s="32">
        <f t="shared" si="18"/>
        <v>0.99331859434993797</v>
      </c>
      <c r="C30" s="28">
        <f t="shared" si="8"/>
        <v>0.11869818269787215</v>
      </c>
      <c r="D30" s="33">
        <f t="shared" si="19"/>
        <v>0.14311046218946846</v>
      </c>
      <c r="E30" s="28">
        <f t="shared" si="9"/>
        <v>2.4412279491596314E-2</v>
      </c>
      <c r="F30" s="34">
        <f t="shared" si="35"/>
        <v>4.770348739648949E-2</v>
      </c>
      <c r="G30" s="30">
        <f>F30-E30</f>
        <v>2.3291207904893176E-2</v>
      </c>
      <c r="H30" s="30">
        <f t="shared" si="20"/>
        <v>1.0109459473657101E-2</v>
      </c>
      <c r="I30" s="31">
        <f t="shared" si="11"/>
        <v>1.3181748431236075E-2</v>
      </c>
      <c r="J30" s="30">
        <f t="shared" si="21"/>
        <v>0.83359832990563831</v>
      </c>
      <c r="K30" s="30">
        <f t="shared" si="22"/>
        <v>0</v>
      </c>
      <c r="L30" s="29">
        <v>2.6958288494267242E-2</v>
      </c>
      <c r="M30" s="29">
        <v>1.4664972652224925E-2</v>
      </c>
      <c r="N30" s="37">
        <f t="shared" si="23"/>
        <v>2.8207547351349602E-2</v>
      </c>
      <c r="O30" s="37">
        <f t="shared" si="24"/>
        <v>1.5475897675303153E-2</v>
      </c>
      <c r="P30" s="32">
        <f t="shared" si="36"/>
        <v>0.4</v>
      </c>
      <c r="Q30" s="32">
        <f t="shared" si="12"/>
        <v>3.305728322012607E-2</v>
      </c>
      <c r="R30" s="43">
        <v>7</v>
      </c>
      <c r="S30" s="44">
        <f t="shared" si="13"/>
        <v>0.14311046218946846</v>
      </c>
      <c r="T30" s="44">
        <f t="shared" si="14"/>
        <v>4.1845091239187789E-2</v>
      </c>
      <c r="U30" s="44">
        <f t="shared" si="15"/>
        <v>5.0214109487025343E-2</v>
      </c>
      <c r="V30" s="44">
        <f t="shared" si="16"/>
        <v>1.0461272809796947E-2</v>
      </c>
      <c r="W30" s="44">
        <f t="shared" si="17"/>
        <v>1.0461272809796947E-2</v>
      </c>
      <c r="X30" s="44">
        <f t="shared" si="37"/>
        <v>0.32996521393112554</v>
      </c>
      <c r="Y30" s="44">
        <f t="shared" si="38"/>
        <v>8.5210063244493789E-2</v>
      </c>
      <c r="Z30" s="32">
        <f t="shared" si="25"/>
        <v>3.2729093946312383E-2</v>
      </c>
      <c r="AA30" s="32">
        <f t="shared" si="26"/>
        <v>0.11039344793620513</v>
      </c>
      <c r="AB30" s="32">
        <f t="shared" si="27"/>
        <v>0</v>
      </c>
      <c r="AC30" s="32">
        <f t="shared" si="28"/>
        <v>1.0109459473657101E-2</v>
      </c>
      <c r="AD30" s="32"/>
      <c r="AE30" s="35">
        <f t="shared" si="29"/>
        <v>0.11949658787526508</v>
      </c>
      <c r="AF30" s="35">
        <f t="shared" si="30"/>
        <v>2.4825298562736946E-2</v>
      </c>
      <c r="AG30" s="35">
        <f t="shared" si="31"/>
        <v>1.4920522950301784E-2</v>
      </c>
      <c r="AH30" s="35">
        <f t="shared" si="32"/>
        <v>3.5380395205050742E-2</v>
      </c>
      <c r="AI30" s="35">
        <f t="shared" si="33"/>
        <v>2.7817826973292416E-2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30</v>
      </c>
      <c r="B31" s="32">
        <f t="shared" si="18"/>
        <v>0.99132622387267189</v>
      </c>
      <c r="C31" s="28">
        <f t="shared" si="8"/>
        <v>0.11447432470727679</v>
      </c>
      <c r="D31" s="33">
        <f t="shared" si="19"/>
        <v>0.13904319192653786</v>
      </c>
      <c r="E31" s="28">
        <f t="shared" si="9"/>
        <v>2.4568867219261062E-2</v>
      </c>
      <c r="F31" s="34">
        <f t="shared" si="35"/>
        <v>4.6347730642179286E-2</v>
      </c>
      <c r="G31" s="30">
        <f t="shared" si="10"/>
        <v>2.1778863422918224E-2</v>
      </c>
      <c r="H31" s="30">
        <f t="shared" si="20"/>
        <v>8.9247760030571367E-3</v>
      </c>
      <c r="I31" s="31">
        <f t="shared" si="11"/>
        <v>1.2854087419861087E-2</v>
      </c>
      <c r="J31" s="30">
        <f t="shared" si="21"/>
        <v>0.83917794465054385</v>
      </c>
      <c r="K31" s="30">
        <f t="shared" si="22"/>
        <v>0</v>
      </c>
      <c r="L31" s="29">
        <v>2.6958288494267242E-2</v>
      </c>
      <c r="M31" s="29">
        <v>1.4664972652224925E-2</v>
      </c>
      <c r="N31" s="37">
        <f t="shared" si="23"/>
        <v>2.8832176779890778E-2</v>
      </c>
      <c r="O31" s="37">
        <f t="shared" si="24"/>
        <v>1.5881360186842268E-2</v>
      </c>
      <c r="P31" s="32">
        <f t="shared" si="36"/>
        <v>0.60000000000000009</v>
      </c>
      <c r="Q31" s="32">
        <f t="shared" si="12"/>
        <v>3.3241585979776063E-2</v>
      </c>
      <c r="R31" s="43">
        <v>8</v>
      </c>
      <c r="S31" s="44">
        <f t="shared" si="13"/>
        <v>0.13904319192653786</v>
      </c>
      <c r="T31" s="44">
        <f t="shared" si="14"/>
        <v>4.1531776860362198E-2</v>
      </c>
      <c r="U31" s="44">
        <f t="shared" si="15"/>
        <v>4.9838132232434634E-2</v>
      </c>
      <c r="V31" s="44">
        <f t="shared" si="16"/>
        <v>1.0382944215090549E-2</v>
      </c>
      <c r="W31" s="44">
        <f t="shared" si="17"/>
        <v>1.0382944215090549E-2</v>
      </c>
      <c r="X31" s="44">
        <f t="shared" si="37"/>
        <v>0.3178758813014767</v>
      </c>
      <c r="Y31" s="44">
        <f t="shared" si="38"/>
        <v>8.5884586571233004E-2</v>
      </c>
      <c r="Z31" s="32">
        <f t="shared" si="25"/>
        <v>3.2634820182017597E-2</v>
      </c>
      <c r="AA31" s="32">
        <f t="shared" si="26"/>
        <v>0.10641912168228579</v>
      </c>
      <c r="AB31" s="32">
        <f t="shared" si="27"/>
        <v>0</v>
      </c>
      <c r="AC31" s="32">
        <f t="shared" si="28"/>
        <v>8.9247760030571367E-3</v>
      </c>
      <c r="AD31" s="32"/>
      <c r="AE31" s="35">
        <f t="shared" si="29"/>
        <v>0.11547593713407114</v>
      </c>
      <c r="AF31" s="35">
        <f t="shared" si="30"/>
        <v>2.5055610416847268E-2</v>
      </c>
      <c r="AG31" s="35">
        <f t="shared" si="31"/>
        <v>1.3925291882704202E-2</v>
      </c>
      <c r="AH31" s="35">
        <f t="shared" si="32"/>
        <v>3.787706187073113E-2</v>
      </c>
      <c r="AI31" s="35">
        <f t="shared" si="33"/>
        <v>3.0106730262293241E-2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31</v>
      </c>
      <c r="B32" s="32">
        <f t="shared" si="18"/>
        <v>0.98917976130026863</v>
      </c>
      <c r="C32" s="28">
        <f t="shared" si="8"/>
        <v>0.1103567751890371</v>
      </c>
      <c r="D32" s="33">
        <f t="shared" si="19"/>
        <v>0.13500715971244337</v>
      </c>
      <c r="E32" s="28">
        <f t="shared" si="9"/>
        <v>2.4650384523406278E-2</v>
      </c>
      <c r="F32" s="34">
        <f t="shared" si="35"/>
        <v>4.5002386570814457E-2</v>
      </c>
      <c r="G32" s="30">
        <f t="shared" si="10"/>
        <v>2.0352002047408179E-2</v>
      </c>
      <c r="H32" s="30">
        <f t="shared" si="20"/>
        <v>7.8789204222340595E-3</v>
      </c>
      <c r="I32" s="31">
        <f t="shared" si="11"/>
        <v>1.247308162517412E-2</v>
      </c>
      <c r="J32" s="30">
        <f t="shared" si="21"/>
        <v>0.84464083824014846</v>
      </c>
      <c r="K32" s="30">
        <f t="shared" si="22"/>
        <v>0</v>
      </c>
      <c r="L32" s="29">
        <v>2.6958288494267242E-2</v>
      </c>
      <c r="M32" s="29">
        <v>1.4664972652224925E-2</v>
      </c>
      <c r="N32" s="37">
        <f t="shared" si="23"/>
        <v>2.9456806208431961E-2</v>
      </c>
      <c r="O32" s="37">
        <f t="shared" si="24"/>
        <v>1.628682269838138E-2</v>
      </c>
      <c r="P32" s="32">
        <f t="shared" si="36"/>
        <v>0.8</v>
      </c>
      <c r="Q32" s="32">
        <f t="shared" si="12"/>
        <v>3.3468372696406762E-2</v>
      </c>
      <c r="R32" s="43">
        <v>9</v>
      </c>
      <c r="S32" s="44">
        <f t="shared" si="13"/>
        <v>0.13500715971244337</v>
      </c>
      <c r="T32" s="44">
        <f t="shared" si="14"/>
        <v>4.1298798935823923E-2</v>
      </c>
      <c r="U32" s="44">
        <f t="shared" si="15"/>
        <v>4.9558558722988706E-2</v>
      </c>
      <c r="V32" s="44">
        <f t="shared" si="16"/>
        <v>1.0324699733955981E-2</v>
      </c>
      <c r="W32" s="44">
        <f t="shared" si="17"/>
        <v>1.0324699733955981E-2</v>
      </c>
      <c r="X32" s="44">
        <f t="shared" si="37"/>
        <v>0.30702542234988695</v>
      </c>
      <c r="Y32" s="44">
        <f t="shared" si="38"/>
        <v>8.6540011633627942E-2</v>
      </c>
      <c r="Z32" s="32">
        <f t="shared" si="25"/>
        <v>3.2469552650160244E-2</v>
      </c>
      <c r="AA32" s="32">
        <f t="shared" si="26"/>
        <v>0.10254692486913553</v>
      </c>
      <c r="AB32" s="32">
        <f t="shared" si="27"/>
        <v>0</v>
      </c>
      <c r="AC32" s="32">
        <f t="shared" si="28"/>
        <v>7.8789204222340595E-3</v>
      </c>
      <c r="AD32" s="32"/>
      <c r="AE32" s="35">
        <f t="shared" si="29"/>
        <v>0.11156392347127485</v>
      </c>
      <c r="AF32" s="35">
        <f t="shared" si="30"/>
        <v>2.5209181815153955E-2</v>
      </c>
      <c r="AG32" s="35">
        <f t="shared" si="31"/>
        <v>1.2996444874245205E-2</v>
      </c>
      <c r="AH32" s="35">
        <f t="shared" si="32"/>
        <v>4.0324766909298697E-2</v>
      </c>
      <c r="AI32" s="35">
        <f t="shared" si="33"/>
        <v>3.2346314496674272E-2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32</v>
      </c>
      <c r="B33" s="32">
        <f t="shared" si="18"/>
        <v>0.986908797176547</v>
      </c>
      <c r="C33" s="28">
        <f t="shared" si="8"/>
        <v>0.10634436427594665</v>
      </c>
      <c r="D33" s="33">
        <f t="shared" si="19"/>
        <v>0.13100642611383903</v>
      </c>
      <c r="E33" s="28">
        <f t="shared" si="9"/>
        <v>2.4662061837892386E-2</v>
      </c>
      <c r="F33" s="34">
        <f t="shared" si="35"/>
        <v>4.366880870461301E-2</v>
      </c>
      <c r="G33" s="30">
        <f t="shared" si="10"/>
        <v>1.9006746866720624E-2</v>
      </c>
      <c r="H33" s="30">
        <f t="shared" si="20"/>
        <v>6.9556240961826526E-3</v>
      </c>
      <c r="I33" s="31">
        <f t="shared" si="11"/>
        <v>1.2051122770537971E-2</v>
      </c>
      <c r="J33" s="30">
        <f t="shared" si="21"/>
        <v>0.84998682701944028</v>
      </c>
      <c r="K33" s="30">
        <f t="shared" si="22"/>
        <v>0</v>
      </c>
      <c r="L33" s="29">
        <v>3.0081435636973138E-2</v>
      </c>
      <c r="M33" s="29">
        <v>1.6692285209920495E-2</v>
      </c>
      <c r="N33" s="37">
        <f t="shared" si="23"/>
        <v>3.0081435636973138E-2</v>
      </c>
      <c r="O33" s="37">
        <f t="shared" si="24"/>
        <v>1.6692285209920495E-2</v>
      </c>
      <c r="P33" s="32">
        <f t="shared" si="36"/>
        <v>0</v>
      </c>
      <c r="Q33" s="32">
        <f t="shared" si="12"/>
        <v>3.3733455925794506E-2</v>
      </c>
      <c r="R33" s="43">
        <v>10</v>
      </c>
      <c r="S33" s="44">
        <f t="shared" si="13"/>
        <v>0.13100642611383903</v>
      </c>
      <c r="T33" s="44">
        <f t="shared" si="14"/>
        <v>4.1137040226500637E-2</v>
      </c>
      <c r="U33" s="44">
        <f t="shared" si="15"/>
        <v>4.9364448271800761E-2</v>
      </c>
      <c r="V33" s="44">
        <f t="shared" si="16"/>
        <v>1.0284260056625159E-2</v>
      </c>
      <c r="W33" s="44">
        <f t="shared" si="17"/>
        <v>1.0284260056625159E-2</v>
      </c>
      <c r="X33" s="44">
        <f t="shared" si="37"/>
        <v>0.2970919602740188</v>
      </c>
      <c r="Y33" s="44">
        <f t="shared" si="38"/>
        <v>8.7175814257451578E-2</v>
      </c>
      <c r="Z33" s="32">
        <f t="shared" si="25"/>
        <v>3.2238161206650906E-2</v>
      </c>
      <c r="AA33" s="32">
        <f t="shared" si="26"/>
        <v>9.8776069556560722E-2</v>
      </c>
      <c r="AB33" s="32">
        <f t="shared" si="27"/>
        <v>0</v>
      </c>
      <c r="AC33" s="32">
        <f t="shared" si="28"/>
        <v>6.9556240961826526E-3</v>
      </c>
      <c r="AD33" s="32"/>
      <c r="AE33" s="35">
        <f t="shared" si="29"/>
        <v>0.10775500692686887</v>
      </c>
      <c r="AF33" s="35">
        <f t="shared" si="30"/>
        <v>2.5290821598398357E-2</v>
      </c>
      <c r="AG33" s="35">
        <f t="shared" si="31"/>
        <v>1.2129553964975396E-2</v>
      </c>
      <c r="AH33" s="35">
        <f t="shared" si="32"/>
        <v>4.2725961637626465E-2</v>
      </c>
      <c r="AI33" s="35">
        <f t="shared" si="33"/>
        <v>3.4539287438777905E-2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33</v>
      </c>
      <c r="B34" s="32">
        <f t="shared" si="18"/>
        <v>0.984539238379324</v>
      </c>
      <c r="C34" s="28">
        <f t="shared" si="8"/>
        <v>0.10243252829527527</v>
      </c>
      <c r="D34" s="33">
        <f t="shared" si="19"/>
        <v>0.12704067757487286</v>
      </c>
      <c r="E34" s="28">
        <f t="shared" si="9"/>
        <v>2.4608149279597591E-2</v>
      </c>
      <c r="F34" s="34">
        <f t="shared" si="35"/>
        <v>4.2346892524957623E-2</v>
      </c>
      <c r="G34" s="30">
        <f t="shared" si="10"/>
        <v>1.7738743245360032E-2</v>
      </c>
      <c r="H34" s="30">
        <f t="shared" si="20"/>
        <v>6.140524840290042E-3</v>
      </c>
      <c r="I34" s="31">
        <f t="shared" si="11"/>
        <v>1.159821840506999E-2</v>
      </c>
      <c r="J34" s="30">
        <f t="shared" si="21"/>
        <v>0.85522057917976702</v>
      </c>
      <c r="K34" s="30">
        <f t="shared" si="22"/>
        <v>0</v>
      </c>
      <c r="L34" s="29">
        <v>3.0081435636973138E-2</v>
      </c>
      <c r="M34" s="29">
        <v>1.6692285209920495E-2</v>
      </c>
      <c r="N34" s="37">
        <f t="shared" si="23"/>
        <v>3.0739045262181557E-2</v>
      </c>
      <c r="O34" s="37">
        <f t="shared" si="24"/>
        <v>1.7101626440267512E-2</v>
      </c>
      <c r="P34" s="32">
        <f t="shared" si="36"/>
        <v>0.2</v>
      </c>
      <c r="Q34" s="32">
        <f t="shared" si="12"/>
        <v>3.406593160941418E-2</v>
      </c>
      <c r="R34" s="43">
        <v>11</v>
      </c>
      <c r="S34" s="44">
        <f t="shared" si="13"/>
        <v>0.12704067757487286</v>
      </c>
      <c r="T34" s="44">
        <f t="shared" si="14"/>
        <v>4.1078185201803952E-2</v>
      </c>
      <c r="U34" s="44">
        <f t="shared" si="15"/>
        <v>4.9293822242164741E-2</v>
      </c>
      <c r="V34" s="44">
        <f t="shared" si="16"/>
        <v>1.0269546300450988E-2</v>
      </c>
      <c r="W34" s="44">
        <f t="shared" si="17"/>
        <v>1.0269546300450988E-2</v>
      </c>
      <c r="X34" s="44">
        <f t="shared" si="37"/>
        <v>0.28815321659863435</v>
      </c>
      <c r="Y34" s="44">
        <f>MIN(Y33*$I$17*(1-POWER(R34,$I$19)*$I$18/100000),1-V34-W34-$I$13)</f>
        <v>8.7791482869350124E-2</v>
      </c>
      <c r="Z34" s="32">
        <f t="shared" si="25"/>
        <v>3.1945453745084285E-2</v>
      </c>
      <c r="AA34" s="32">
        <f t="shared" si="26"/>
        <v>9.5105627999456752E-2</v>
      </c>
      <c r="AB34" s="32">
        <f t="shared" si="27"/>
        <v>0</v>
      </c>
      <c r="AC34" s="32">
        <f t="shared" si="28"/>
        <v>6.140524840290042E-3</v>
      </c>
      <c r="AD34" s="32"/>
      <c r="AE34" s="35">
        <f t="shared" si="29"/>
        <v>0.10404108267324333</v>
      </c>
      <c r="AF34" s="35">
        <f t="shared" si="30"/>
        <v>2.5308595240294433E-2</v>
      </c>
      <c r="AG34" s="35">
        <f t="shared" si="31"/>
        <v>1.1320486549426079E-2</v>
      </c>
      <c r="AH34" s="35">
        <f t="shared" si="32"/>
        <v>4.5082609605811307E-2</v>
      </c>
      <c r="AI34" s="35">
        <f t="shared" si="33"/>
        <v>3.6687857497871838E-2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34</v>
      </c>
      <c r="B35" s="32">
        <f t="shared" si="18"/>
        <v>0.98208097957211204</v>
      </c>
      <c r="C35" s="28">
        <f t="shared" si="8"/>
        <v>9.8620442513091822E-2</v>
      </c>
      <c r="D35" s="33">
        <f t="shared" si="19"/>
        <v>0.12311399024357368</v>
      </c>
      <c r="E35" s="28">
        <f t="shared" si="9"/>
        <v>2.4493547730481853E-2</v>
      </c>
      <c r="F35" s="34">
        <f t="shared" si="35"/>
        <v>4.1037996747857894E-2</v>
      </c>
      <c r="G35" s="30">
        <f t="shared" si="10"/>
        <v>1.6544449017376041E-2</v>
      </c>
      <c r="H35" s="30">
        <f t="shared" si="20"/>
        <v>5.4209435117278217E-3</v>
      </c>
      <c r="I35" s="31">
        <f t="shared" si="11"/>
        <v>1.112350550564822E-2</v>
      </c>
      <c r="J35" s="30">
        <f t="shared" si="21"/>
        <v>0.86034156073905033</v>
      </c>
      <c r="K35" s="30">
        <f t="shared" si="22"/>
        <v>0</v>
      </c>
      <c r="L35" s="29">
        <v>3.0081435636973138E-2</v>
      </c>
      <c r="M35" s="29">
        <v>1.6692285209920495E-2</v>
      </c>
      <c r="N35" s="37">
        <f t="shared" si="23"/>
        <v>3.139665488738997E-2</v>
      </c>
      <c r="O35" s="37">
        <f t="shared" si="24"/>
        <v>1.7510967670614531E-2</v>
      </c>
      <c r="P35" s="32">
        <f t="shared" si="36"/>
        <v>0.4</v>
      </c>
      <c r="Q35" s="32">
        <f t="shared" si="12"/>
        <v>3.4429347156924216E-2</v>
      </c>
      <c r="R35" s="43">
        <v>12</v>
      </c>
      <c r="S35" s="44">
        <f t="shared" si="13"/>
        <v>0.12311399024357368</v>
      </c>
      <c r="T35" s="44">
        <f t="shared" si="14"/>
        <v>4.1074588464701842E-2</v>
      </c>
      <c r="U35" s="44">
        <f t="shared" si="15"/>
        <v>4.9289506157642209E-2</v>
      </c>
      <c r="V35" s="44">
        <f t="shared" si="16"/>
        <v>1.026864711617546E-2</v>
      </c>
      <c r="W35" s="44">
        <f t="shared" si="17"/>
        <v>1.026864711617546E-2</v>
      </c>
      <c r="X35" s="44">
        <f t="shared" si="37"/>
        <v>0.27999332346785888</v>
      </c>
      <c r="Y35" s="44">
        <f t="shared" ref="Y35:Y98" si="39">MIN(Y34*$I$17*(1-POWER(R35,$I$19)*$I$18/100000),1-V35-W35-$I$13)</f>
        <v>8.8386519178848558E-2</v>
      </c>
      <c r="Z35" s="32">
        <f t="shared" si="25"/>
        <v>3.159297965065188E-2</v>
      </c>
      <c r="AA35" s="32">
        <f t="shared" si="26"/>
        <v>9.1529525143636409E-2</v>
      </c>
      <c r="AB35" s="32">
        <f t="shared" si="27"/>
        <v>0</v>
      </c>
      <c r="AC35" s="32">
        <f t="shared" si="28"/>
        <v>5.4209435117278217E-3</v>
      </c>
      <c r="AD35" s="32"/>
      <c r="AE35" s="35">
        <f t="shared" si="29"/>
        <v>0.1004198681824184</v>
      </c>
      <c r="AF35" s="35">
        <f t="shared" si="30"/>
        <v>2.5260812615941087E-2</v>
      </c>
      <c r="AG35" s="35">
        <f t="shared" si="31"/>
        <v>1.0565385675828248E-2</v>
      </c>
      <c r="AH35" s="35">
        <f t="shared" si="32"/>
        <v>4.7398621716447202E-2</v>
      </c>
      <c r="AI35" s="35">
        <f t="shared" si="33"/>
        <v>3.8795943376012068E-2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35</v>
      </c>
      <c r="B36" s="32">
        <f t="shared" si="18"/>
        <v>0.97955956796607702</v>
      </c>
      <c r="C36" s="28">
        <f t="shared" si="8"/>
        <v>9.490724544232601E-2</v>
      </c>
      <c r="D36" s="33">
        <f t="shared" si="19"/>
        <v>0.11923023975054009</v>
      </c>
      <c r="E36" s="28">
        <f t="shared" si="9"/>
        <v>2.4322994308214083E-2</v>
      </c>
      <c r="F36" s="34">
        <f t="shared" si="35"/>
        <v>3.9743413250180028E-2</v>
      </c>
      <c r="G36" s="30">
        <f t="shared" si="10"/>
        <v>1.5420418941965944E-2</v>
      </c>
      <c r="H36" s="30">
        <f t="shared" si="20"/>
        <v>4.7856867811247083E-3</v>
      </c>
      <c r="I36" s="31">
        <f t="shared" si="11"/>
        <v>1.0634732160841237E-2</v>
      </c>
      <c r="J36" s="30">
        <f t="shared" si="21"/>
        <v>0.86534934130749408</v>
      </c>
      <c r="K36" s="30">
        <f t="shared" si="22"/>
        <v>0</v>
      </c>
      <c r="L36" s="29">
        <v>3.0081435636973138E-2</v>
      </c>
      <c r="M36" s="29">
        <v>1.6692285209920495E-2</v>
      </c>
      <c r="N36" s="37">
        <f t="shared" si="23"/>
        <v>3.2054264512598393E-2</v>
      </c>
      <c r="O36" s="37">
        <f t="shared" si="24"/>
        <v>1.7920308900961548E-2</v>
      </c>
      <c r="P36" s="32">
        <f t="shared" si="36"/>
        <v>0.60000000000000009</v>
      </c>
      <c r="Q36" s="32">
        <f t="shared" si="12"/>
        <v>3.482059663585596E-2</v>
      </c>
      <c r="R36" s="43">
        <v>13</v>
      </c>
      <c r="S36" s="44">
        <f t="shared" si="13"/>
        <v>0.11923023975054009</v>
      </c>
      <c r="T36" s="44">
        <f t="shared" si="14"/>
        <v>4.1120195730322801E-2</v>
      </c>
      <c r="U36" s="44">
        <f t="shared" si="15"/>
        <v>4.9344234876387359E-2</v>
      </c>
      <c r="V36" s="44">
        <f t="shared" si="16"/>
        <v>1.02800489325807E-2</v>
      </c>
      <c r="W36" s="44">
        <f t="shared" si="17"/>
        <v>1.02800489325807E-2</v>
      </c>
      <c r="X36" s="44">
        <f t="shared" si="37"/>
        <v>0.27250852677210169</v>
      </c>
      <c r="Y36" s="44">
        <f t="shared" si="39"/>
        <v>8.8960438846857212E-2</v>
      </c>
      <c r="Z36" s="32">
        <f t="shared" si="25"/>
        <v>3.1187628950239916E-2</v>
      </c>
      <c r="AA36" s="32">
        <f t="shared" si="26"/>
        <v>8.8049215609749765E-2</v>
      </c>
      <c r="AB36" s="32">
        <f t="shared" si="27"/>
        <v>0</v>
      </c>
      <c r="AC36" s="32">
        <f t="shared" si="28"/>
        <v>4.7856867811247083E-3</v>
      </c>
      <c r="AD36" s="32"/>
      <c r="AE36" s="35">
        <f t="shared" si="29"/>
        <v>9.6887671302510039E-2</v>
      </c>
      <c r="AF36" s="35">
        <f t="shared" si="30"/>
        <v>2.5152720671161092E-2</v>
      </c>
      <c r="AG36" s="35">
        <f t="shared" si="31"/>
        <v>9.8606516594161725E-3</v>
      </c>
      <c r="AH36" s="35">
        <f t="shared" si="32"/>
        <v>4.9674890885245786E-2</v>
      </c>
      <c r="AI36" s="35">
        <f t="shared" si="33"/>
        <v>4.0864697048313907E-2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36</v>
      </c>
      <c r="B37" s="32">
        <f t="shared" si="18"/>
        <v>0.97699508509388699</v>
      </c>
      <c r="C37" s="28">
        <f t="shared" si="8"/>
        <v>9.1292038511519541E-2</v>
      </c>
      <c r="D37" s="33">
        <f t="shared" si="19"/>
        <v>0.11539309737405827</v>
      </c>
      <c r="E37" s="28">
        <f t="shared" si="9"/>
        <v>2.4101058862538723E-2</v>
      </c>
      <c r="F37" s="34">
        <f t="shared" si="35"/>
        <v>3.8464365791352755E-2</v>
      </c>
      <c r="G37" s="30">
        <f t="shared" si="10"/>
        <v>1.4363306928814032E-2</v>
      </c>
      <c r="H37" s="30">
        <f t="shared" si="20"/>
        <v>4.2248730165668057E-3</v>
      </c>
      <c r="I37" s="31">
        <f t="shared" si="11"/>
        <v>1.0138433912247226E-2</v>
      </c>
      <c r="J37" s="30">
        <f t="shared" si="21"/>
        <v>0.87024359569712761</v>
      </c>
      <c r="K37" s="30">
        <f t="shared" si="22"/>
        <v>0</v>
      </c>
      <c r="L37" s="29">
        <v>3.0081435636973138E-2</v>
      </c>
      <c r="M37" s="29">
        <v>1.6692285209920495E-2</v>
      </c>
      <c r="N37" s="37">
        <f t="shared" si="23"/>
        <v>3.271187413780681E-2</v>
      </c>
      <c r="O37" s="37">
        <f t="shared" si="24"/>
        <v>1.8329650131308564E-2</v>
      </c>
      <c r="P37" s="32">
        <f t="shared" si="36"/>
        <v>0.8</v>
      </c>
      <c r="Q37" s="32">
        <f t="shared" si="12"/>
        <v>3.5236900355345671E-2</v>
      </c>
      <c r="R37" s="43">
        <v>14</v>
      </c>
      <c r="S37" s="44">
        <f t="shared" si="13"/>
        <v>0.11539309737405827</v>
      </c>
      <c r="T37" s="44">
        <f t="shared" si="14"/>
        <v>4.1209720495363471E-2</v>
      </c>
      <c r="U37" s="44">
        <f t="shared" si="15"/>
        <v>4.9451664594436166E-2</v>
      </c>
      <c r="V37" s="44">
        <f t="shared" si="16"/>
        <v>1.0302430123840868E-2</v>
      </c>
      <c r="W37" s="44">
        <f t="shared" si="17"/>
        <v>1.0302430123840868E-2</v>
      </c>
      <c r="X37" s="44">
        <f t="shared" si="37"/>
        <v>0.26561186168474948</v>
      </c>
      <c r="Y37" s="44">
        <f t="shared" si="39"/>
        <v>8.9512772139431304E-2</v>
      </c>
      <c r="Z37" s="32">
        <f t="shared" si="25"/>
        <v>3.0733972131556271E-2</v>
      </c>
      <c r="AA37" s="32">
        <f t="shared" si="26"/>
        <v>8.4663815165901907E-2</v>
      </c>
      <c r="AB37" s="32">
        <f t="shared" si="27"/>
        <v>0</v>
      </c>
      <c r="AC37" s="32">
        <f t="shared" si="28"/>
        <v>4.2248730165668057E-3</v>
      </c>
      <c r="AD37" s="32"/>
      <c r="AE37" s="35">
        <f t="shared" si="29"/>
        <v>9.3441655853106556E-2</v>
      </c>
      <c r="AF37" s="35">
        <f t="shared" si="30"/>
        <v>2.498901630018403E-2</v>
      </c>
      <c r="AG37" s="35">
        <f t="shared" si="31"/>
        <v>9.2029249221632983E-3</v>
      </c>
      <c r="AH37" s="35">
        <f t="shared" si="32"/>
        <v>5.1912042643777315E-2</v>
      </c>
      <c r="AI37" s="35">
        <f t="shared" si="33"/>
        <v>4.2894991847415784E-2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37</v>
      </c>
      <c r="B38" s="32">
        <f t="shared" si="18"/>
        <v>0.97440390968143209</v>
      </c>
      <c r="C38" s="28">
        <f t="shared" si="8"/>
        <v>8.7773885788904604E-2</v>
      </c>
      <c r="D38" s="33">
        <f t="shared" si="19"/>
        <v>0.11160602698591916</v>
      </c>
      <c r="E38" s="28">
        <f t="shared" si="9"/>
        <v>2.3832141197014562E-2</v>
      </c>
      <c r="F38" s="34">
        <f t="shared" si="35"/>
        <v>3.7202008995306388E-2</v>
      </c>
      <c r="G38" s="30">
        <f>F38-E38</f>
        <v>1.3369867798291826E-2</v>
      </c>
      <c r="H38" s="30">
        <f t="shared" si="20"/>
        <v>3.7297785714925928E-3</v>
      </c>
      <c r="I38" s="31">
        <f t="shared" si="11"/>
        <v>9.6400892267992332E-3</v>
      </c>
      <c r="J38" s="30">
        <f t="shared" si="21"/>
        <v>0.87502410521578899</v>
      </c>
      <c r="K38" s="30">
        <f t="shared" si="22"/>
        <v>0</v>
      </c>
      <c r="L38" s="29">
        <v>3.3369483763015226E-2</v>
      </c>
      <c r="M38" s="29">
        <v>1.873899136165558E-2</v>
      </c>
      <c r="N38" s="37">
        <f t="shared" si="23"/>
        <v>3.3369483763015226E-2</v>
      </c>
      <c r="O38" s="37">
        <f t="shared" si="24"/>
        <v>1.873899136165558E-2</v>
      </c>
      <c r="P38" s="32">
        <f t="shared" si="36"/>
        <v>0</v>
      </c>
      <c r="Q38" s="32">
        <f t="shared" si="12"/>
        <v>3.5675854931763507E-2</v>
      </c>
      <c r="R38" s="43">
        <v>15</v>
      </c>
      <c r="S38" s="44">
        <f t="shared" si="13"/>
        <v>0.11160602698591916</v>
      </c>
      <c r="T38" s="44">
        <f t="shared" si="14"/>
        <v>4.1338636090292986E-2</v>
      </c>
      <c r="U38" s="44">
        <f t="shared" si="15"/>
        <v>4.9606363308351581E-2</v>
      </c>
      <c r="V38" s="44">
        <f t="shared" si="16"/>
        <v>1.0334659022573247E-2</v>
      </c>
      <c r="W38" s="44">
        <f t="shared" si="17"/>
        <v>1.0334659022573247E-2</v>
      </c>
      <c r="X38" s="44">
        <f t="shared" si="37"/>
        <v>0.25909854115383191</v>
      </c>
      <c r="Y38" s="44">
        <f t="shared" si="39"/>
        <v>9.0043064565554595E-2</v>
      </c>
      <c r="Z38" s="32">
        <f t="shared" si="25"/>
        <v>3.0236451768516689E-2</v>
      </c>
      <c r="AA38" s="32">
        <f t="shared" si="26"/>
        <v>8.1372358675851963E-2</v>
      </c>
      <c r="AB38" s="32">
        <f t="shared" si="27"/>
        <v>0</v>
      </c>
      <c r="AC38" s="32">
        <f t="shared" si="28"/>
        <v>3.7297785714925928E-3</v>
      </c>
      <c r="AD38" s="32"/>
      <c r="AE38" s="35">
        <f t="shared" si="29"/>
        <v>9.0079570614203575E-2</v>
      </c>
      <c r="AF38" s="35">
        <f t="shared" si="30"/>
        <v>2.4774065394134015E-2</v>
      </c>
      <c r="AG38" s="35">
        <f t="shared" si="31"/>
        <v>8.5890699771447847E-3</v>
      </c>
      <c r="AH38" s="35">
        <f t="shared" si="32"/>
        <v>5.411046722648153E-2</v>
      </c>
      <c r="AI38" s="35">
        <f t="shared" si="33"/>
        <v>4.4887458354683066E-2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38</v>
      </c>
      <c r="B39" s="32">
        <f t="shared" si="18"/>
        <v>0.97180006769751248</v>
      </c>
      <c r="C39" s="28">
        <f t="shared" si="8"/>
        <v>8.434867890968524E-2</v>
      </c>
      <c r="D39" s="33">
        <f t="shared" si="19"/>
        <v>0.10786827377702209</v>
      </c>
      <c r="E39" s="28">
        <f t="shared" si="9"/>
        <v>2.3519594867336843E-2</v>
      </c>
      <c r="F39" s="34">
        <f t="shared" si="35"/>
        <v>3.595609125900736E-2</v>
      </c>
      <c r="G39" s="30">
        <f t="shared" si="10"/>
        <v>1.2436496391670517E-2</v>
      </c>
      <c r="H39" s="30">
        <f t="shared" si="20"/>
        <v>3.2927020854392002E-3</v>
      </c>
      <c r="I39" s="31">
        <f t="shared" si="11"/>
        <v>9.1437943062313166E-3</v>
      </c>
      <c r="J39" s="30">
        <f t="shared" si="21"/>
        <v>0.87969522983130743</v>
      </c>
      <c r="K39" s="30">
        <f t="shared" si="22"/>
        <v>0</v>
      </c>
      <c r="L39" s="29">
        <v>3.3369483763015226E-2</v>
      </c>
      <c r="M39" s="29">
        <v>1.873899136165558E-2</v>
      </c>
      <c r="N39" s="37">
        <f t="shared" si="23"/>
        <v>3.4064258288591907E-2</v>
      </c>
      <c r="O39" s="37">
        <f t="shared" si="24"/>
        <v>1.9152033916608063E-2</v>
      </c>
      <c r="P39" s="32">
        <f t="shared" si="36"/>
        <v>0.2</v>
      </c>
      <c r="Q39" s="32">
        <f t="shared" si="12"/>
        <v>3.6172373033172861E-2</v>
      </c>
      <c r="R39" s="43">
        <v>16</v>
      </c>
      <c r="S39" s="44">
        <f t="shared" si="13"/>
        <v>0.10786827377702209</v>
      </c>
      <c r="T39" s="44">
        <f t="shared" si="14"/>
        <v>4.1545543600541787E-2</v>
      </c>
      <c r="U39" s="44">
        <f t="shared" si="15"/>
        <v>4.9854652320650145E-2</v>
      </c>
      <c r="V39" s="44">
        <f t="shared" si="16"/>
        <v>1.0386385900135447E-2</v>
      </c>
      <c r="W39" s="44">
        <f t="shared" si="17"/>
        <v>1.0386385900135447E-2</v>
      </c>
      <c r="X39" s="44">
        <f t="shared" si="37"/>
        <v>0.25312102287343902</v>
      </c>
      <c r="Y39" s="44">
        <f t="shared" si="39"/>
        <v>9.0550877497741114E-2</v>
      </c>
      <c r="Z39" s="32">
        <f t="shared" si="25"/>
        <v>2.9699364941354375E-2</v>
      </c>
      <c r="AA39" s="32">
        <f t="shared" si="26"/>
        <v>7.817380589296663E-2</v>
      </c>
      <c r="AB39" s="32">
        <f t="shared" si="27"/>
        <v>0</v>
      </c>
      <c r="AC39" s="32">
        <f t="shared" si="28"/>
        <v>3.2927020854392002E-3</v>
      </c>
      <c r="AD39" s="32"/>
      <c r="AE39" s="35">
        <f t="shared" si="29"/>
        <v>8.6796329526435109E-2</v>
      </c>
      <c r="AF39" s="35">
        <f t="shared" si="30"/>
        <v>2.4515255321102963E-2</v>
      </c>
      <c r="AG39" s="35">
        <f t="shared" si="31"/>
        <v>8.016160481177606E-3</v>
      </c>
      <c r="AH39" s="35">
        <f t="shared" si="32"/>
        <v>5.627036016224541E-2</v>
      </c>
      <c r="AI39" s="35">
        <f t="shared" si="33"/>
        <v>4.6842526075685897E-2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39</v>
      </c>
      <c r="B40" s="32">
        <f t="shared" si="18"/>
        <v>0.96918250160652419</v>
      </c>
      <c r="C40" s="28">
        <f t="shared" si="8"/>
        <v>8.1015777967093999E-2</v>
      </c>
      <c r="D40" s="33">
        <f t="shared" si="19"/>
        <v>0.10418329113145308</v>
      </c>
      <c r="E40" s="28">
        <f t="shared" si="9"/>
        <v>2.316751316435909E-2</v>
      </c>
      <c r="F40" s="34">
        <f t="shared" si="35"/>
        <v>3.4727763710484361E-2</v>
      </c>
      <c r="G40" s="30">
        <f t="shared" si="10"/>
        <v>1.1560250546125271E-2</v>
      </c>
      <c r="H40" s="30">
        <f t="shared" si="20"/>
        <v>2.9068446867924719E-3</v>
      </c>
      <c r="I40" s="31">
        <f t="shared" si="11"/>
        <v>8.6534058593327988E-3</v>
      </c>
      <c r="J40" s="30">
        <f t="shared" si="21"/>
        <v>0.88425645832242161</v>
      </c>
      <c r="K40" s="30">
        <f t="shared" si="22"/>
        <v>0</v>
      </c>
      <c r="L40" s="29">
        <v>3.3369483763015226E-2</v>
      </c>
      <c r="M40" s="29">
        <v>1.873899136165558E-2</v>
      </c>
      <c r="N40" s="37">
        <f t="shared" si="23"/>
        <v>3.4759032814168589E-2</v>
      </c>
      <c r="O40" s="37">
        <f t="shared" si="24"/>
        <v>1.9565076471560548E-2</v>
      </c>
      <c r="P40" s="32">
        <f t="shared" si="36"/>
        <v>0.4</v>
      </c>
      <c r="Q40" s="32">
        <f t="shared" si="12"/>
        <v>3.6687272548567247E-2</v>
      </c>
      <c r="R40" s="43">
        <v>17</v>
      </c>
      <c r="S40" s="44">
        <f t="shared" si="13"/>
        <v>0.10418329113145308</v>
      </c>
      <c r="T40" s="44">
        <f t="shared" si="14"/>
        <v>4.1783455043448617E-2</v>
      </c>
      <c r="U40" s="44">
        <f t="shared" si="15"/>
        <v>5.0140146052138339E-2</v>
      </c>
      <c r="V40" s="44">
        <f t="shared" si="16"/>
        <v>1.0445863760862154E-2</v>
      </c>
      <c r="W40" s="44">
        <f t="shared" si="17"/>
        <v>1.0445863760862154E-2</v>
      </c>
      <c r="X40" s="44">
        <f t="shared" si="37"/>
        <v>0.24754349694550257</v>
      </c>
      <c r="Y40" s="44">
        <f t="shared" si="39"/>
        <v>9.1035788774273915E-2</v>
      </c>
      <c r="Z40" s="32">
        <f t="shared" si="25"/>
        <v>2.9123578614983606E-2</v>
      </c>
      <c r="AA40" s="32">
        <f t="shared" si="26"/>
        <v>7.5062474056704812E-2</v>
      </c>
      <c r="AB40" s="32">
        <f t="shared" si="27"/>
        <v>0</v>
      </c>
      <c r="AC40" s="32">
        <f t="shared" si="28"/>
        <v>2.9068446867924719E-3</v>
      </c>
      <c r="AD40" s="32"/>
      <c r="AE40" s="35">
        <f t="shared" si="29"/>
        <v>8.3591870295637444E-2</v>
      </c>
      <c r="AF40" s="35">
        <f t="shared" si="30"/>
        <v>2.4210710262835826E-2</v>
      </c>
      <c r="AG40" s="35">
        <f t="shared" si="31"/>
        <v>7.4814652844817989E-3</v>
      </c>
      <c r="AH40" s="35">
        <f t="shared" si="32"/>
        <v>5.839405986600784E-2</v>
      </c>
      <c r="AI40" s="35">
        <f t="shared" si="33"/>
        <v>4.8762525857684071E-2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40</v>
      </c>
      <c r="B41" s="32">
        <f t="shared" si="18"/>
        <v>0.96656667546654595</v>
      </c>
      <c r="C41" s="28">
        <f t="shared" si="8"/>
        <v>7.7774484656521509E-2</v>
      </c>
      <c r="D41" s="33">
        <f t="shared" si="19"/>
        <v>0.10055430756155669</v>
      </c>
      <c r="E41" s="28">
        <f t="shared" si="9"/>
        <v>2.277982290503518E-2</v>
      </c>
      <c r="F41" s="34">
        <f t="shared" si="35"/>
        <v>3.3518102520518893E-2</v>
      </c>
      <c r="G41" s="30">
        <f t="shared" si="10"/>
        <v>1.0738279615483712E-2</v>
      </c>
      <c r="H41" s="30">
        <f t="shared" si="20"/>
        <v>2.5662042340543379E-3</v>
      </c>
      <c r="I41" s="31">
        <f>G41-H41</f>
        <v>8.1720753814293751E-3</v>
      </c>
      <c r="J41" s="30">
        <f t="shared" si="21"/>
        <v>0.88870741282295962</v>
      </c>
      <c r="K41" s="30">
        <f t="shared" si="22"/>
        <v>0</v>
      </c>
      <c r="L41" s="29">
        <v>3.3369483763015226E-2</v>
      </c>
      <c r="M41" s="29">
        <v>1.873899136165558E-2</v>
      </c>
      <c r="N41" s="37">
        <f t="shared" si="23"/>
        <v>3.5453807339745277E-2</v>
      </c>
      <c r="O41" s="37">
        <f t="shared" si="24"/>
        <v>1.997811902651303E-2</v>
      </c>
      <c r="P41" s="32">
        <f t="shared" si="36"/>
        <v>0.60000000000000009</v>
      </c>
      <c r="Q41" s="32">
        <f t="shared" si="12"/>
        <v>3.7218745717755131E-2</v>
      </c>
      <c r="R41" s="43">
        <v>18</v>
      </c>
      <c r="S41" s="44">
        <f t="shared" si="13"/>
        <v>0.10055430756155669</v>
      </c>
      <c r="T41" s="44">
        <f t="shared" si="14"/>
        <v>4.2049272462761918E-2</v>
      </c>
      <c r="U41" s="44">
        <f t="shared" si="15"/>
        <v>5.04591269553143E-2</v>
      </c>
      <c r="V41" s="44">
        <f t="shared" si="16"/>
        <v>1.0512318115690479E-2</v>
      </c>
      <c r="W41" s="44">
        <f t="shared" si="17"/>
        <v>1.0512318115690479E-2</v>
      </c>
      <c r="X41" s="44">
        <f t="shared" si="37"/>
        <v>0.24231991972335012</v>
      </c>
      <c r="Y41" s="44">
        <f t="shared" si="39"/>
        <v>9.1497393281928407E-2</v>
      </c>
      <c r="Z41" s="32">
        <f t="shared" si="25"/>
        <v>2.8515465713726776E-2</v>
      </c>
      <c r="AA41" s="32">
        <f t="shared" si="26"/>
        <v>7.2039517432285094E-2</v>
      </c>
      <c r="AB41" s="32">
        <f t="shared" si="27"/>
        <v>0</v>
      </c>
      <c r="AC41" s="32">
        <f t="shared" si="28"/>
        <v>2.5662042340543379E-3</v>
      </c>
      <c r="AD41" s="32"/>
      <c r="AE41" s="35">
        <f t="shared" si="29"/>
        <v>8.0464686638385324E-2</v>
      </c>
      <c r="AF41" s="35">
        <f t="shared" si="30"/>
        <v>2.3865009544020793E-2</v>
      </c>
      <c r="AG41" s="35">
        <f t="shared" si="31"/>
        <v>6.9824354108594094E-3</v>
      </c>
      <c r="AH41" s="35">
        <f t="shared" si="32"/>
        <v>6.0481177703236327E-2</v>
      </c>
      <c r="AI41" s="35">
        <f t="shared" si="33"/>
        <v>5.0647322270145123E-2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41</v>
      </c>
      <c r="B42" s="32">
        <f t="shared" si="18"/>
        <v>0.96396409971580022</v>
      </c>
      <c r="C42" s="28">
        <f t="shared" si="8"/>
        <v>7.4624042709160177E-2</v>
      </c>
      <c r="D42" s="33">
        <f t="shared" si="19"/>
        <v>9.6984325574577715E-2</v>
      </c>
      <c r="E42" s="28">
        <f t="shared" si="9"/>
        <v>2.2360282865417531E-2</v>
      </c>
      <c r="F42" s="34">
        <f t="shared" si="35"/>
        <v>3.2328108524859241E-2</v>
      </c>
      <c r="G42" s="30">
        <f t="shared" si="10"/>
        <v>9.9678256594417092E-3</v>
      </c>
      <c r="H42" s="30">
        <f t="shared" si="20"/>
        <v>2.2654819505148753E-3</v>
      </c>
      <c r="I42" s="31">
        <f t="shared" ref="I42:I105" si="40">G42-H42</f>
        <v>7.7023437089268343E-3</v>
      </c>
      <c r="J42" s="30">
        <f t="shared" si="21"/>
        <v>0.89304784876598053</v>
      </c>
      <c r="K42" s="30">
        <f t="shared" si="22"/>
        <v>0</v>
      </c>
      <c r="L42" s="29">
        <v>3.3369483763015226E-2</v>
      </c>
      <c r="M42" s="29">
        <v>1.873899136165558E-2</v>
      </c>
      <c r="N42" s="37">
        <f t="shared" si="23"/>
        <v>3.6148581865321959E-2</v>
      </c>
      <c r="O42" s="37">
        <f t="shared" si="24"/>
        <v>2.0391161581465513E-2</v>
      </c>
      <c r="P42" s="32">
        <f t="shared" si="36"/>
        <v>0.8</v>
      </c>
      <c r="Q42" s="32">
        <f t="shared" si="12"/>
        <v>3.7765171546784118E-2</v>
      </c>
      <c r="R42" s="43">
        <v>19</v>
      </c>
      <c r="S42" s="44">
        <f t="shared" si="13"/>
        <v>9.6984325574577715E-2</v>
      </c>
      <c r="T42" s="44">
        <f t="shared" si="14"/>
        <v>4.2340266808477321E-2</v>
      </c>
      <c r="U42" s="44">
        <f t="shared" si="15"/>
        <v>5.0808320170172783E-2</v>
      </c>
      <c r="V42" s="44">
        <f t="shared" si="16"/>
        <v>1.058506670211933E-2</v>
      </c>
      <c r="W42" s="44">
        <f t="shared" si="17"/>
        <v>1.058506670211933E-2</v>
      </c>
      <c r="X42" s="44">
        <f t="shared" si="37"/>
        <v>0.23741043672595166</v>
      </c>
      <c r="Y42" s="44">
        <f t="shared" si="39"/>
        <v>9.1935303518058509E-2</v>
      </c>
      <c r="Z42" s="32">
        <f t="shared" si="25"/>
        <v>2.7878935864370215E-2</v>
      </c>
      <c r="AA42" s="32">
        <f t="shared" si="26"/>
        <v>6.9104037851499919E-2</v>
      </c>
      <c r="AB42" s="32">
        <f t="shared" si="27"/>
        <v>0</v>
      </c>
      <c r="AC42" s="32">
        <f t="shared" si="28"/>
        <v>2.2654819505148753E-3</v>
      </c>
      <c r="AD42" s="32"/>
      <c r="AE42" s="35">
        <f t="shared" si="29"/>
        <v>7.7413715646839062E-2</v>
      </c>
      <c r="AF42" s="35">
        <f t="shared" si="30"/>
        <v>2.348226943904428E-2</v>
      </c>
      <c r="AG42" s="35">
        <f t="shared" si="31"/>
        <v>6.5166919063235846E-3</v>
      </c>
      <c r="AH42" s="35">
        <f t="shared" si="32"/>
        <v>6.2531255632629915E-2</v>
      </c>
      <c r="AI42" s="35">
        <f t="shared" si="33"/>
        <v>5.2496698941810124E-2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42</v>
      </c>
      <c r="B43" s="32">
        <f t="shared" si="18"/>
        <v>0.96138364691858857</v>
      </c>
      <c r="C43" s="28">
        <f t="shared" si="8"/>
        <v>7.1563638471241559E-2</v>
      </c>
      <c r="D43" s="33">
        <f t="shared" si="19"/>
        <v>9.3476121349394176E-2</v>
      </c>
      <c r="E43" s="28">
        <f t="shared" si="9"/>
        <v>2.1912482878152617E-2</v>
      </c>
      <c r="F43" s="34">
        <f t="shared" si="35"/>
        <v>3.1158707116464724E-2</v>
      </c>
      <c r="G43" s="30">
        <f t="shared" si="10"/>
        <v>9.246224238312107E-3</v>
      </c>
      <c r="H43" s="48">
        <f>I6</f>
        <v>2E-3</v>
      </c>
      <c r="I43" s="31">
        <f t="shared" si="40"/>
        <v>7.2462242383121069E-3</v>
      </c>
      <c r="J43" s="30">
        <f t="shared" si="21"/>
        <v>0.89727765441229368</v>
      </c>
      <c r="K43" s="30">
        <f t="shared" si="22"/>
        <v>0</v>
      </c>
      <c r="L43" s="29">
        <v>3.6843356390898641E-2</v>
      </c>
      <c r="M43" s="29">
        <v>2.0804204136417995E-2</v>
      </c>
      <c r="N43" s="37">
        <f t="shared" si="23"/>
        <v>3.6843356390898641E-2</v>
      </c>
      <c r="O43" s="37">
        <f t="shared" si="24"/>
        <v>2.0804204136417995E-2</v>
      </c>
      <c r="P43" s="32">
        <f t="shared" si="36"/>
        <v>0</v>
      </c>
      <c r="Q43" s="32">
        <f t="shared" si="12"/>
        <v>3.8325151741491807E-2</v>
      </c>
      <c r="R43" s="43">
        <v>20</v>
      </c>
      <c r="S43" s="44">
        <f t="shared" si="13"/>
        <v>9.3476121349394176E-2</v>
      </c>
      <c r="T43" s="44">
        <f t="shared" si="14"/>
        <v>4.2654091903858833E-2</v>
      </c>
      <c r="U43" s="44">
        <f t="shared" si="15"/>
        <v>5.1184910284630597E-2</v>
      </c>
      <c r="V43" s="44">
        <f t="shared" si="16"/>
        <v>1.0663522975964708E-2</v>
      </c>
      <c r="W43" s="44">
        <f t="shared" si="17"/>
        <v>1.0663522975964708E-2</v>
      </c>
      <c r="X43" s="44">
        <f t="shared" si="37"/>
        <v>0.23266202969183805</v>
      </c>
      <c r="Y43" s="44">
        <f t="shared" si="39"/>
        <v>9.234915013095793E-2</v>
      </c>
      <c r="Z43" s="32">
        <f t="shared" si="25"/>
        <v>2.7217734464294176E-2</v>
      </c>
      <c r="AA43" s="32">
        <f t="shared" si="26"/>
        <v>6.6255073950846968E-2</v>
      </c>
      <c r="AB43" s="32">
        <f t="shared" si="27"/>
        <v>0</v>
      </c>
      <c r="AC43" s="32">
        <f t="shared" si="28"/>
        <v>2.0000000000000031E-3</v>
      </c>
      <c r="AE43" s="19">
        <f t="shared" si="29"/>
        <v>7.4438169091617254E-2</v>
      </c>
      <c r="AF43" s="19">
        <f t="shared" si="30"/>
        <v>2.3066294497479052E-2</v>
      </c>
      <c r="AG43" s="19">
        <f t="shared" si="31"/>
        <v>6.0820144982503136E-3</v>
      </c>
      <c r="AH43" s="19">
        <f t="shared" si="32"/>
        <v>6.4543779640391832E-2</v>
      </c>
      <c r="AI43" s="19">
        <f t="shared" si="33"/>
        <v>5.43103738389085E-2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43</v>
      </c>
      <c r="B44" s="32">
        <f t="shared" si="18"/>
        <v>0.9588326646678359</v>
      </c>
      <c r="C44" s="28">
        <f t="shared" si="8"/>
        <v>6.8589806258491676E-2</v>
      </c>
      <c r="D44" s="33">
        <f t="shared" si="19"/>
        <v>9.0028838585230669E-2</v>
      </c>
      <c r="E44" s="28">
        <f t="shared" si="9"/>
        <v>2.1439032326738994E-2</v>
      </c>
      <c r="F44" s="34">
        <f t="shared" si="35"/>
        <v>3.0009612861743556E-2</v>
      </c>
      <c r="G44" s="30">
        <f t="shared" si="10"/>
        <v>8.5705805350045627E-3</v>
      </c>
      <c r="H44" s="30">
        <f t="shared" ref="H44:H107" si="41">H43*EXP(-$N$6*$N$7)</f>
        <v>2E-3</v>
      </c>
      <c r="I44" s="31">
        <f t="shared" si="40"/>
        <v>6.5705805350045627E-3</v>
      </c>
      <c r="J44" s="30">
        <f t="shared" si="21"/>
        <v>0.90140058087976482</v>
      </c>
      <c r="K44" s="30">
        <f t="shared" si="22"/>
        <v>0</v>
      </c>
      <c r="L44" s="29">
        <v>3.6843356390898641E-2</v>
      </c>
      <c r="M44" s="29">
        <v>2.0804204136417995E-2</v>
      </c>
      <c r="N44" s="37">
        <f t="shared" si="23"/>
        <v>3.7575969311694678E-2</v>
      </c>
      <c r="O44" s="37">
        <f t="shared" si="24"/>
        <v>2.1220641429354637E-2</v>
      </c>
      <c r="P44" s="32">
        <f t="shared" si="36"/>
        <v>0.2</v>
      </c>
      <c r="Q44" s="32">
        <f t="shared" si="12"/>
        <v>3.9115631462175539E-2</v>
      </c>
      <c r="R44" s="43">
        <v>21</v>
      </c>
      <c r="S44" s="44">
        <f t="shared" si="13"/>
        <v>9.0028838585230669E-2</v>
      </c>
      <c r="T44" s="44">
        <f t="shared" si="14"/>
        <v>4.3229823231773851E-2</v>
      </c>
      <c r="U44" s="44">
        <f t="shared" si="15"/>
        <v>5.1875787878128618E-2</v>
      </c>
      <c r="V44" s="44">
        <f t="shared" si="16"/>
        <v>1.0807455807943463E-2</v>
      </c>
      <c r="W44" s="44">
        <f t="shared" si="17"/>
        <v>1.0807455807943463E-2</v>
      </c>
      <c r="X44" s="44">
        <f t="shared" si="37"/>
        <v>0.22820890254616316</v>
      </c>
      <c r="Y44" s="44">
        <f t="shared" si="39"/>
        <v>9.2738582437445483E-2</v>
      </c>
      <c r="Z44" s="32">
        <f t="shared" si="25"/>
        <v>2.6535435612434394E-2</v>
      </c>
      <c r="AA44" s="32">
        <f t="shared" si="26"/>
        <v>6.3491603516473039E-2</v>
      </c>
      <c r="AB44" s="32">
        <f t="shared" si="27"/>
        <v>0</v>
      </c>
      <c r="AC44" s="32">
        <f t="shared" si="28"/>
        <v>1.7656287215578714E-3</v>
      </c>
      <c r="AE44" s="19">
        <f t="shared" si="29"/>
        <v>7.1534699208701799E-2</v>
      </c>
      <c r="AF44" s="19">
        <f t="shared" si="30"/>
        <v>2.262338355503191E-2</v>
      </c>
      <c r="AG44" s="19">
        <f t="shared" si="31"/>
        <v>5.6763310109892188E-3</v>
      </c>
      <c r="AH44" s="19">
        <f t="shared" si="32"/>
        <v>6.651819898124138E-2</v>
      </c>
      <c r="AI44" s="19">
        <f t="shared" si="33"/>
        <v>5.6088018810682656E-2</v>
      </c>
      <c r="AO44" s="3"/>
      <c r="AP44" s="3"/>
    </row>
    <row r="45" spans="1:72" x14ac:dyDescent="0.25">
      <c r="A45" s="45">
        <f t="shared" si="34"/>
        <v>44</v>
      </c>
      <c r="B45" s="32">
        <f t="shared" si="18"/>
        <v>0.95641239792875554</v>
      </c>
      <c r="C45" s="28">
        <f t="shared" si="8"/>
        <v>6.5701947539822045E-2</v>
      </c>
      <c r="D45" s="33">
        <f t="shared" si="19"/>
        <v>8.6645186668538349E-2</v>
      </c>
      <c r="E45" s="28">
        <f t="shared" si="9"/>
        <v>2.09432391287163E-2</v>
      </c>
      <c r="F45" s="34">
        <f t="shared" si="35"/>
        <v>2.8881728889512782E-2</v>
      </c>
      <c r="G45" s="30">
        <f t="shared" si="10"/>
        <v>7.9384897607964813E-3</v>
      </c>
      <c r="H45" s="30">
        <f t="shared" si="41"/>
        <v>2E-3</v>
      </c>
      <c r="I45" s="31">
        <f t="shared" si="40"/>
        <v>5.9384897607964813E-3</v>
      </c>
      <c r="J45" s="30">
        <f t="shared" si="21"/>
        <v>0.90541632357066515</v>
      </c>
      <c r="K45" s="30">
        <f t="shared" si="22"/>
        <v>0</v>
      </c>
      <c r="L45" s="29">
        <v>3.6843356390898641E-2</v>
      </c>
      <c r="M45" s="29">
        <v>2.0804204136417995E-2</v>
      </c>
      <c r="N45" s="37">
        <f t="shared" si="23"/>
        <v>3.8308582232490715E-2</v>
      </c>
      <c r="O45" s="37">
        <f t="shared" si="24"/>
        <v>2.1637078722291279E-2</v>
      </c>
      <c r="P45" s="32">
        <f t="shared" si="36"/>
        <v>0.4</v>
      </c>
      <c r="Q45" s="32">
        <f t="shared" si="12"/>
        <v>3.9909543441838037E-2</v>
      </c>
      <c r="R45" s="43">
        <v>22</v>
      </c>
      <c r="S45" s="44">
        <f t="shared" si="13"/>
        <v>8.6645186668538349E-2</v>
      </c>
      <c r="T45" s="44">
        <f t="shared" si="14"/>
        <v>4.3812754561683216E-2</v>
      </c>
      <c r="U45" s="44">
        <f t="shared" si="15"/>
        <v>5.2575305474019861E-2</v>
      </c>
      <c r="V45" s="44">
        <f t="shared" si="16"/>
        <v>1.0953188640420804E-2</v>
      </c>
      <c r="W45" s="44">
        <f t="shared" si="17"/>
        <v>1.0953188640420804E-2</v>
      </c>
      <c r="X45" s="44">
        <f t="shared" si="37"/>
        <v>0.22397454423476143</v>
      </c>
      <c r="Y45" s="44">
        <f t="shared" si="39"/>
        <v>9.3103268916662082E-2</v>
      </c>
      <c r="Z45" s="32">
        <f t="shared" si="25"/>
        <v>2.5831338527712765E-2</v>
      </c>
      <c r="AA45" s="32">
        <f t="shared" si="26"/>
        <v>6.0809369500885224E-2</v>
      </c>
      <c r="AB45" s="32">
        <f t="shared" si="27"/>
        <v>0</v>
      </c>
      <c r="AC45" s="32">
        <f t="shared" si="28"/>
        <v>1.5587223911950393E-3</v>
      </c>
      <c r="AE45" s="19">
        <f t="shared" si="29"/>
        <v>6.8696252455644424E-2</v>
      </c>
      <c r="AF45" s="19">
        <f t="shared" si="30"/>
        <v>2.2142626912362375E-2</v>
      </c>
      <c r="AG45" s="19">
        <f t="shared" si="31"/>
        <v>5.2977074874759368E-3</v>
      </c>
      <c r="AH45" s="19">
        <f t="shared" si="32"/>
        <v>6.8464912928060326E-2</v>
      </c>
      <c r="AI45" s="19">
        <f t="shared" si="33"/>
        <v>5.7839131783103875E-2</v>
      </c>
    </row>
    <row r="46" spans="1:72" x14ac:dyDescent="0.25">
      <c r="A46" s="45">
        <f t="shared" si="34"/>
        <v>45</v>
      </c>
      <c r="B46" s="32">
        <f t="shared" si="18"/>
        <v>0.95415000787304616</v>
      </c>
      <c r="C46" s="28">
        <f t="shared" si="8"/>
        <v>6.289938948192722E-2</v>
      </c>
      <c r="D46" s="33">
        <f t="shared" si="19"/>
        <v>8.3327636957102436E-2</v>
      </c>
      <c r="E46" s="28">
        <f>MAX($I$15,((EXP($Y$9+$Y$8*A46)-1)/EXP($Y$9+$Y$8*A46))*F46)</f>
        <v>2.0428247475175215E-2</v>
      </c>
      <c r="F46" s="34">
        <f t="shared" si="35"/>
        <v>2.7775878985700813E-2</v>
      </c>
      <c r="G46" s="30">
        <f t="shared" si="10"/>
        <v>7.3476315105255978E-3</v>
      </c>
      <c r="H46" s="30">
        <f t="shared" si="41"/>
        <v>2E-3</v>
      </c>
      <c r="I46" s="31">
        <f t="shared" si="40"/>
        <v>5.3476315105255978E-3</v>
      </c>
      <c r="J46" s="30">
        <f t="shared" si="21"/>
        <v>0.90932473153237192</v>
      </c>
      <c r="K46" s="30">
        <f t="shared" si="22"/>
        <v>0</v>
      </c>
      <c r="L46" s="29">
        <v>3.6843356390898641E-2</v>
      </c>
      <c r="M46" s="29">
        <v>2.0804204136417995E-2</v>
      </c>
      <c r="N46" s="37">
        <f t="shared" si="23"/>
        <v>3.9041195153286752E-2</v>
      </c>
      <c r="O46" s="37">
        <f t="shared" si="24"/>
        <v>2.2053516015227922E-2</v>
      </c>
      <c r="P46" s="32">
        <f t="shared" si="36"/>
        <v>0.60000000000000009</v>
      </c>
      <c r="Q46" s="32">
        <f t="shared" si="12"/>
        <v>4.0707115968582092E-2</v>
      </c>
      <c r="R46" s="43">
        <v>23</v>
      </c>
      <c r="S46" s="44">
        <f t="shared" si="13"/>
        <v>8.3327636957102436E-2</v>
      </c>
      <c r="T46" s="44">
        <f t="shared" si="14"/>
        <v>4.4403012378406215E-2</v>
      </c>
      <c r="U46" s="44">
        <f t="shared" si="15"/>
        <v>5.3283614854087454E-2</v>
      </c>
      <c r="V46" s="44">
        <f t="shared" si="16"/>
        <v>1.1100753094601554E-2</v>
      </c>
      <c r="W46" s="44">
        <f t="shared" si="17"/>
        <v>1.1100753094601554E-2</v>
      </c>
      <c r="X46" s="44">
        <f t="shared" si="37"/>
        <v>0.21993625138214715</v>
      </c>
      <c r="Y46" s="44">
        <f t="shared" si="39"/>
        <v>9.3442897679109196E-2</v>
      </c>
      <c r="Z46" s="32">
        <f t="shared" si="25"/>
        <v>2.5111984098325674E-2</v>
      </c>
      <c r="AA46" s="32">
        <f t="shared" si="26"/>
        <v>5.8208637043273365E-2</v>
      </c>
      <c r="AB46" s="32">
        <f t="shared" si="27"/>
        <v>0</v>
      </c>
      <c r="AC46" s="32">
        <f t="shared" si="28"/>
        <v>1.3760625114146608E-3</v>
      </c>
      <c r="AE46" s="19">
        <f t="shared" si="29"/>
        <v>6.5921908466091278E-2</v>
      </c>
      <c r="AF46" s="19">
        <f t="shared" si="30"/>
        <v>2.1631168543386946E-2</v>
      </c>
      <c r="AG46" s="19">
        <f t="shared" si="31"/>
        <v>4.9443389697542616E-3</v>
      </c>
      <c r="AH46" s="19">
        <f t="shared" si="32"/>
        <v>7.0381511314011672E-2</v>
      </c>
      <c r="AI46" s="19">
        <f t="shared" si="33"/>
        <v>5.9561704273402773E-2</v>
      </c>
    </row>
    <row r="47" spans="1:72" x14ac:dyDescent="0.25">
      <c r="A47" s="45">
        <f t="shared" si="34"/>
        <v>46</v>
      </c>
      <c r="B47" s="32">
        <f t="shared" si="18"/>
        <v>0.95206011942899982</v>
      </c>
      <c r="C47" s="28">
        <f t="shared" si="8"/>
        <v>6.018138649809901E-2</v>
      </c>
      <c r="D47" s="33">
        <f t="shared" si="19"/>
        <v>8.0078424622629402E-2</v>
      </c>
      <c r="E47" s="28">
        <f t="shared" si="9"/>
        <v>1.9897038124530388E-2</v>
      </c>
      <c r="F47" s="34">
        <f t="shared" si="35"/>
        <v>2.6692808207543134E-2</v>
      </c>
      <c r="G47" s="30">
        <f t="shared" si="10"/>
        <v>6.7957700830127456E-3</v>
      </c>
      <c r="H47" s="30">
        <f t="shared" si="41"/>
        <v>2E-3</v>
      </c>
      <c r="I47" s="31">
        <f t="shared" si="40"/>
        <v>4.7957700830127455E-3</v>
      </c>
      <c r="J47" s="30">
        <f t="shared" si="21"/>
        <v>0.91312580529435783</v>
      </c>
      <c r="K47" s="30">
        <f t="shared" si="22"/>
        <v>0</v>
      </c>
      <c r="L47" s="29">
        <v>3.6843356390898641E-2</v>
      </c>
      <c r="M47" s="29">
        <v>2.0804204136417995E-2</v>
      </c>
      <c r="N47" s="37">
        <f t="shared" si="23"/>
        <v>3.9773808074082789E-2</v>
      </c>
      <c r="O47" s="37">
        <f t="shared" si="24"/>
        <v>2.2469953308164564E-2</v>
      </c>
      <c r="P47" s="32">
        <f t="shared" si="36"/>
        <v>0.8</v>
      </c>
      <c r="Q47" s="32">
        <f t="shared" si="12"/>
        <v>4.1508594717555365E-2</v>
      </c>
      <c r="R47" s="43">
        <v>24</v>
      </c>
      <c r="S47" s="44">
        <f t="shared" si="13"/>
        <v>8.0078424622629402E-2</v>
      </c>
      <c r="T47" s="44">
        <f t="shared" si="14"/>
        <v>4.5000743293263833E-2</v>
      </c>
      <c r="U47" s="44">
        <f t="shared" si="15"/>
        <v>5.4000891951916596E-2</v>
      </c>
      <c r="V47" s="44">
        <f t="shared" si="16"/>
        <v>1.1250185823315958E-2</v>
      </c>
      <c r="W47" s="44">
        <f t="shared" si="17"/>
        <v>1.1250185823315958E-2</v>
      </c>
      <c r="X47" s="44">
        <f t="shared" si="37"/>
        <v>0.21607380390891781</v>
      </c>
      <c r="Y47" s="44">
        <f t="shared" si="39"/>
        <v>9.3757176910002349E-2</v>
      </c>
      <c r="Z47" s="32">
        <f t="shared" si="25"/>
        <v>2.4380539164434493E-2</v>
      </c>
      <c r="AA47" s="32">
        <f t="shared" si="26"/>
        <v>5.5688474326102161E-2</v>
      </c>
      <c r="AB47" s="32">
        <f t="shared" si="27"/>
        <v>0</v>
      </c>
      <c r="AC47" s="32">
        <f t="shared" si="28"/>
        <v>1.2148077464063888E-3</v>
      </c>
      <c r="AE47" s="19">
        <f t="shared" si="29"/>
        <v>6.3211750256058338E-2</v>
      </c>
      <c r="AF47" s="19">
        <f t="shared" si="30"/>
        <v>2.1094483271801703E-2</v>
      </c>
      <c r="AG47" s="19">
        <f t="shared" si="31"/>
        <v>4.6145408944573548E-3</v>
      </c>
      <c r="AH47" s="19">
        <f t="shared" si="32"/>
        <v>7.226588099692835E-2</v>
      </c>
      <c r="AI47" s="19">
        <f t="shared" si="33"/>
        <v>6.1253976147401176E-2</v>
      </c>
    </row>
    <row r="48" spans="1:72" x14ac:dyDescent="0.25">
      <c r="A48" s="45">
        <f t="shared" si="34"/>
        <v>47</v>
      </c>
      <c r="B48" s="32">
        <f t="shared" si="18"/>
        <v>0.95015024099660472</v>
      </c>
      <c r="C48" s="28">
        <f t="shared" si="8"/>
        <v>5.7547121993671943E-2</v>
      </c>
      <c r="D48" s="33">
        <f t="shared" si="19"/>
        <v>7.6899551271537248E-2</v>
      </c>
      <c r="E48" s="28">
        <f t="shared" si="9"/>
        <v>1.9352429277865301E-2</v>
      </c>
      <c r="F48" s="34">
        <f t="shared" si="35"/>
        <v>2.5633183757179084E-2</v>
      </c>
      <c r="G48" s="30">
        <f t="shared" si="10"/>
        <v>6.2807544793137826E-3</v>
      </c>
      <c r="H48" s="30">
        <f t="shared" si="41"/>
        <v>2E-3</v>
      </c>
      <c r="I48" s="31">
        <f t="shared" si="40"/>
        <v>4.2807544793137826E-3</v>
      </c>
      <c r="J48" s="30">
        <f t="shared" si="21"/>
        <v>0.916819694249149</v>
      </c>
      <c r="K48" s="30">
        <f t="shared" si="22"/>
        <v>0</v>
      </c>
      <c r="L48" s="29">
        <v>4.050642099487882E-2</v>
      </c>
      <c r="M48" s="29">
        <v>2.2886390601101207E-2</v>
      </c>
      <c r="N48" s="37">
        <f t="shared" si="23"/>
        <v>4.050642099487882E-2</v>
      </c>
      <c r="O48" s="37">
        <f t="shared" si="24"/>
        <v>2.2886390601101207E-2</v>
      </c>
      <c r="P48" s="32">
        <f t="shared" si="36"/>
        <v>0</v>
      </c>
      <c r="Q48" s="32">
        <f t="shared" si="12"/>
        <v>4.231430708294364E-2</v>
      </c>
      <c r="R48" s="43">
        <v>25</v>
      </c>
      <c r="S48" s="44">
        <f t="shared" si="13"/>
        <v>7.6899551271537248E-2</v>
      </c>
      <c r="T48" s="44">
        <f t="shared" si="14"/>
        <v>4.5606182861961303E-2</v>
      </c>
      <c r="U48" s="44">
        <f t="shared" si="15"/>
        <v>5.4727419434353559E-2</v>
      </c>
      <c r="V48" s="44">
        <f t="shared" si="16"/>
        <v>1.1401545715490326E-2</v>
      </c>
      <c r="W48" s="44">
        <f t="shared" si="17"/>
        <v>1.1401545715490326E-2</v>
      </c>
      <c r="X48" s="44">
        <f t="shared" si="37"/>
        <v>0.21227037163539625</v>
      </c>
      <c r="Y48" s="44">
        <f t="shared" si="39"/>
        <v>9.4045835286059851E-2</v>
      </c>
      <c r="Z48" s="32">
        <f t="shared" si="25"/>
        <v>2.3639992784199367E-2</v>
      </c>
      <c r="AA48" s="32">
        <f t="shared" si="26"/>
        <v>5.3247893279583902E-2</v>
      </c>
      <c r="AB48" s="32">
        <f t="shared" si="27"/>
        <v>0</v>
      </c>
      <c r="AC48" s="32">
        <f t="shared" si="28"/>
        <v>1.0724497241130539E-3</v>
      </c>
      <c r="AE48" s="19">
        <f t="shared" si="29"/>
        <v>6.0566339417344399E-2</v>
      </c>
      <c r="AF48" s="19">
        <f t="shared" si="30"/>
        <v>2.0537017730988216E-2</v>
      </c>
      <c r="AG48" s="19">
        <f t="shared" si="31"/>
        <v>4.3067410622289141E-3</v>
      </c>
      <c r="AH48" s="19">
        <f t="shared" si="32"/>
        <v>7.411614584546812E-2</v>
      </c>
      <c r="AI48" s="19">
        <f t="shared" si="33"/>
        <v>6.2914387510617273E-2</v>
      </c>
    </row>
    <row r="49" spans="1:35" x14ac:dyDescent="0.25">
      <c r="A49" s="45">
        <f t="shared" si="34"/>
        <v>48</v>
      </c>
      <c r="B49" s="32">
        <f t="shared" si="18"/>
        <v>0.9484241385723865</v>
      </c>
      <c r="C49" s="28">
        <f t="shared" si="8"/>
        <v>5.4993797152410179E-2</v>
      </c>
      <c r="D49" s="33">
        <f t="shared" si="19"/>
        <v>7.3790221250994034E-2</v>
      </c>
      <c r="E49" s="28">
        <f t="shared" si="9"/>
        <v>1.8796424098583859E-2</v>
      </c>
      <c r="F49" s="34">
        <f t="shared" si="35"/>
        <v>2.4596740416998011E-2</v>
      </c>
      <c r="G49" s="30">
        <f t="shared" si="10"/>
        <v>5.8003163184141525E-3</v>
      </c>
      <c r="H49" s="30">
        <f t="shared" si="41"/>
        <v>2E-3</v>
      </c>
      <c r="I49" s="31">
        <f t="shared" si="40"/>
        <v>3.8003163184141524E-3</v>
      </c>
      <c r="J49" s="30">
        <f t="shared" si="21"/>
        <v>0.92040946243059185</v>
      </c>
      <c r="K49" s="30">
        <f t="shared" si="22"/>
        <v>0</v>
      </c>
      <c r="L49" s="29">
        <v>4.050642099487882E-2</v>
      </c>
      <c r="M49" s="29">
        <v>2.2886390601101207E-2</v>
      </c>
      <c r="N49" s="37">
        <f t="shared" si="23"/>
        <v>4.1273821820976719E-2</v>
      </c>
      <c r="O49" s="37">
        <f t="shared" si="24"/>
        <v>2.3305811040818594E-2</v>
      </c>
      <c r="P49" s="32">
        <f t="shared" si="36"/>
        <v>0.2</v>
      </c>
      <c r="Q49" s="32">
        <f t="shared" si="12"/>
        <v>4.3159333964629482E-2</v>
      </c>
      <c r="R49" s="43">
        <v>26</v>
      </c>
      <c r="S49" s="44">
        <f t="shared" si="13"/>
        <v>7.3790221250994034E-2</v>
      </c>
      <c r="T49" s="44">
        <f t="shared" si="14"/>
        <v>4.6256813329168228E-2</v>
      </c>
      <c r="U49" s="44">
        <f t="shared" si="15"/>
        <v>5.5508175995001872E-2</v>
      </c>
      <c r="V49" s="44">
        <f t="shared" si="16"/>
        <v>1.1564203332292057E-2</v>
      </c>
      <c r="W49" s="44">
        <f t="shared" si="17"/>
        <v>1.1564203332292057E-2</v>
      </c>
      <c r="X49" s="44">
        <f t="shared" si="37"/>
        <v>0.20866634082067559</v>
      </c>
      <c r="Y49" s="44">
        <f t="shared" si="39"/>
        <v>9.4308622364895692E-2</v>
      </c>
      <c r="Z49" s="32">
        <f t="shared" si="25"/>
        <v>2.2893154561377759E-2</v>
      </c>
      <c r="AA49" s="32">
        <f t="shared" si="26"/>
        <v>5.0885849797549988E-2</v>
      </c>
      <c r="AB49" s="32">
        <f t="shared" si="27"/>
        <v>0</v>
      </c>
      <c r="AC49" s="32">
        <f t="shared" si="28"/>
        <v>9.4677401766041019E-4</v>
      </c>
      <c r="AE49" s="19">
        <f t="shared" si="29"/>
        <v>5.7984392125646947E-2</v>
      </c>
      <c r="AF49" s="19">
        <f t="shared" si="30"/>
        <v>1.9964581197366452E-2</v>
      </c>
      <c r="AG49" s="19">
        <f t="shared" si="31"/>
        <v>4.0194721428012791E-3</v>
      </c>
      <c r="AH49" s="19">
        <f t="shared" si="32"/>
        <v>7.5930633716449425E-2</v>
      </c>
      <c r="AI49" s="19">
        <f t="shared" si="33"/>
        <v>6.4541552384382819E-2</v>
      </c>
    </row>
    <row r="50" spans="1:35" x14ac:dyDescent="0.25">
      <c r="A50" s="45">
        <f t="shared" si="34"/>
        <v>49</v>
      </c>
      <c r="B50" s="32">
        <f t="shared" si="18"/>
        <v>0.9468733335716113</v>
      </c>
      <c r="C50" s="28">
        <f t="shared" si="8"/>
        <v>5.2520717281439533E-2</v>
      </c>
      <c r="D50" s="33">
        <f t="shared" si="19"/>
        <v>7.0752296602267437E-2</v>
      </c>
      <c r="E50" s="28">
        <f t="shared" si="9"/>
        <v>1.82315793208279E-2</v>
      </c>
      <c r="F50" s="34">
        <f t="shared" si="35"/>
        <v>2.3584098867422479E-2</v>
      </c>
      <c r="G50" s="30">
        <f t="shared" si="10"/>
        <v>5.3525195465945787E-3</v>
      </c>
      <c r="H50" s="30">
        <f t="shared" si="41"/>
        <v>2E-3</v>
      </c>
      <c r="I50" s="31">
        <f t="shared" si="40"/>
        <v>3.3525195465945786E-3</v>
      </c>
      <c r="J50" s="30">
        <f t="shared" si="21"/>
        <v>0.923895183851138</v>
      </c>
      <c r="K50" s="30">
        <f t="shared" si="22"/>
        <v>0</v>
      </c>
      <c r="L50" s="29">
        <v>4.050642099487882E-2</v>
      </c>
      <c r="M50" s="29">
        <v>2.2886390601101207E-2</v>
      </c>
      <c r="N50" s="37">
        <f t="shared" si="23"/>
        <v>4.2041222647074605E-2</v>
      </c>
      <c r="O50" s="37">
        <f t="shared" si="24"/>
        <v>2.3725231480535978E-2</v>
      </c>
      <c r="P50" s="32">
        <f t="shared" si="36"/>
        <v>0.4</v>
      </c>
      <c r="Q50" s="32">
        <f t="shared" si="12"/>
        <v>4.4009203563641137E-2</v>
      </c>
      <c r="R50" s="43">
        <v>27</v>
      </c>
      <c r="S50" s="44">
        <f t="shared" si="13"/>
        <v>7.0752296602267437E-2</v>
      </c>
      <c r="T50" s="44">
        <f t="shared" si="14"/>
        <v>4.6915173297020329E-2</v>
      </c>
      <c r="U50" s="44">
        <f t="shared" si="15"/>
        <v>5.6298207956424394E-2</v>
      </c>
      <c r="V50" s="44">
        <f t="shared" si="16"/>
        <v>1.1728793324255082E-2</v>
      </c>
      <c r="W50" s="44">
        <f t="shared" si="17"/>
        <v>1.1728793324255082E-2</v>
      </c>
      <c r="X50" s="44">
        <f t="shared" si="37"/>
        <v>0.20519004112067679</v>
      </c>
      <c r="Y50" s="44">
        <f t="shared" si="39"/>
        <v>9.454530894623607E-2</v>
      </c>
      <c r="Z50" s="32">
        <f t="shared" si="25"/>
        <v>2.2140352518858916E-2</v>
      </c>
      <c r="AA50" s="32">
        <f t="shared" si="26"/>
        <v>4.8598536244274473E-2</v>
      </c>
      <c r="AB50" s="32">
        <f t="shared" si="27"/>
        <v>0</v>
      </c>
      <c r="AC50" s="32">
        <f t="shared" si="28"/>
        <v>8.358256992029785E-4</v>
      </c>
      <c r="AE50" s="19">
        <f t="shared" si="29"/>
        <v>5.5467521810262738E-2</v>
      </c>
      <c r="AF50" s="19">
        <f t="shared" si="30"/>
        <v>1.9376776981858756E-2</v>
      </c>
      <c r="AG50" s="19">
        <f t="shared" si="31"/>
        <v>3.7513646800009931E-3</v>
      </c>
      <c r="AH50" s="19">
        <f t="shared" si="32"/>
        <v>7.7709374503859688E-2</v>
      </c>
      <c r="AI50" s="19">
        <f t="shared" si="33"/>
        <v>6.613559359066476E-2</v>
      </c>
    </row>
    <row r="51" spans="1:35" x14ac:dyDescent="0.25">
      <c r="A51" s="45">
        <f t="shared" si="34"/>
        <v>50</v>
      </c>
      <c r="B51" s="32">
        <f t="shared" si="18"/>
        <v>0.94550238969207923</v>
      </c>
      <c r="C51" s="28">
        <f t="shared" si="8"/>
        <v>5.0127106318545403E-2</v>
      </c>
      <c r="D51" s="33">
        <f t="shared" si="19"/>
        <v>6.7787402465082497E-2</v>
      </c>
      <c r="E51" s="28">
        <f t="shared" si="9"/>
        <v>1.766029614653709E-2</v>
      </c>
      <c r="F51" s="34">
        <f t="shared" si="35"/>
        <v>2.2595800821694167E-2</v>
      </c>
      <c r="G51" s="30">
        <f t="shared" si="10"/>
        <v>4.9355046751570764E-3</v>
      </c>
      <c r="H51" s="30">
        <f t="shared" si="41"/>
        <v>2E-3</v>
      </c>
      <c r="I51" s="31">
        <f t="shared" si="40"/>
        <v>2.9355046751570763E-3</v>
      </c>
      <c r="J51" s="30">
        <f t="shared" si="21"/>
        <v>0.92727709285976034</v>
      </c>
      <c r="K51" s="30">
        <f t="shared" si="22"/>
        <v>0</v>
      </c>
      <c r="L51" s="29">
        <v>4.050642099487882E-2</v>
      </c>
      <c r="M51" s="29">
        <v>2.2886390601101207E-2</v>
      </c>
      <c r="N51" s="37">
        <f t="shared" si="23"/>
        <v>4.2808623473172498E-2</v>
      </c>
      <c r="O51" s="37">
        <f t="shared" si="24"/>
        <v>2.414465192025337E-2</v>
      </c>
      <c r="P51" s="32">
        <f t="shared" si="36"/>
        <v>0.60000000000000009</v>
      </c>
      <c r="Q51" s="32">
        <f t="shared" si="12"/>
        <v>4.486425708226012E-2</v>
      </c>
      <c r="R51" s="43">
        <v>28</v>
      </c>
      <c r="S51" s="44">
        <f t="shared" si="13"/>
        <v>6.7787402465082497E-2</v>
      </c>
      <c r="T51" s="44">
        <f t="shared" si="14"/>
        <v>4.7581540022275617E-2</v>
      </c>
      <c r="U51" s="44">
        <f t="shared" si="15"/>
        <v>5.7097848026730735E-2</v>
      </c>
      <c r="V51" s="44">
        <f t="shared" si="16"/>
        <v>1.1895385005568904E-2</v>
      </c>
      <c r="W51" s="44">
        <f t="shared" si="17"/>
        <v>1.1895385005568904E-2</v>
      </c>
      <c r="X51" s="44">
        <f t="shared" si="37"/>
        <v>0.20182826673357782</v>
      </c>
      <c r="Y51" s="44">
        <f t="shared" si="39"/>
        <v>9.4755687404232306E-2</v>
      </c>
      <c r="Z51" s="32">
        <f t="shared" si="25"/>
        <v>2.1385780884928186E-2</v>
      </c>
      <c r="AA51" s="32">
        <f t="shared" si="26"/>
        <v>4.6386167808009846E-2</v>
      </c>
      <c r="AB51" s="32">
        <f t="shared" si="27"/>
        <v>0</v>
      </c>
      <c r="AC51" s="32">
        <f t="shared" si="28"/>
        <v>7.3787893036448334E-4</v>
      </c>
      <c r="AE51" s="19">
        <f t="shared" si="29"/>
        <v>5.3016371893962369E-2</v>
      </c>
      <c r="AF51" s="19">
        <f t="shared" si="30"/>
        <v>1.8777074145690607E-2</v>
      </c>
      <c r="AG51" s="19">
        <f t="shared" si="31"/>
        <v>3.5011405633355829E-3</v>
      </c>
      <c r="AH51" s="19">
        <f t="shared" si="32"/>
        <v>7.9450819423430824E-2</v>
      </c>
      <c r="AI51" s="19">
        <f t="shared" si="33"/>
        <v>6.7695225540227569E-2</v>
      </c>
    </row>
    <row r="52" spans="1:35" x14ac:dyDescent="0.25">
      <c r="A52" s="45">
        <f t="shared" si="34"/>
        <v>51</v>
      </c>
      <c r="B52" s="32">
        <f t="shared" si="18"/>
        <v>0.94431396307196014</v>
      </c>
      <c r="C52" s="28">
        <f t="shared" si="8"/>
        <v>4.7812109649748705E-2</v>
      </c>
      <c r="D52" s="33">
        <f t="shared" si="19"/>
        <v>6.4896931946013287E-2</v>
      </c>
      <c r="E52" s="28">
        <f t="shared" si="9"/>
        <v>1.7084822296264578E-2</v>
      </c>
      <c r="F52" s="34">
        <f t="shared" si="35"/>
        <v>2.1632310648671094E-2</v>
      </c>
      <c r="G52" s="30">
        <f t="shared" si="10"/>
        <v>4.547488352406516E-3</v>
      </c>
      <c r="H52" s="30">
        <f t="shared" si="41"/>
        <v>2E-3</v>
      </c>
      <c r="I52" s="31">
        <f t="shared" si="40"/>
        <v>2.547488352406516E-3</v>
      </c>
      <c r="J52" s="30">
        <f t="shared" si="21"/>
        <v>0.9305555797015802</v>
      </c>
      <c r="K52" s="30">
        <f t="shared" si="22"/>
        <v>0</v>
      </c>
      <c r="L52" s="29">
        <v>4.050642099487882E-2</v>
      </c>
      <c r="M52" s="29">
        <v>2.2886390601101207E-2</v>
      </c>
      <c r="N52" s="37">
        <f t="shared" si="23"/>
        <v>4.3576024299270391E-2</v>
      </c>
      <c r="O52" s="37">
        <f t="shared" si="24"/>
        <v>2.4564072359970754E-2</v>
      </c>
      <c r="P52" s="32">
        <f t="shared" si="36"/>
        <v>0.8</v>
      </c>
      <c r="Q52" s="32">
        <f t="shared" si="12"/>
        <v>4.5724862987375076E-2</v>
      </c>
      <c r="R52" s="43">
        <v>29</v>
      </c>
      <c r="S52" s="44">
        <f t="shared" si="13"/>
        <v>6.4896931946013287E-2</v>
      </c>
      <c r="T52" s="44">
        <f t="shared" si="14"/>
        <v>4.8256216830751653E-2</v>
      </c>
      <c r="U52" s="44">
        <f t="shared" si="15"/>
        <v>5.7907460196901982E-2</v>
      </c>
      <c r="V52" s="44">
        <f t="shared" si="16"/>
        <v>1.2064054207687913E-2</v>
      </c>
      <c r="W52" s="44">
        <f t="shared" si="17"/>
        <v>1.2064054207687913E-2</v>
      </c>
      <c r="X52" s="44">
        <f t="shared" si="37"/>
        <v>0.19856906696340981</v>
      </c>
      <c r="Y52" s="44">
        <f t="shared" si="39"/>
        <v>9.4939571990197175E-2</v>
      </c>
      <c r="Z52" s="32">
        <f t="shared" si="25"/>
        <v>2.0631812639893859E-2</v>
      </c>
      <c r="AA52" s="32">
        <f t="shared" si="26"/>
        <v>4.424776268849144E-2</v>
      </c>
      <c r="AB52" s="32">
        <f t="shared" si="27"/>
        <v>0</v>
      </c>
      <c r="AC52" s="32">
        <f t="shared" si="28"/>
        <v>6.5141011624196522E-4</v>
      </c>
      <c r="AE52" s="19">
        <f t="shared" si="29"/>
        <v>5.0631581782620796E-2</v>
      </c>
      <c r="AF52" s="19">
        <f t="shared" si="30"/>
        <v>1.8168524943852259E-2</v>
      </c>
      <c r="AG52" s="19">
        <f t="shared" si="31"/>
        <v>3.2676069350395858E-3</v>
      </c>
      <c r="AH52" s="19">
        <f t="shared" si="32"/>
        <v>8.1153600104665227E-2</v>
      </c>
      <c r="AI52" s="19">
        <f t="shared" si="33"/>
        <v>6.9219317800469096E-2</v>
      </c>
    </row>
    <row r="53" spans="1:35" x14ac:dyDescent="0.25">
      <c r="A53" s="45">
        <f t="shared" si="34"/>
        <v>52</v>
      </c>
      <c r="B53" s="32">
        <f t="shared" si="18"/>
        <v>0.94330980842322498</v>
      </c>
      <c r="C53" s="28">
        <f t="shared" si="8"/>
        <v>4.5574797125554331E-2</v>
      </c>
      <c r="D53" s="33">
        <f t="shared" si="19"/>
        <v>6.2082051655800323E-2</v>
      </c>
      <c r="E53" s="28">
        <f t="shared" si="9"/>
        <v>1.6507254530245995E-2</v>
      </c>
      <c r="F53" s="34">
        <f t="shared" si="35"/>
        <v>2.0694017218600109E-2</v>
      </c>
      <c r="G53" s="30">
        <f t="shared" si="10"/>
        <v>4.1867626883541134E-3</v>
      </c>
      <c r="H53" s="30">
        <f t="shared" si="41"/>
        <v>2E-3</v>
      </c>
      <c r="I53" s="31">
        <f t="shared" si="40"/>
        <v>2.1867626883541134E-3</v>
      </c>
      <c r="J53" s="30">
        <f t="shared" si="21"/>
        <v>0.93373118565584545</v>
      </c>
      <c r="K53" s="30">
        <f t="shared" si="22"/>
        <v>0</v>
      </c>
      <c r="L53" s="29">
        <v>4.4343425125368284E-2</v>
      </c>
      <c r="M53" s="29">
        <v>2.4983492799688142E-2</v>
      </c>
      <c r="N53" s="37">
        <f t="shared" si="23"/>
        <v>4.4343425125368284E-2</v>
      </c>
      <c r="O53" s="37">
        <f t="shared" si="24"/>
        <v>2.4983492799688142E-2</v>
      </c>
      <c r="P53" s="32">
        <f t="shared" si="36"/>
        <v>0</v>
      </c>
      <c r="Q53" s="32">
        <f t="shared" si="12"/>
        <v>4.6591483078297087E-2</v>
      </c>
      <c r="R53" s="43">
        <v>30</v>
      </c>
      <c r="S53" s="44">
        <f t="shared" si="13"/>
        <v>6.2082051655800323E-2</v>
      </c>
      <c r="T53" s="44">
        <f t="shared" si="14"/>
        <v>4.8939602269004019E-2</v>
      </c>
      <c r="U53" s="44">
        <f t="shared" si="15"/>
        <v>5.872752272280482E-2</v>
      </c>
      <c r="V53" s="44">
        <f t="shared" si="16"/>
        <v>1.2234900567251005E-2</v>
      </c>
      <c r="W53" s="44">
        <f t="shared" si="17"/>
        <v>1.2234900567251005E-2</v>
      </c>
      <c r="X53" s="44">
        <f t="shared" si="37"/>
        <v>0.19532717204701791</v>
      </c>
      <c r="Y53" s="44">
        <f t="shared" si="39"/>
        <v>9.5096799105148525E-2</v>
      </c>
      <c r="Z53" s="32">
        <f t="shared" si="25"/>
        <v>1.9880653035966301E-2</v>
      </c>
      <c r="AA53" s="32">
        <f t="shared" si="26"/>
        <v>4.2182279902949413E-2</v>
      </c>
      <c r="AB53" s="32">
        <f t="shared" si="27"/>
        <v>0</v>
      </c>
      <c r="AC53" s="32">
        <f t="shared" si="28"/>
        <v>5.7507420537508181E-4</v>
      </c>
      <c r="AE53" s="19">
        <f t="shared" si="29"/>
        <v>4.8313710637371811E-2</v>
      </c>
      <c r="AF53" s="19">
        <f t="shared" si="30"/>
        <v>1.7553870811906031E-2</v>
      </c>
      <c r="AG53" s="19">
        <f t="shared" si="31"/>
        <v>3.04965050353375E-3</v>
      </c>
      <c r="AH53" s="19">
        <f t="shared" si="32"/>
        <v>8.2816515386934283E-2</v>
      </c>
      <c r="AI53" s="19">
        <f t="shared" si="33"/>
        <v>7.0706884226901065E-2</v>
      </c>
    </row>
    <row r="54" spans="1:35" x14ac:dyDescent="0.25">
      <c r="A54" s="45">
        <f t="shared" si="34"/>
        <v>53</v>
      </c>
      <c r="B54" s="32">
        <f t="shared" si="18"/>
        <v>0.9424914521223694</v>
      </c>
      <c r="C54" s="28">
        <f t="shared" si="8"/>
        <v>4.3412936166786487E-2</v>
      </c>
      <c r="D54" s="33">
        <f t="shared" si="19"/>
        <v>5.9342026419335031E-2</v>
      </c>
      <c r="E54" s="28">
        <f t="shared" si="9"/>
        <v>1.5929090252548548E-2</v>
      </c>
      <c r="F54" s="34">
        <f t="shared" si="35"/>
        <v>1.9780675473111676E-2</v>
      </c>
      <c r="G54" s="30">
        <f t="shared" si="10"/>
        <v>3.8515852205631279E-3</v>
      </c>
      <c r="H54" s="30">
        <f t="shared" si="41"/>
        <v>2E-3</v>
      </c>
      <c r="I54" s="31">
        <f t="shared" si="40"/>
        <v>1.8515852205631279E-3</v>
      </c>
      <c r="J54" s="30">
        <f t="shared" si="21"/>
        <v>0.93680638836010188</v>
      </c>
      <c r="K54" s="30">
        <f t="shared" si="22"/>
        <v>0</v>
      </c>
      <c r="L54" s="29">
        <v>4.4343425125368284E-2</v>
      </c>
      <c r="M54" s="29">
        <v>2.4983492799688142E-2</v>
      </c>
      <c r="N54" s="37">
        <f t="shared" si="23"/>
        <v>4.5139160330666735E-2</v>
      </c>
      <c r="O54" s="37">
        <f t="shared" si="24"/>
        <v>2.5405408512139845E-2</v>
      </c>
      <c r="P54" s="32">
        <f t="shared" si="36"/>
        <v>0.2</v>
      </c>
      <c r="Q54" s="32">
        <f t="shared" si="12"/>
        <v>4.7492891044161774E-2</v>
      </c>
      <c r="R54" s="43">
        <v>31</v>
      </c>
      <c r="S54" s="44">
        <f t="shared" si="13"/>
        <v>5.9342026419335031E-2</v>
      </c>
      <c r="T54" s="44">
        <f t="shared" si="14"/>
        <v>4.9661695524040664E-2</v>
      </c>
      <c r="U54" s="44">
        <f t="shared" si="15"/>
        <v>5.9594034628848797E-2</v>
      </c>
      <c r="V54" s="44">
        <f t="shared" si="16"/>
        <v>1.2415423881010166E-2</v>
      </c>
      <c r="W54" s="44">
        <f t="shared" si="17"/>
        <v>1.2415423881010166E-2</v>
      </c>
      <c r="X54" s="44">
        <f t="shared" si="37"/>
        <v>0.1922095210559811</v>
      </c>
      <c r="Y54" s="44">
        <f t="shared" si="39"/>
        <v>9.5227227541601692E-2</v>
      </c>
      <c r="Z54" s="32">
        <f t="shared" si="25"/>
        <v>1.9134340289914831E-2</v>
      </c>
      <c r="AA54" s="32">
        <f t="shared" si="26"/>
        <v>4.0188620821133211E-2</v>
      </c>
      <c r="AB54" s="32">
        <f t="shared" si="27"/>
        <v>0</v>
      </c>
      <c r="AC54" s="32">
        <f t="shared" si="28"/>
        <v>5.0768376701865647E-4</v>
      </c>
      <c r="AE54" s="19">
        <f t="shared" si="29"/>
        <v>4.6061888486124879E-2</v>
      </c>
      <c r="AF54" s="19">
        <f t="shared" si="30"/>
        <v>1.6936909536336031E-2</v>
      </c>
      <c r="AG54" s="19">
        <f t="shared" si="31"/>
        <v>2.8462322361887701E-3</v>
      </c>
      <c r="AH54" s="19">
        <f t="shared" si="32"/>
        <v>8.4438524179596852E-2</v>
      </c>
      <c r="AI54" s="19">
        <f t="shared" si="33"/>
        <v>7.2157077128400401E-2</v>
      </c>
    </row>
    <row r="55" spans="1:35" x14ac:dyDescent="0.25">
      <c r="A55" s="45">
        <f t="shared" si="34"/>
        <v>54</v>
      </c>
      <c r="B55" s="32">
        <f t="shared" si="18"/>
        <v>0.94185299516884213</v>
      </c>
      <c r="C55" s="28">
        <f t="shared" si="8"/>
        <v>4.1325632660116157E-2</v>
      </c>
      <c r="D55" s="33">
        <f t="shared" si="19"/>
        <v>5.667781521056247E-2</v>
      </c>
      <c r="E55" s="28">
        <f t="shared" si="9"/>
        <v>1.5352182550446314E-2</v>
      </c>
      <c r="F55" s="34">
        <f t="shared" si="35"/>
        <v>1.8892605070187491E-2</v>
      </c>
      <c r="G55" s="30">
        <f t="shared" si="10"/>
        <v>3.5404225197411768E-3</v>
      </c>
      <c r="H55" s="30">
        <f t="shared" si="41"/>
        <v>2E-3</v>
      </c>
      <c r="I55" s="31">
        <f t="shared" si="40"/>
        <v>1.5404225197411768E-3</v>
      </c>
      <c r="J55" s="30">
        <f t="shared" si="21"/>
        <v>0.93978176226969634</v>
      </c>
      <c r="K55" s="30">
        <f t="shared" si="22"/>
        <v>0</v>
      </c>
      <c r="L55" s="29">
        <v>4.4343425125368284E-2</v>
      </c>
      <c r="M55" s="29">
        <v>2.4983492799688142E-2</v>
      </c>
      <c r="N55" s="37">
        <f t="shared" si="23"/>
        <v>4.5934895535965178E-2</v>
      </c>
      <c r="O55" s="37">
        <f t="shared" si="24"/>
        <v>2.5827324224591545E-2</v>
      </c>
      <c r="P55" s="32">
        <f t="shared" si="36"/>
        <v>0.4</v>
      </c>
      <c r="Q55" s="32">
        <f t="shared" si="12"/>
        <v>4.8401228056576887E-2</v>
      </c>
      <c r="R55" s="43">
        <v>32</v>
      </c>
      <c r="S55" s="44">
        <f t="shared" si="13"/>
        <v>5.667781521056247E-2</v>
      </c>
      <c r="T55" s="44">
        <f t="shared" si="14"/>
        <v>5.0393017981171219E-2</v>
      </c>
      <c r="U55" s="44">
        <f t="shared" si="15"/>
        <v>6.047162157740546E-2</v>
      </c>
      <c r="V55" s="44">
        <f t="shared" si="16"/>
        <v>1.2598254495292805E-2</v>
      </c>
      <c r="W55" s="44">
        <f t="shared" si="17"/>
        <v>1.2598254495292805E-2</v>
      </c>
      <c r="X55" s="44">
        <f t="shared" si="37"/>
        <v>0.18916524243640404</v>
      </c>
      <c r="Y55" s="44">
        <f t="shared" si="39"/>
        <v>9.5330738694112183E-2</v>
      </c>
      <c r="Z55" s="32">
        <f t="shared" si="25"/>
        <v>1.839319648688038E-2</v>
      </c>
      <c r="AA55" s="32">
        <f t="shared" si="26"/>
        <v>3.8263909851816304E-2</v>
      </c>
      <c r="AB55" s="32">
        <f t="shared" si="27"/>
        <v>0</v>
      </c>
      <c r="AC55" s="32">
        <f t="shared" si="28"/>
        <v>4.4819052025841665E-4</v>
      </c>
      <c r="AE55" s="19">
        <f t="shared" si="29"/>
        <v>4.3876945629618004E-2</v>
      </c>
      <c r="AF55" s="19">
        <f t="shared" si="30"/>
        <v>1.6317492064382589E-2</v>
      </c>
      <c r="AG55" s="19">
        <f t="shared" si="31"/>
        <v>2.6563824060931362E-3</v>
      </c>
      <c r="AH55" s="19">
        <f t="shared" si="32"/>
        <v>8.6019740823326016E-2</v>
      </c>
      <c r="AI55" s="19">
        <f t="shared" si="33"/>
        <v>7.3570070643227209E-2</v>
      </c>
    </row>
    <row r="56" spans="1:35" x14ac:dyDescent="0.25">
      <c r="A56" s="45">
        <f t="shared" si="34"/>
        <v>55</v>
      </c>
      <c r="B56" s="32">
        <f t="shared" si="18"/>
        <v>0.94139937093579595</v>
      </c>
      <c r="C56" s="28">
        <f t="shared" si="8"/>
        <v>3.9311914475339813E-2</v>
      </c>
      <c r="D56" s="33">
        <f>EXP(-N56)*D55</f>
        <v>5.4090157478769239E-2</v>
      </c>
      <c r="E56" s="28">
        <f t="shared" si="9"/>
        <v>1.4778243003429423E-2</v>
      </c>
      <c r="F56" s="34">
        <f t="shared" si="35"/>
        <v>1.8030052492923079E-2</v>
      </c>
      <c r="G56" s="30">
        <f t="shared" si="10"/>
        <v>3.2518094894936553E-3</v>
      </c>
      <c r="H56" s="30">
        <f t="shared" si="41"/>
        <v>2E-3</v>
      </c>
      <c r="I56" s="31">
        <f t="shared" si="40"/>
        <v>1.2518094894936552E-3</v>
      </c>
      <c r="J56" s="30">
        <f t="shared" si="21"/>
        <v>0.94265803303173712</v>
      </c>
      <c r="K56" s="30">
        <f t="shared" si="22"/>
        <v>0</v>
      </c>
      <c r="L56" s="29">
        <v>4.4343425125368284E-2</v>
      </c>
      <c r="M56" s="29">
        <v>2.4983492799688142E-2</v>
      </c>
      <c r="N56" s="37">
        <f t="shared" si="23"/>
        <v>4.6730630741263615E-2</v>
      </c>
      <c r="O56" s="37">
        <f t="shared" si="24"/>
        <v>2.6249239937043249E-2</v>
      </c>
      <c r="P56" s="32">
        <f t="shared" si="36"/>
        <v>0.60000000000000009</v>
      </c>
      <c r="Q56" s="32">
        <f t="shared" si="12"/>
        <v>4.9317009161121209E-2</v>
      </c>
      <c r="R56" s="43">
        <v>33</v>
      </c>
      <c r="S56" s="44">
        <f t="shared" si="13"/>
        <v>5.4090157478769239E-2</v>
      </c>
      <c r="T56" s="44">
        <f t="shared" si="14"/>
        <v>5.1134030353683441E-2</v>
      </c>
      <c r="U56" s="44">
        <f t="shared" si="15"/>
        <v>6.1360836424420126E-2</v>
      </c>
      <c r="V56" s="44">
        <f t="shared" si="16"/>
        <v>1.278350758842086E-2</v>
      </c>
      <c r="W56" s="44">
        <f t="shared" si="17"/>
        <v>1.278350758842086E-2</v>
      </c>
      <c r="X56" s="44">
        <f t="shared" si="37"/>
        <v>0.18618608292008071</v>
      </c>
      <c r="Y56" s="44">
        <f t="shared" si="39"/>
        <v>9.5407236738130632E-2</v>
      </c>
      <c r="Z56" s="32">
        <f t="shared" si="25"/>
        <v>1.7660128523985706E-2</v>
      </c>
      <c r="AA56" s="32">
        <f t="shared" si="26"/>
        <v>3.6407815141256704E-2</v>
      </c>
      <c r="AB56" s="32">
        <f t="shared" si="27"/>
        <v>0</v>
      </c>
      <c r="AC56" s="32">
        <f t="shared" si="28"/>
        <v>3.9566902764911214E-4</v>
      </c>
      <c r="AE56" s="19">
        <f t="shared" si="29"/>
        <v>4.1759019273894235E-2</v>
      </c>
      <c r="AF56" s="19">
        <f t="shared" si="30"/>
        <v>1.5698026125733414E-2</v>
      </c>
      <c r="AG56" s="19">
        <f t="shared" si="31"/>
        <v>2.4791959692122474E-3</v>
      </c>
      <c r="AH56" s="19">
        <f t="shared" si="32"/>
        <v>8.7559258956053737E-2</v>
      </c>
      <c r="AI56" s="19">
        <f t="shared" si="33"/>
        <v>7.494513124175331E-2</v>
      </c>
    </row>
    <row r="57" spans="1:35" x14ac:dyDescent="0.25">
      <c r="A57" s="45">
        <f t="shared" si="34"/>
        <v>56</v>
      </c>
      <c r="B57" s="32">
        <f t="shared" si="18"/>
        <v>0.94113489739224998</v>
      </c>
      <c r="C57" s="28">
        <f t="shared" si="8"/>
        <v>3.7370735452083026E-2</v>
      </c>
      <c r="D57" s="33">
        <f t="shared" si="19"/>
        <v>5.1579580702750628E-2</v>
      </c>
      <c r="E57" s="28">
        <f t="shared" si="9"/>
        <v>1.4208845250667601E-2</v>
      </c>
      <c r="F57" s="34">
        <f t="shared" si="35"/>
        <v>1.7193193567583542E-2</v>
      </c>
      <c r="G57" s="30">
        <f t="shared" si="10"/>
        <v>2.9843483169159409E-3</v>
      </c>
      <c r="H57" s="30">
        <f t="shared" si="41"/>
        <v>2E-3</v>
      </c>
      <c r="I57" s="31">
        <f t="shared" si="40"/>
        <v>9.8434831691594088E-4</v>
      </c>
      <c r="J57" s="30">
        <f t="shared" si="21"/>
        <v>0.94543607098033344</v>
      </c>
      <c r="K57" s="30">
        <f t="shared" si="22"/>
        <v>0</v>
      </c>
      <c r="L57" s="29">
        <v>4.4343425125368284E-2</v>
      </c>
      <c r="M57" s="29">
        <v>2.4983492799688142E-2</v>
      </c>
      <c r="N57" s="37">
        <f t="shared" si="23"/>
        <v>4.7526365946562066E-2</v>
      </c>
      <c r="O57" s="37">
        <f t="shared" si="24"/>
        <v>2.6671155649494953E-2</v>
      </c>
      <c r="P57" s="32">
        <f t="shared" si="36"/>
        <v>0.8</v>
      </c>
      <c r="Q57" s="32">
        <f t="shared" si="12"/>
        <v>5.0240792467355508E-2</v>
      </c>
      <c r="R57" s="43">
        <v>34</v>
      </c>
      <c r="S57" s="44">
        <f t="shared" si="13"/>
        <v>5.1579580702750628E-2</v>
      </c>
      <c r="T57" s="44">
        <f t="shared" si="14"/>
        <v>5.1885233184238003E-2</v>
      </c>
      <c r="U57" s="44">
        <f t="shared" si="15"/>
        <v>6.2262279821085599E-2</v>
      </c>
      <c r="V57" s="44">
        <f t="shared" si="16"/>
        <v>1.2971308296059501E-2</v>
      </c>
      <c r="W57" s="44">
        <f t="shared" si="17"/>
        <v>1.2971308296059501E-2</v>
      </c>
      <c r="X57" s="44">
        <f t="shared" si="37"/>
        <v>0.18326448236174478</v>
      </c>
      <c r="Y57" s="44">
        <f t="shared" si="39"/>
        <v>9.5456648776794245E-2</v>
      </c>
      <c r="Z57" s="32">
        <f t="shared" si="25"/>
        <v>1.6936764726463771E-2</v>
      </c>
      <c r="AA57" s="32">
        <f t="shared" si="26"/>
        <v>3.4619232274833413E-2</v>
      </c>
      <c r="AB57" s="32">
        <f t="shared" si="27"/>
        <v>0</v>
      </c>
      <c r="AC57" s="32">
        <f t="shared" si="28"/>
        <v>3.4930229972407343E-4</v>
      </c>
      <c r="AE57" s="19">
        <f t="shared" si="29"/>
        <v>3.9708160387668105E-2</v>
      </c>
      <c r="AF57" s="19">
        <f t="shared" si="30"/>
        <v>1.5080651894031551E-2</v>
      </c>
      <c r="AG57" s="19">
        <f t="shared" si="31"/>
        <v>2.313828249900987E-3</v>
      </c>
      <c r="AH57" s="19">
        <f t="shared" si="32"/>
        <v>8.9056329709113979E-2</v>
      </c>
      <c r="AI57" s="19">
        <f t="shared" si="33"/>
        <v>7.6281661325932323E-2</v>
      </c>
    </row>
    <row r="58" spans="1:35" x14ac:dyDescent="0.25">
      <c r="A58" s="45">
        <f t="shared" si="34"/>
        <v>57</v>
      </c>
      <c r="B58" s="32">
        <f t="shared" si="18"/>
        <v>0.94106379576242838</v>
      </c>
      <c r="C58" s="28">
        <f t="shared" si="8"/>
        <v>3.5500979536219085E-2</v>
      </c>
      <c r="D58" s="33">
        <f t="shared" si="19"/>
        <v>4.9146408426595629E-2</v>
      </c>
      <c r="E58" s="28">
        <f t="shared" si="9"/>
        <v>1.3645428890376543E-2</v>
      </c>
      <c r="F58" s="34">
        <f t="shared" si="35"/>
        <v>1.6382136142198543E-2</v>
      </c>
      <c r="G58" s="30">
        <f t="shared" si="10"/>
        <v>2.7367072518220004E-3</v>
      </c>
      <c r="H58" s="30">
        <f t="shared" si="41"/>
        <v>2E-3</v>
      </c>
      <c r="I58" s="31">
        <f t="shared" si="40"/>
        <v>7.3670725182200039E-4</v>
      </c>
      <c r="J58" s="30">
        <f t="shared" si="21"/>
        <v>0.94811688432158236</v>
      </c>
      <c r="K58" s="30">
        <f t="shared" si="22"/>
        <v>0</v>
      </c>
      <c r="L58" s="29">
        <v>4.832210115186051E-2</v>
      </c>
      <c r="M58" s="29">
        <v>2.7093071361946653E-2</v>
      </c>
      <c r="N58" s="37">
        <f t="shared" si="23"/>
        <v>4.832210115186051E-2</v>
      </c>
      <c r="O58" s="37">
        <f t="shared" si="24"/>
        <v>2.7093071361946653E-2</v>
      </c>
      <c r="P58" s="32">
        <f t="shared" si="36"/>
        <v>0</v>
      </c>
      <c r="Q58" s="32">
        <f t="shared" si="12"/>
        <v>5.1173238280129145E-2</v>
      </c>
      <c r="R58" s="43">
        <v>35</v>
      </c>
      <c r="S58" s="44">
        <f t="shared" si="13"/>
        <v>4.9146408426595629E-2</v>
      </c>
      <c r="T58" s="44">
        <f t="shared" si="14"/>
        <v>5.264722745582711E-2</v>
      </c>
      <c r="U58" s="44">
        <f t="shared" si="15"/>
        <v>6.3176672946992529E-2</v>
      </c>
      <c r="V58" s="44">
        <f t="shared" si="16"/>
        <v>1.3161806863956777E-2</v>
      </c>
      <c r="W58" s="44">
        <f t="shared" si="17"/>
        <v>1.3161806863956777E-2</v>
      </c>
      <c r="X58" s="44">
        <f t="shared" si="37"/>
        <v>0.18034574553953425</v>
      </c>
      <c r="Y58" s="44">
        <f t="shared" si="39"/>
        <v>9.5478924955341812E-2</v>
      </c>
      <c r="Z58" s="32">
        <f t="shared" si="25"/>
        <v>1.6224583141148066E-2</v>
      </c>
      <c r="AA58" s="32">
        <f t="shared" si="26"/>
        <v>3.2897002866397351E-2</v>
      </c>
      <c r="AB58" s="32">
        <f t="shared" si="27"/>
        <v>0</v>
      </c>
      <c r="AC58" s="32">
        <f t="shared" si="28"/>
        <v>3.0836908644951965E-4</v>
      </c>
      <c r="AE58" s="19">
        <f t="shared" si="29"/>
        <v>3.7724306998184964E-2</v>
      </c>
      <c r="AF58" s="19">
        <f t="shared" si="30"/>
        <v>1.4467290130495393E-2</v>
      </c>
      <c r="AG58" s="19">
        <f t="shared" si="31"/>
        <v>2.1594909142019173E-3</v>
      </c>
      <c r="AH58" s="19">
        <f t="shared" si="32"/>
        <v>9.0510352267482386E-2</v>
      </c>
      <c r="AI58" s="19">
        <f t="shared" si="33"/>
        <v>7.7579191256282293E-2</v>
      </c>
    </row>
    <row r="59" spans="1:35" x14ac:dyDescent="0.25">
      <c r="A59" s="45">
        <f t="shared" si="34"/>
        <v>58</v>
      </c>
      <c r="B59" s="32">
        <f t="shared" si="18"/>
        <v>0.94119048923900694</v>
      </c>
      <c r="C59" s="28">
        <f t="shared" si="8"/>
        <v>3.3700812393900166E-2</v>
      </c>
      <c r="D59" s="33">
        <f t="shared" si="19"/>
        <v>4.6789862582270005E-2</v>
      </c>
      <c r="E59" s="28">
        <f t="shared" si="9"/>
        <v>1.3089050188369838E-2</v>
      </c>
      <c r="F59" s="34">
        <f t="shared" si="35"/>
        <v>1.5596620860756668E-2</v>
      </c>
      <c r="G59" s="30">
        <f t="shared" si="10"/>
        <v>2.5075706723868291E-3</v>
      </c>
      <c r="H59" s="30">
        <f t="shared" si="41"/>
        <v>2E-3</v>
      </c>
      <c r="I59" s="31">
        <f t="shared" si="40"/>
        <v>5.075706723868291E-4</v>
      </c>
      <c r="J59" s="30">
        <f t="shared" si="21"/>
        <v>0.95070256674534315</v>
      </c>
      <c r="K59" s="30">
        <f t="shared" si="22"/>
        <v>0</v>
      </c>
      <c r="L59" s="29">
        <v>4.832210115186051E-2</v>
      </c>
      <c r="M59" s="29">
        <v>2.7093071361946653E-2</v>
      </c>
      <c r="N59" s="37">
        <f t="shared" si="23"/>
        <v>4.9137202231824072E-2</v>
      </c>
      <c r="O59" s="37">
        <f t="shared" si="24"/>
        <v>2.7516949187435014E-2</v>
      </c>
      <c r="P59" s="32">
        <f t="shared" si="36"/>
        <v>0.2</v>
      </c>
      <c r="Q59" s="32">
        <f t="shared" si="12"/>
        <v>5.2134377327842055E-2</v>
      </c>
      <c r="R59" s="43">
        <v>36</v>
      </c>
      <c r="S59" s="44">
        <f t="shared" si="13"/>
        <v>4.6789862582270005E-2</v>
      </c>
      <c r="T59" s="44">
        <f t="shared" si="14"/>
        <v>5.3440464249302856E-2</v>
      </c>
      <c r="U59" s="44">
        <f t="shared" si="15"/>
        <v>6.412855709916343E-2</v>
      </c>
      <c r="V59" s="44">
        <f t="shared" si="16"/>
        <v>1.3360116062325714E-2</v>
      </c>
      <c r="W59" s="44">
        <f t="shared" si="17"/>
        <v>1.3360116062325714E-2</v>
      </c>
      <c r="X59" s="44">
        <f t="shared" si="37"/>
        <v>0.17749784622690321</v>
      </c>
      <c r="Y59" s="44">
        <f t="shared" si="39"/>
        <v>9.5474038542903414E-2</v>
      </c>
      <c r="Z59" s="32">
        <f t="shared" si="25"/>
        <v>1.5524914524545293E-2</v>
      </c>
      <c r="AA59" s="32">
        <f t="shared" si="26"/>
        <v>3.1239917347458509E-2</v>
      </c>
      <c r="AB59" s="32">
        <f t="shared" si="27"/>
        <v>0</v>
      </c>
      <c r="AC59" s="32">
        <f t="shared" si="28"/>
        <v>2.7223265793791662E-4</v>
      </c>
      <c r="AE59" s="19">
        <f t="shared" si="29"/>
        <v>3.5806579836084748E-2</v>
      </c>
      <c r="AF59" s="19">
        <f t="shared" si="30"/>
        <v>1.3860361938317717E-2</v>
      </c>
      <c r="AG59" s="19">
        <f t="shared" si="31"/>
        <v>2.0154482117331692E-3</v>
      </c>
      <c r="AH59" s="19">
        <f t="shared" si="32"/>
        <v>9.1920867567272663E-2</v>
      </c>
      <c r="AI59" s="19">
        <f t="shared" si="33"/>
        <v>7.8837374013238648E-2</v>
      </c>
    </row>
    <row r="60" spans="1:35" x14ac:dyDescent="0.25">
      <c r="A60" s="45">
        <f t="shared" si="34"/>
        <v>59</v>
      </c>
      <c r="B60" s="32">
        <f t="shared" si="18"/>
        <v>0.94151519897239655</v>
      </c>
      <c r="C60" s="28">
        <f t="shared" si="8"/>
        <v>3.1969091664608137E-2</v>
      </c>
      <c r="D60" s="33">
        <f t="shared" si="19"/>
        <v>4.4510016986373954E-2</v>
      </c>
      <c r="E60" s="28">
        <f t="shared" si="9"/>
        <v>1.254092532176582E-2</v>
      </c>
      <c r="F60" s="34">
        <f t="shared" si="35"/>
        <v>1.4836672328791317E-2</v>
      </c>
      <c r="G60" s="30">
        <f t="shared" si="10"/>
        <v>2.2957470070254973E-3</v>
      </c>
      <c r="H60" s="30">
        <f t="shared" si="41"/>
        <v>2E-3</v>
      </c>
      <c r="I60" s="31">
        <f t="shared" si="40"/>
        <v>2.9574700702549722E-4</v>
      </c>
      <c r="J60" s="30">
        <f t="shared" si="21"/>
        <v>0.95319423600660047</v>
      </c>
      <c r="K60" s="30">
        <f t="shared" si="22"/>
        <v>0</v>
      </c>
      <c r="L60" s="29">
        <v>4.832210115186051E-2</v>
      </c>
      <c r="M60" s="29">
        <v>2.7093071361946653E-2</v>
      </c>
      <c r="N60" s="37">
        <f t="shared" si="23"/>
        <v>4.9952303311787613E-2</v>
      </c>
      <c r="O60" s="37">
        <f t="shared" si="24"/>
        <v>2.7940827012923372E-2</v>
      </c>
      <c r="P60" s="32">
        <f t="shared" si="36"/>
        <v>0.4</v>
      </c>
      <c r="Q60" s="32">
        <f t="shared" si="12"/>
        <v>5.3105565760204969E-2</v>
      </c>
      <c r="R60" s="43">
        <v>37</v>
      </c>
      <c r="S60" s="44">
        <f t="shared" si="13"/>
        <v>4.4510016986373954E-2</v>
      </c>
      <c r="T60" s="44">
        <f t="shared" si="14"/>
        <v>5.4245607198261957E-2</v>
      </c>
      <c r="U60" s="44">
        <f t="shared" si="15"/>
        <v>6.5094728637914351E-2</v>
      </c>
      <c r="V60" s="44">
        <f t="shared" si="16"/>
        <v>1.3561401799565489E-2</v>
      </c>
      <c r="W60" s="44">
        <f t="shared" si="17"/>
        <v>1.3561401799565489E-2</v>
      </c>
      <c r="X60" s="44">
        <f t="shared" si="37"/>
        <v>0.174688580518123</v>
      </c>
      <c r="Y60" s="44">
        <f t="shared" si="39"/>
        <v>9.5441985981480473E-2</v>
      </c>
      <c r="Z60" s="32">
        <f t="shared" si="25"/>
        <v>1.4838093098706314E-2</v>
      </c>
      <c r="AA60" s="32">
        <f t="shared" si="26"/>
        <v>2.9645813447016649E-2</v>
      </c>
      <c r="AB60" s="32">
        <f t="shared" si="27"/>
        <v>0</v>
      </c>
      <c r="AC60" s="32">
        <f t="shared" si="28"/>
        <v>2.4033089990061217E-4</v>
      </c>
      <c r="AE60" s="19">
        <f t="shared" si="29"/>
        <v>3.3954939547975807E-2</v>
      </c>
      <c r="AF60" s="19">
        <f t="shared" si="30"/>
        <v>1.3260127656475719E-2</v>
      </c>
      <c r="AG60" s="19">
        <f t="shared" si="31"/>
        <v>1.8810134682505175E-3</v>
      </c>
      <c r="AH60" s="19">
        <f t="shared" si="32"/>
        <v>9.3288092641654163E-2</v>
      </c>
      <c r="AI60" s="19">
        <f t="shared" si="33"/>
        <v>8.0056458252290741E-2</v>
      </c>
    </row>
    <row r="61" spans="1:35" x14ac:dyDescent="0.25">
      <c r="A61" s="45">
        <f t="shared" si="34"/>
        <v>60</v>
      </c>
      <c r="B61" s="32">
        <f t="shared" si="18"/>
        <v>0.94204540479009879</v>
      </c>
      <c r="C61" s="28">
        <f t="shared" si="8"/>
        <v>3.0304610358988425E-2</v>
      </c>
      <c r="D61" s="33">
        <f t="shared" si="19"/>
        <v>4.2306758989203039E-2</v>
      </c>
      <c r="E61" s="28">
        <f t="shared" si="9"/>
        <v>1.2002148630214612E-2</v>
      </c>
      <c r="F61" s="34">
        <f t="shared" si="35"/>
        <v>1.4102252996401013E-2</v>
      </c>
      <c r="G61" s="30">
        <f t="shared" si="10"/>
        <v>2.1001043661864009E-3</v>
      </c>
      <c r="H61" s="30">
        <f t="shared" si="41"/>
        <v>2E-3</v>
      </c>
      <c r="I61" s="31">
        <f t="shared" si="40"/>
        <v>1.0010436618640081E-4</v>
      </c>
      <c r="J61" s="30">
        <f t="shared" si="21"/>
        <v>0.95559313664461054</v>
      </c>
      <c r="K61" s="30">
        <f t="shared" si="22"/>
        <v>0</v>
      </c>
      <c r="L61" s="29">
        <v>4.832210115186051E-2</v>
      </c>
      <c r="M61" s="29">
        <v>2.7093071361946653E-2</v>
      </c>
      <c r="N61" s="37">
        <f t="shared" si="23"/>
        <v>5.0767404391751168E-2</v>
      </c>
      <c r="O61" s="37">
        <f t="shared" si="24"/>
        <v>2.8364704838411726E-2</v>
      </c>
      <c r="P61" s="32">
        <f t="shared" si="36"/>
        <v>0.60000000000000009</v>
      </c>
      <c r="Q61" s="32">
        <f t="shared" si="12"/>
        <v>5.4087588116757145E-2</v>
      </c>
      <c r="R61" s="43">
        <v>38</v>
      </c>
      <c r="S61" s="44">
        <f t="shared" si="13"/>
        <v>4.2306758989203039E-2</v>
      </c>
      <c r="T61" s="44">
        <f t="shared" si="14"/>
        <v>5.5063377616194016E-2</v>
      </c>
      <c r="U61" s="44">
        <f t="shared" si="15"/>
        <v>6.6076053139432822E-2</v>
      </c>
      <c r="V61" s="44">
        <f t="shared" si="16"/>
        <v>1.3765844404048504E-2</v>
      </c>
      <c r="W61" s="44">
        <f t="shared" si="17"/>
        <v>1.3765844404048504E-2</v>
      </c>
      <c r="X61" s="44">
        <f t="shared" si="37"/>
        <v>0.17191249640914519</v>
      </c>
      <c r="Y61" s="44">
        <f t="shared" si="39"/>
        <v>9.5382786901996641E-2</v>
      </c>
      <c r="Z61" s="32">
        <f t="shared" si="25"/>
        <v>1.4165837750605767E-2</v>
      </c>
      <c r="AA61" s="32">
        <f t="shared" si="26"/>
        <v>2.8113853916145369E-2</v>
      </c>
      <c r="AB61" s="32">
        <f t="shared" si="27"/>
        <v>0</v>
      </c>
      <c r="AC61" s="32">
        <f t="shared" si="28"/>
        <v>2.1216756977118499E-4</v>
      </c>
      <c r="AE61" s="19">
        <f t="shared" si="29"/>
        <v>3.2168948762868521E-2</v>
      </c>
      <c r="AF61" s="19">
        <f t="shared" si="30"/>
        <v>1.2668164853335896E-2</v>
      </c>
      <c r="AG61" s="19">
        <f t="shared" si="31"/>
        <v>1.755545812163133E-3</v>
      </c>
      <c r="AH61" s="19">
        <f t="shared" si="32"/>
        <v>9.4611733631446607E-2</v>
      </c>
      <c r="AI61" s="19">
        <f t="shared" si="33"/>
        <v>8.1236238506832786E-2</v>
      </c>
    </row>
    <row r="62" spans="1:35" x14ac:dyDescent="0.25">
      <c r="A62" s="45">
        <f t="shared" si="34"/>
        <v>61</v>
      </c>
      <c r="B62" s="32">
        <f t="shared" si="18"/>
        <v>0.94278867934437349</v>
      </c>
      <c r="C62" s="28">
        <f t="shared" si="8"/>
        <v>2.8706101642901691E-2</v>
      </c>
      <c r="D62" s="33">
        <f t="shared" si="19"/>
        <v>4.0179798915994394E-2</v>
      </c>
      <c r="E62" s="28">
        <f t="shared" si="9"/>
        <v>1.1473697273092703E-2</v>
      </c>
      <c r="F62" s="34">
        <f t="shared" si="35"/>
        <v>1.3393266305331464E-2</v>
      </c>
      <c r="G62" s="30">
        <f t="shared" si="10"/>
        <v>1.9195690322387614E-3</v>
      </c>
      <c r="H62" s="30">
        <f t="shared" si="41"/>
        <v>2E-3</v>
      </c>
      <c r="I62" s="31">
        <f t="shared" si="40"/>
        <v>-8.0430967761238592E-5</v>
      </c>
      <c r="J62" s="30">
        <f t="shared" si="21"/>
        <v>0.95790063205176701</v>
      </c>
      <c r="K62" s="30">
        <f t="shared" si="22"/>
        <v>0</v>
      </c>
      <c r="L62" s="29">
        <v>4.832210115186051E-2</v>
      </c>
      <c r="M62" s="29">
        <v>2.7093071361946653E-2</v>
      </c>
      <c r="N62" s="37">
        <f t="shared" si="23"/>
        <v>5.1582505471714724E-2</v>
      </c>
      <c r="O62" s="37">
        <f t="shared" si="24"/>
        <v>2.8788582663900084E-2</v>
      </c>
      <c r="P62" s="32">
        <f t="shared" si="36"/>
        <v>0.8</v>
      </c>
      <c r="Q62" s="32">
        <f t="shared" si="12"/>
        <v>5.5081297334364183E-2</v>
      </c>
      <c r="R62" s="43">
        <v>39</v>
      </c>
      <c r="S62" s="44">
        <f t="shared" si="13"/>
        <v>4.0179798915994394E-2</v>
      </c>
      <c r="T62" s="44">
        <f t="shared" si="14"/>
        <v>5.589456043359417E-2</v>
      </c>
      <c r="U62" s="44">
        <f t="shared" si="15"/>
        <v>6.7073472520312996E-2</v>
      </c>
      <c r="V62" s="44">
        <f t="shared" si="16"/>
        <v>1.3973640108398543E-2</v>
      </c>
      <c r="W62" s="44">
        <f t="shared" si="17"/>
        <v>1.3973640108398543E-2</v>
      </c>
      <c r="X62" s="44">
        <f t="shared" si="37"/>
        <v>0.16916454866330302</v>
      </c>
      <c r="Y62" s="44">
        <f t="shared" si="39"/>
        <v>9.5296484107366061E-2</v>
      </c>
      <c r="Z62" s="32">
        <f t="shared" si="25"/>
        <v>1.3509110439267114E-2</v>
      </c>
      <c r="AA62" s="32">
        <f t="shared" si="26"/>
        <v>2.6642782309607895E-2</v>
      </c>
      <c r="AB62" s="32">
        <f t="shared" si="27"/>
        <v>0</v>
      </c>
      <c r="AC62" s="32">
        <f t="shared" si="28"/>
        <v>1.8730457748556865E-4</v>
      </c>
      <c r="AE62" s="19">
        <f t="shared" si="29"/>
        <v>3.0448076299414473E-2</v>
      </c>
      <c r="AF62" s="19">
        <f t="shared" si="30"/>
        <v>1.2085856243880821E-2</v>
      </c>
      <c r="AG62" s="19">
        <f t="shared" si="31"/>
        <v>1.6384471193977941E-3</v>
      </c>
      <c r="AH62" s="19">
        <f t="shared" si="32"/>
        <v>9.5891628708786189E-2</v>
      </c>
      <c r="AI62" s="19">
        <f t="shared" si="33"/>
        <v>8.237662319516767E-2</v>
      </c>
    </row>
    <row r="63" spans="1:35" x14ac:dyDescent="0.25">
      <c r="A63" s="45">
        <f t="shared" si="34"/>
        <v>62</v>
      </c>
      <c r="B63" s="32">
        <f t="shared" si="18"/>
        <v>0.94375302942281325</v>
      </c>
      <c r="C63" s="28">
        <f t="shared" si="8"/>
        <v>2.7172243682553745E-2</v>
      </c>
      <c r="D63" s="33">
        <f t="shared" si="19"/>
        <v>3.8128679747722112E-2</v>
      </c>
      <c r="E63" s="28">
        <f t="shared" si="9"/>
        <v>1.0956436065168367E-2</v>
      </c>
      <c r="F63" s="34">
        <f t="shared" si="35"/>
        <v>1.2709559915907371E-2</v>
      </c>
      <c r="G63" s="30">
        <f t="shared" si="10"/>
        <v>1.7531238507390041E-3</v>
      </c>
      <c r="H63" s="30">
        <f t="shared" si="41"/>
        <v>2E-3</v>
      </c>
      <c r="I63" s="31">
        <f t="shared" si="40"/>
        <v>-2.4687614926099596E-4</v>
      </c>
      <c r="J63" s="30">
        <f t="shared" si="21"/>
        <v>0.96011819640153873</v>
      </c>
      <c r="K63" s="30">
        <f t="shared" si="22"/>
        <v>0</v>
      </c>
      <c r="L63" s="29">
        <v>5.2397606551678279E-2</v>
      </c>
      <c r="M63" s="29">
        <v>2.9212460489388442E-2</v>
      </c>
      <c r="N63" s="37">
        <f t="shared" si="23"/>
        <v>5.2397606551678279E-2</v>
      </c>
      <c r="O63" s="37">
        <f t="shared" si="24"/>
        <v>2.9212460489388442E-2</v>
      </c>
      <c r="P63" s="32">
        <f t="shared" si="36"/>
        <v>0</v>
      </c>
      <c r="Q63" s="32">
        <f t="shared" si="12"/>
        <v>5.608765525420429E-2</v>
      </c>
      <c r="R63" s="43">
        <v>40</v>
      </c>
      <c r="S63" s="44">
        <f t="shared" si="13"/>
        <v>3.8128679747722112E-2</v>
      </c>
      <c r="T63" s="44">
        <f t="shared" si="14"/>
        <v>5.6740044854303513E-2</v>
      </c>
      <c r="U63" s="44">
        <f t="shared" si="15"/>
        <v>6.808805382516421E-2</v>
      </c>
      <c r="V63" s="44">
        <f t="shared" si="16"/>
        <v>1.4185011213575878E-2</v>
      </c>
      <c r="W63" s="44">
        <f t="shared" si="17"/>
        <v>1.4185011213575878E-2</v>
      </c>
      <c r="X63" s="44">
        <f t="shared" si="37"/>
        <v>0.16641846876397215</v>
      </c>
      <c r="Y63" s="44">
        <f t="shared" si="39"/>
        <v>9.5183143522590413E-2</v>
      </c>
      <c r="Z63" s="32">
        <f t="shared" si="25"/>
        <v>1.2868746917650793E-2</v>
      </c>
      <c r="AA63" s="32">
        <f t="shared" si="26"/>
        <v>2.5231300861851647E-2</v>
      </c>
      <c r="AB63" s="32">
        <f t="shared" si="27"/>
        <v>0</v>
      </c>
      <c r="AC63" s="32">
        <f t="shared" si="28"/>
        <v>1.6535517084389066E-4</v>
      </c>
      <c r="AE63" s="19">
        <f t="shared" si="29"/>
        <v>2.8791688964613895E-2</v>
      </c>
      <c r="AF63" s="19">
        <f t="shared" si="30"/>
        <v>1.1514416646756075E-2</v>
      </c>
      <c r="AG63" s="19">
        <f t="shared" si="31"/>
        <v>1.5291591620472465E-3</v>
      </c>
      <c r="AH63" s="19">
        <f t="shared" si="32"/>
        <v>9.712773951564567E-2</v>
      </c>
      <c r="AI63" s="19">
        <f t="shared" si="33"/>
        <v>8.3477627277584079E-2</v>
      </c>
    </row>
    <row r="64" spans="1:35" x14ac:dyDescent="0.25">
      <c r="A64" s="45">
        <f t="shared" si="34"/>
        <v>63</v>
      </c>
      <c r="B64" s="32">
        <f t="shared" si="18"/>
        <v>0.94494708192451748</v>
      </c>
      <c r="C64" s="28">
        <f t="shared" si="8"/>
        <v>2.5701427507185234E-2</v>
      </c>
      <c r="D64" s="33">
        <f t="shared" si="19"/>
        <v>3.6152453582408255E-2</v>
      </c>
      <c r="E64" s="28">
        <f t="shared" si="9"/>
        <v>1.0451026075223021E-2</v>
      </c>
      <c r="F64" s="34">
        <f t="shared" si="35"/>
        <v>1.2050817860802752E-2</v>
      </c>
      <c r="G64" s="30">
        <f t="shared" si="10"/>
        <v>1.5997917855797312E-3</v>
      </c>
      <c r="H64" s="30">
        <f t="shared" si="41"/>
        <v>2E-3</v>
      </c>
      <c r="I64" s="31">
        <f t="shared" si="40"/>
        <v>-4.0020821442026885E-4</v>
      </c>
      <c r="J64" s="30">
        <f t="shared" si="21"/>
        <v>0.96224775463201218</v>
      </c>
      <c r="K64" s="30">
        <f t="shared" si="22"/>
        <v>0</v>
      </c>
      <c r="L64" s="29">
        <v>5.2397606551678279E-2</v>
      </c>
      <c r="M64" s="29">
        <v>2.9212460489388442E-2</v>
      </c>
      <c r="N64" s="37">
        <f t="shared" si="23"/>
        <v>5.3221929675710586E-2</v>
      </c>
      <c r="O64" s="37">
        <f t="shared" si="24"/>
        <v>2.9637752898177661E-2</v>
      </c>
      <c r="P64" s="32">
        <f t="shared" si="36"/>
        <v>0.2</v>
      </c>
      <c r="Q64" s="32">
        <f t="shared" si="12"/>
        <v>5.7116899411518082E-2</v>
      </c>
      <c r="R64" s="43">
        <v>41</v>
      </c>
      <c r="S64" s="44">
        <f t="shared" si="13"/>
        <v>3.6152453582408255E-2</v>
      </c>
      <c r="T64" s="44">
        <f t="shared" si="14"/>
        <v>5.7610069429947473E-2</v>
      </c>
      <c r="U64" s="44">
        <f t="shared" si="15"/>
        <v>6.9132083315936968E-2</v>
      </c>
      <c r="V64" s="44">
        <f t="shared" si="16"/>
        <v>1.4402517357486868E-2</v>
      </c>
      <c r="W64" s="44">
        <f t="shared" si="17"/>
        <v>1.4402517357486868E-2</v>
      </c>
      <c r="X64" s="44">
        <f t="shared" si="37"/>
        <v>0.16370332467740289</v>
      </c>
      <c r="Y64" s="44">
        <f t="shared" si="39"/>
        <v>9.5042854111962671E-2</v>
      </c>
      <c r="Z64" s="32">
        <f t="shared" si="25"/>
        <v>1.2245461623059258E-2</v>
      </c>
      <c r="AA64" s="32">
        <f t="shared" si="26"/>
        <v>2.3878074194109554E-2</v>
      </c>
      <c r="AB64" s="32">
        <f t="shared" si="27"/>
        <v>0</v>
      </c>
      <c r="AC64" s="32">
        <f t="shared" si="28"/>
        <v>1.4597791945004083E-4</v>
      </c>
      <c r="AE64" s="19">
        <f t="shared" si="29"/>
        <v>2.7198800862838442E-2</v>
      </c>
      <c r="AF64" s="19">
        <f t="shared" si="30"/>
        <v>1.095515936430946E-2</v>
      </c>
      <c r="AG64" s="19">
        <f t="shared" si="31"/>
        <v>1.4271609472098689E-3</v>
      </c>
      <c r="AH64" s="19">
        <f t="shared" si="32"/>
        <v>9.8320144166876206E-2</v>
      </c>
      <c r="AI64" s="19">
        <f t="shared" si="33"/>
        <v>8.4539366225412999E-2</v>
      </c>
    </row>
    <row r="65" spans="1:74" x14ac:dyDescent="0.25">
      <c r="A65" s="45">
        <f t="shared" si="34"/>
        <v>64</v>
      </c>
      <c r="B65" s="32">
        <f t="shared" si="18"/>
        <v>0.94637832625207408</v>
      </c>
      <c r="C65" s="28">
        <f t="shared" si="8"/>
        <v>2.4292274929879232E-2</v>
      </c>
      <c r="D65" s="33">
        <f t="shared" si="19"/>
        <v>3.4250411038749769E-2</v>
      </c>
      <c r="E65" s="28">
        <f t="shared" si="9"/>
        <v>9.9581361088705387E-3</v>
      </c>
      <c r="F65" s="34">
        <f t="shared" si="35"/>
        <v>1.1416803679583256E-2</v>
      </c>
      <c r="G65" s="30">
        <f t="shared" si="10"/>
        <v>1.458667570712717E-3</v>
      </c>
      <c r="H65" s="30">
        <f t="shared" si="41"/>
        <v>2E-3</v>
      </c>
      <c r="I65" s="31">
        <f t="shared" si="40"/>
        <v>-5.4133242928728308E-4</v>
      </c>
      <c r="J65" s="30">
        <f t="shared" si="21"/>
        <v>0.96429092139053751</v>
      </c>
      <c r="K65" s="30">
        <f t="shared" si="22"/>
        <v>0</v>
      </c>
      <c r="L65" s="29">
        <v>5.2397606551678279E-2</v>
      </c>
      <c r="M65" s="29">
        <v>2.9212460489388442E-2</v>
      </c>
      <c r="N65" s="37">
        <f t="shared" si="23"/>
        <v>5.4046252799742886E-2</v>
      </c>
      <c r="O65" s="37">
        <f t="shared" si="24"/>
        <v>3.0063045306966876E-2</v>
      </c>
      <c r="P65" s="32">
        <f t="shared" si="36"/>
        <v>0.4</v>
      </c>
      <c r="Q65" s="32">
        <f t="shared" si="12"/>
        <v>5.8160913947874315E-2</v>
      </c>
      <c r="R65" s="43">
        <v>42</v>
      </c>
      <c r="S65" s="44">
        <f t="shared" si="13"/>
        <v>3.4250411038749769E-2</v>
      </c>
      <c r="T65" s="44">
        <f t="shared" si="14"/>
        <v>5.8496301472071889E-2</v>
      </c>
      <c r="U65" s="44">
        <f t="shared" si="15"/>
        <v>7.0195561766486267E-2</v>
      </c>
      <c r="V65" s="44">
        <f t="shared" si="16"/>
        <v>1.4624075368017972E-2</v>
      </c>
      <c r="W65" s="44">
        <f t="shared" si="17"/>
        <v>1.4624075368017972E-2</v>
      </c>
      <c r="X65" s="44">
        <f t="shared" si="37"/>
        <v>0.16100335370817473</v>
      </c>
      <c r="Y65" s="44">
        <f t="shared" si="39"/>
        <v>9.4875727763520226E-2</v>
      </c>
      <c r="Z65" s="32">
        <f t="shared" si="25"/>
        <v>1.1639534627022167E-2</v>
      </c>
      <c r="AA65" s="32">
        <f t="shared" si="26"/>
        <v>2.2581407215074994E-2</v>
      </c>
      <c r="AB65" s="32">
        <f t="shared" si="27"/>
        <v>0</v>
      </c>
      <c r="AC65" s="32">
        <f t="shared" si="28"/>
        <v>1.2887140364712657E-4</v>
      </c>
      <c r="AE65" s="19">
        <f t="shared" si="29"/>
        <v>2.5668672090244832E-2</v>
      </c>
      <c r="AF65" s="19">
        <f t="shared" si="30"/>
        <v>1.0408539966211928E-2</v>
      </c>
      <c r="AG65" s="19">
        <f t="shared" si="31"/>
        <v>1.3319662333344732E-3</v>
      </c>
      <c r="AH65" s="19">
        <f t="shared" si="32"/>
        <v>9.9469228358318867E-2</v>
      </c>
      <c r="AI65" s="19">
        <f t="shared" si="33"/>
        <v>8.5562224918536864E-2</v>
      </c>
    </row>
    <row r="66" spans="1:74" x14ac:dyDescent="0.25">
      <c r="A66" s="45">
        <f t="shared" si="34"/>
        <v>65</v>
      </c>
      <c r="B66" s="32">
        <f t="shared" si="18"/>
        <v>0.94805819811886682</v>
      </c>
      <c r="C66" s="28">
        <f t="shared" si="8"/>
        <v>2.2943364102708919E-2</v>
      </c>
      <c r="D66" s="33">
        <f t="shared" si="19"/>
        <v>3.2421701236681283E-2</v>
      </c>
      <c r="E66" s="28">
        <f t="shared" si="9"/>
        <v>9.4783371339723661E-3</v>
      </c>
      <c r="F66" s="34">
        <f t="shared" si="35"/>
        <v>1.0807233745560427E-2</v>
      </c>
      <c r="G66" s="30">
        <f t="shared" si="10"/>
        <v>1.328896611588061E-3</v>
      </c>
      <c r="H66" s="30">
        <f t="shared" si="41"/>
        <v>2E-3</v>
      </c>
      <c r="I66" s="31">
        <f t="shared" si="40"/>
        <v>-6.7110338841193905E-4</v>
      </c>
      <c r="J66" s="30">
        <f t="shared" si="21"/>
        <v>0.96624940215173061</v>
      </c>
      <c r="K66" s="30">
        <f t="shared" si="22"/>
        <v>0</v>
      </c>
      <c r="L66" s="29">
        <v>5.2397606551678279E-2</v>
      </c>
      <c r="M66" s="29">
        <v>2.9212460489388442E-2</v>
      </c>
      <c r="N66" s="37">
        <f t="shared" si="23"/>
        <v>5.4870575923775186E-2</v>
      </c>
      <c r="O66" s="37">
        <f t="shared" si="24"/>
        <v>3.0488337715756091E-2</v>
      </c>
      <c r="P66" s="32">
        <f t="shared" si="36"/>
        <v>0.60000000000000009</v>
      </c>
      <c r="Q66" s="32">
        <f t="shared" si="12"/>
        <v>5.9220904531500224E-2</v>
      </c>
      <c r="R66" s="43">
        <v>43</v>
      </c>
      <c r="S66" s="44">
        <f t="shared" si="13"/>
        <v>3.2421701236681283E-2</v>
      </c>
      <c r="T66" s="44">
        <f t="shared" si="14"/>
        <v>5.9399859645207713E-2</v>
      </c>
      <c r="U66" s="44">
        <f t="shared" si="15"/>
        <v>7.1279831574249247E-2</v>
      </c>
      <c r="V66" s="44">
        <f t="shared" si="16"/>
        <v>1.4849964911301928E-2</v>
      </c>
      <c r="W66" s="44">
        <f t="shared" si="17"/>
        <v>1.4849964911301928E-2</v>
      </c>
      <c r="X66" s="44">
        <f t="shared" si="37"/>
        <v>0.15831476983337608</v>
      </c>
      <c r="Y66" s="44">
        <f t="shared" si="39"/>
        <v>9.4681899140955886E-2</v>
      </c>
      <c r="Z66" s="32">
        <f t="shared" si="25"/>
        <v>1.1051709351582327E-2</v>
      </c>
      <c r="AA66" s="32">
        <f t="shared" si="26"/>
        <v>2.1340070792498288E-2</v>
      </c>
      <c r="AB66" s="32">
        <f t="shared" si="27"/>
        <v>0</v>
      </c>
      <c r="AC66" s="32">
        <f t="shared" si="28"/>
        <v>1.1376952583342207E-4</v>
      </c>
      <c r="AE66" s="19">
        <f t="shared" si="29"/>
        <v>2.4200375196620889E-2</v>
      </c>
      <c r="AF66" s="19">
        <f t="shared" si="30"/>
        <v>9.8754262886059044E-3</v>
      </c>
      <c r="AG66" s="19">
        <f t="shared" si="31"/>
        <v>1.2431212122302642E-3</v>
      </c>
      <c r="AH66" s="19">
        <f t="shared" si="32"/>
        <v>0.10057524226366071</v>
      </c>
      <c r="AI66" s="19">
        <f t="shared" si="33"/>
        <v>8.6546466605529185E-2</v>
      </c>
    </row>
    <row r="67" spans="1:74" x14ac:dyDescent="0.25">
      <c r="A67" s="45">
        <f t="shared" si="34"/>
        <v>66</v>
      </c>
      <c r="B67" s="32">
        <f t="shared" si="18"/>
        <v>0.94999902677691117</v>
      </c>
      <c r="C67" s="28">
        <f t="shared" si="8"/>
        <v>2.1653234519298278E-2</v>
      </c>
      <c r="D67" s="33">
        <f t="shared" si="19"/>
        <v>3.0665341969341436E-2</v>
      </c>
      <c r="E67" s="28">
        <f t="shared" si="9"/>
        <v>9.0121074500431556E-3</v>
      </c>
      <c r="F67" s="34">
        <f t="shared" si="35"/>
        <v>1.0221780656447145E-2</v>
      </c>
      <c r="G67" s="30">
        <f t="shared" si="10"/>
        <v>1.209673206403989E-3</v>
      </c>
      <c r="H67" s="30">
        <f t="shared" si="41"/>
        <v>2E-3</v>
      </c>
      <c r="I67" s="31">
        <f t="shared" si="40"/>
        <v>-7.90326793596011E-4</v>
      </c>
      <c r="J67" s="30">
        <f t="shared" si="21"/>
        <v>0.96812498482425469</v>
      </c>
      <c r="K67" s="30">
        <f t="shared" si="22"/>
        <v>0</v>
      </c>
      <c r="L67" s="29">
        <v>5.2397606551678279E-2</v>
      </c>
      <c r="M67" s="29">
        <v>2.9212460489388442E-2</v>
      </c>
      <c r="N67" s="37">
        <f t="shared" si="23"/>
        <v>5.5694899047807493E-2</v>
      </c>
      <c r="O67" s="37">
        <f t="shared" si="24"/>
        <v>3.0913630124545306E-2</v>
      </c>
      <c r="P67" s="32">
        <f t="shared" si="36"/>
        <v>0.8</v>
      </c>
      <c r="Q67" s="32">
        <f t="shared" si="12"/>
        <v>6.0298186015090849E-2</v>
      </c>
      <c r="R67" s="43">
        <v>44</v>
      </c>
      <c r="S67" s="44">
        <f t="shared" si="13"/>
        <v>3.0665341969341436E-2</v>
      </c>
      <c r="T67" s="44">
        <f t="shared" si="14"/>
        <v>6.0321965015911437E-2</v>
      </c>
      <c r="U67" s="44">
        <f t="shared" si="15"/>
        <v>7.2386358019093724E-2</v>
      </c>
      <c r="V67" s="44">
        <f t="shared" si="16"/>
        <v>1.5080491253977859E-2</v>
      </c>
      <c r="W67" s="44">
        <f t="shared" si="17"/>
        <v>1.5080491253977859E-2</v>
      </c>
      <c r="X67" s="44">
        <f t="shared" si="37"/>
        <v>0.15563403017219923</v>
      </c>
      <c r="Y67" s="44">
        <f t="shared" si="39"/>
        <v>9.4461525503259675E-2</v>
      </c>
      <c r="Z67" s="32">
        <f t="shared" si="25"/>
        <v>1.0482389319899553E-2</v>
      </c>
      <c r="AA67" s="32">
        <f t="shared" si="26"/>
        <v>2.0152673757530302E-2</v>
      </c>
      <c r="AB67" s="32">
        <f t="shared" si="27"/>
        <v>0</v>
      </c>
      <c r="AC67" s="32">
        <f t="shared" si="28"/>
        <v>1.0043737122475497E-4</v>
      </c>
      <c r="AE67" s="19">
        <f t="shared" si="29"/>
        <v>2.2792901791449015E-2</v>
      </c>
      <c r="AF67" s="19">
        <f t="shared" si="30"/>
        <v>9.356551457240455E-3</v>
      </c>
      <c r="AG67" s="19">
        <f t="shared" si="31"/>
        <v>1.1602023456917358E-3</v>
      </c>
      <c r="AH67" s="19">
        <f t="shared" si="32"/>
        <v>0.10163853570874662</v>
      </c>
      <c r="AI67" s="19">
        <f t="shared" si="33"/>
        <v>8.7492440263519128E-2</v>
      </c>
    </row>
    <row r="68" spans="1:74" x14ac:dyDescent="0.25">
      <c r="A68" s="45">
        <f t="shared" si="34"/>
        <v>67</v>
      </c>
      <c r="B68" s="32">
        <f t="shared" si="18"/>
        <v>0.95221427146592452</v>
      </c>
      <c r="C68" s="28">
        <f t="shared" si="8"/>
        <v>2.0420391974236625E-2</v>
      </c>
      <c r="D68" s="33">
        <f t="shared" si="19"/>
        <v>2.8980229862494603E-2</v>
      </c>
      <c r="E68" s="28">
        <f t="shared" si="9"/>
        <v>8.55983788825798E-3</v>
      </c>
      <c r="F68" s="34">
        <f t="shared" si="35"/>
        <v>9.6600766208315338E-3</v>
      </c>
      <c r="G68" s="30">
        <f t="shared" si="10"/>
        <v>1.1002387325735538E-3</v>
      </c>
      <c r="H68" s="30">
        <f t="shared" si="41"/>
        <v>2E-3</v>
      </c>
      <c r="I68" s="31">
        <f t="shared" si="40"/>
        <v>-8.9976126742644623E-4</v>
      </c>
      <c r="J68" s="30">
        <f t="shared" si="21"/>
        <v>0.96991953140493181</v>
      </c>
      <c r="K68" s="30">
        <f t="shared" si="22"/>
        <v>0</v>
      </c>
      <c r="L68" s="29">
        <v>5.65192221718398E-2</v>
      </c>
      <c r="M68" s="29">
        <v>3.1338922533334521E-2</v>
      </c>
      <c r="N68" s="37">
        <f t="shared" si="23"/>
        <v>5.65192221718398E-2</v>
      </c>
      <c r="O68" s="37">
        <f t="shared" si="24"/>
        <v>3.1338922533334521E-2</v>
      </c>
      <c r="P68" s="32">
        <f t="shared" si="36"/>
        <v>0</v>
      </c>
      <c r="Q68" s="32">
        <f t="shared" si="12"/>
        <v>6.1394190334271771E-2</v>
      </c>
      <c r="R68" s="43">
        <v>45</v>
      </c>
      <c r="S68" s="44">
        <f t="shared" si="13"/>
        <v>2.8980229862494603E-2</v>
      </c>
      <c r="T68" s="44">
        <f t="shared" si="14"/>
        <v>6.1263948443499756E-2</v>
      </c>
      <c r="U68" s="44">
        <f t="shared" si="15"/>
        <v>7.3516738132199708E-2</v>
      </c>
      <c r="V68" s="44">
        <f t="shared" si="16"/>
        <v>1.5315987110874939E-2</v>
      </c>
      <c r="W68" s="44">
        <f t="shared" si="17"/>
        <v>1.5315987110874939E-2</v>
      </c>
      <c r="X68" s="44">
        <f t="shared" si="37"/>
        <v>0.15295910644908051</v>
      </c>
      <c r="Y68" s="44">
        <f t="shared" si="39"/>
        <v>9.4214786492428537E-2</v>
      </c>
      <c r="Z68" s="32">
        <f t="shared" si="25"/>
        <v>9.9318804180511013E-3</v>
      </c>
      <c r="AA68" s="32">
        <f t="shared" si="26"/>
        <v>1.9017801371441507E-2</v>
      </c>
      <c r="AB68" s="32">
        <f t="shared" si="27"/>
        <v>0</v>
      </c>
      <c r="AC68" s="32">
        <f t="shared" si="28"/>
        <v>8.8667553676098591E-5</v>
      </c>
      <c r="AE68" s="19">
        <f t="shared" si="29"/>
        <v>2.1445164797624417E-2</v>
      </c>
      <c r="AF68" s="19">
        <f t="shared" si="30"/>
        <v>8.8525278848128729E-3</v>
      </c>
      <c r="AG68" s="19">
        <f t="shared" si="31"/>
        <v>1.0828143464253529E-3</v>
      </c>
      <c r="AH68" s="19">
        <f t="shared" si="32"/>
        <v>0.10265955054847321</v>
      </c>
      <c r="AI68" s="19">
        <f t="shared" si="33"/>
        <v>8.8400573989311074E-2</v>
      </c>
    </row>
    <row r="69" spans="1:74" x14ac:dyDescent="0.25">
      <c r="A69" s="45">
        <f t="shared" si="34"/>
        <v>68</v>
      </c>
      <c r="B69" s="32">
        <f t="shared" si="18"/>
        <v>0.95471873442166466</v>
      </c>
      <c r="C69" s="28">
        <f t="shared" si="8"/>
        <v>1.9243324582969505E-2</v>
      </c>
      <c r="D69" s="33">
        <f t="shared" si="19"/>
        <v>2.7365166292357079E-2</v>
      </c>
      <c r="E69" s="28">
        <f t="shared" si="9"/>
        <v>8.1218417093875724E-3</v>
      </c>
      <c r="F69" s="34">
        <f t="shared" si="35"/>
        <v>9.1217220974523592E-3</v>
      </c>
      <c r="G69" s="30">
        <f t="shared" si="10"/>
        <v>9.9988038806478677E-4</v>
      </c>
      <c r="H69" s="30">
        <f t="shared" si="41"/>
        <v>2E-3</v>
      </c>
      <c r="I69" s="31">
        <f t="shared" si="40"/>
        <v>-1.0001196119352133E-3</v>
      </c>
      <c r="J69" s="30">
        <f t="shared" si="21"/>
        <v>0.97163495331957805</v>
      </c>
      <c r="K69" s="30">
        <f t="shared" si="22"/>
        <v>0</v>
      </c>
      <c r="L69" s="29">
        <v>5.65192221718398E-2</v>
      </c>
      <c r="M69" s="29">
        <v>3.1338922533334521E-2</v>
      </c>
      <c r="N69" s="37">
        <f t="shared" si="23"/>
        <v>5.7342967220264669E-2</v>
      </c>
      <c r="O69" s="37">
        <f t="shared" si="24"/>
        <v>3.1765096247934554E-2</v>
      </c>
      <c r="P69" s="32">
        <f t="shared" si="36"/>
        <v>0.2</v>
      </c>
      <c r="Q69" s="32">
        <f t="shared" si="12"/>
        <v>6.2509905405792821E-2</v>
      </c>
      <c r="R69" s="43">
        <v>46</v>
      </c>
      <c r="S69" s="44">
        <f t="shared" si="13"/>
        <v>2.7365166292357079E-2</v>
      </c>
      <c r="T69" s="44">
        <f t="shared" si="14"/>
        <v>6.2226691521952267E-2</v>
      </c>
      <c r="U69" s="44">
        <f t="shared" si="15"/>
        <v>7.4672029826342717E-2</v>
      </c>
      <c r="V69" s="44">
        <f t="shared" si="16"/>
        <v>1.5556672880488067E-2</v>
      </c>
      <c r="W69" s="44">
        <f t="shared" si="17"/>
        <v>1.5556672880488067E-2</v>
      </c>
      <c r="X69" s="44">
        <f t="shared" si="37"/>
        <v>0.15028487260160295</v>
      </c>
      <c r="Y69" s="44">
        <f t="shared" si="39"/>
        <v>9.3941883889644431E-2</v>
      </c>
      <c r="Z69" s="32">
        <f t="shared" si="25"/>
        <v>9.4003970005879806E-3</v>
      </c>
      <c r="AA69" s="32">
        <f t="shared" si="26"/>
        <v>1.793401942823258E-2</v>
      </c>
      <c r="AB69" s="32">
        <f t="shared" si="27"/>
        <v>0</v>
      </c>
      <c r="AC69" s="32">
        <f t="shared" si="28"/>
        <v>7.8276989720396832E-5</v>
      </c>
      <c r="AE69" s="19">
        <f t="shared" si="29"/>
        <v>2.015601442515574E-2</v>
      </c>
      <c r="AF69" s="19">
        <f t="shared" si="30"/>
        <v>8.3638467885465105E-3</v>
      </c>
      <c r="AG69" s="19">
        <f t="shared" si="31"/>
        <v>1.01058829365278E-3</v>
      </c>
      <c r="AH69" s="19">
        <f t="shared" si="32"/>
        <v>0.10363881339042</v>
      </c>
      <c r="AI69" s="19">
        <f t="shared" si="33"/>
        <v>8.9271368668871892E-2</v>
      </c>
    </row>
    <row r="70" spans="1:74" x14ac:dyDescent="0.25">
      <c r="A70" s="45">
        <f t="shared" si="34"/>
        <v>69</v>
      </c>
      <c r="B70" s="32">
        <f t="shared" si="18"/>
        <v>0.95752885899035722</v>
      </c>
      <c r="C70" s="28">
        <f t="shared" si="8"/>
        <v>1.8120483399083721E-2</v>
      </c>
      <c r="D70" s="33">
        <f t="shared" si="19"/>
        <v>2.5818833058336835E-2</v>
      </c>
      <c r="E70" s="28">
        <f t="shared" si="9"/>
        <v>7.6983496592531141E-3</v>
      </c>
      <c r="F70" s="34">
        <f t="shared" si="35"/>
        <v>8.6062776861122788E-3</v>
      </c>
      <c r="G70" s="30">
        <f t="shared" si="10"/>
        <v>9.0792802685916475E-4</v>
      </c>
      <c r="H70" s="30">
        <f t="shared" si="41"/>
        <v>2E-3</v>
      </c>
      <c r="I70" s="31">
        <f t="shared" si="40"/>
        <v>-1.0920719731408353E-3</v>
      </c>
      <c r="J70" s="30">
        <f t="shared" si="21"/>
        <v>0.97327323891480411</v>
      </c>
      <c r="K70" s="30">
        <f t="shared" si="22"/>
        <v>0</v>
      </c>
      <c r="L70" s="29">
        <v>5.65192221718398E-2</v>
      </c>
      <c r="M70" s="29">
        <v>3.1338922533334521E-2</v>
      </c>
      <c r="N70" s="37">
        <f t="shared" si="23"/>
        <v>5.8166712268689531E-2</v>
      </c>
      <c r="O70" s="37">
        <f t="shared" si="24"/>
        <v>3.2191269962534581E-2</v>
      </c>
      <c r="P70" s="32">
        <f t="shared" si="36"/>
        <v>0.4</v>
      </c>
      <c r="Q70" s="32">
        <f t="shared" si="12"/>
        <v>6.3647620063518123E-2</v>
      </c>
      <c r="R70" s="43">
        <v>47</v>
      </c>
      <c r="S70" s="44">
        <f t="shared" si="13"/>
        <v>2.5818833058336835E-2</v>
      </c>
      <c r="T70" s="44">
        <f t="shared" si="14"/>
        <v>6.3212365648254901E-2</v>
      </c>
      <c r="U70" s="44">
        <f t="shared" si="15"/>
        <v>7.5854838777905872E-2</v>
      </c>
      <c r="V70" s="44">
        <f t="shared" si="16"/>
        <v>1.5803091412063725E-2</v>
      </c>
      <c r="W70" s="44">
        <f t="shared" si="17"/>
        <v>1.5803091412063725E-2</v>
      </c>
      <c r="X70" s="44">
        <f t="shared" si="37"/>
        <v>0.14760906865322204</v>
      </c>
      <c r="Y70" s="44">
        <f t="shared" si="39"/>
        <v>9.3643041340383398E-2</v>
      </c>
      <c r="Z70" s="32">
        <f t="shared" si="25"/>
        <v>8.8880831979449171E-3</v>
      </c>
      <c r="AA70" s="32">
        <f t="shared" si="26"/>
        <v>1.6899893452498024E-2</v>
      </c>
      <c r="AB70" s="32">
        <f t="shared" si="27"/>
        <v>0</v>
      </c>
      <c r="AC70" s="32">
        <f t="shared" si="28"/>
        <v>6.9104050643711346E-5</v>
      </c>
      <c r="AE70" s="19">
        <f t="shared" si="29"/>
        <v>1.8924216465068654E-2</v>
      </c>
      <c r="AF70" s="19">
        <f t="shared" si="30"/>
        <v>7.8909321910007827E-3</v>
      </c>
      <c r="AG70" s="19">
        <f t="shared" si="31"/>
        <v>9.4317987440743908E-4</v>
      </c>
      <c r="AH70" s="19">
        <f t="shared" si="32"/>
        <v>0.10457691933026385</v>
      </c>
      <c r="AI70" s="19">
        <f t="shared" si="33"/>
        <v>9.0105383705906192E-2</v>
      </c>
      <c r="BV70" s="23"/>
    </row>
    <row r="71" spans="1:74" x14ac:dyDescent="0.25">
      <c r="A71" s="45">
        <f t="shared" si="34"/>
        <v>70</v>
      </c>
      <c r="B71" s="32">
        <f t="shared" si="18"/>
        <v>0.96066264229062881</v>
      </c>
      <c r="C71" s="28">
        <f t="shared" si="8"/>
        <v>1.7050300379724992E-2</v>
      </c>
      <c r="D71" s="33">
        <f t="shared" si="19"/>
        <v>2.4339820961915948E-2</v>
      </c>
      <c r="E71" s="28">
        <f t="shared" si="9"/>
        <v>7.2895205821909568E-3</v>
      </c>
      <c r="F71" s="34">
        <f t="shared" si="35"/>
        <v>8.1132736539719832E-3</v>
      </c>
      <c r="G71" s="30">
        <f t="shared" si="10"/>
        <v>8.2375307178102642E-4</v>
      </c>
      <c r="H71" s="30">
        <f t="shared" si="41"/>
        <v>2E-3</v>
      </c>
      <c r="I71" s="31">
        <f t="shared" si="40"/>
        <v>-1.1762469282189736E-3</v>
      </c>
      <c r="J71" s="30">
        <f t="shared" si="21"/>
        <v>0.97483642596630304</v>
      </c>
      <c r="K71" s="30">
        <f t="shared" si="22"/>
        <v>0</v>
      </c>
      <c r="L71" s="29">
        <v>5.65192221718398E-2</v>
      </c>
      <c r="M71" s="29">
        <v>3.1338922533334521E-2</v>
      </c>
      <c r="N71" s="37">
        <f t="shared" si="23"/>
        <v>5.89904573171144E-2</v>
      </c>
      <c r="O71" s="37">
        <f t="shared" si="24"/>
        <v>3.2617443677134615E-2</v>
      </c>
      <c r="P71" s="32">
        <f t="shared" si="36"/>
        <v>0.60000000000000009</v>
      </c>
      <c r="Q71" s="32">
        <f t="shared" si="12"/>
        <v>6.4809204312041541E-2</v>
      </c>
      <c r="R71" s="43">
        <v>48</v>
      </c>
      <c r="S71" s="44">
        <f t="shared" si="13"/>
        <v>2.4339820961915948E-2</v>
      </c>
      <c r="T71" s="44">
        <f t="shared" si="14"/>
        <v>6.4222713877248983E-2</v>
      </c>
      <c r="U71" s="44">
        <f t="shared" si="15"/>
        <v>7.7067256652698771E-2</v>
      </c>
      <c r="V71" s="44">
        <f t="shared" si="16"/>
        <v>1.6055678469312246E-2</v>
      </c>
      <c r="W71" s="44">
        <f t="shared" si="17"/>
        <v>1.6055678469312246E-2</v>
      </c>
      <c r="X71" s="44">
        <f t="shared" si="37"/>
        <v>0.14492889344007887</v>
      </c>
      <c r="Y71" s="44">
        <f t="shared" si="39"/>
        <v>9.3318504048979761E-2</v>
      </c>
      <c r="Z71" s="32">
        <f t="shared" si="25"/>
        <v>8.3949759394355162E-3</v>
      </c>
      <c r="AA71" s="32">
        <f t="shared" si="26"/>
        <v>1.591395415635579E-2</v>
      </c>
      <c r="AB71" s="32">
        <f t="shared" si="27"/>
        <v>0</v>
      </c>
      <c r="AC71" s="32">
        <f t="shared" si="28"/>
        <v>6.1006048296263139E-5</v>
      </c>
      <c r="AE71" s="19">
        <f t="shared" si="29"/>
        <v>1.7748478632488317E-2</v>
      </c>
      <c r="AF71" s="19">
        <f t="shared" si="30"/>
        <v>7.4340900303309781E-3</v>
      </c>
      <c r="AG71" s="19">
        <f t="shared" si="31"/>
        <v>8.8026774214038062E-4</v>
      </c>
      <c r="AH71" s="19">
        <f t="shared" si="32"/>
        <v>0.10547454584211877</v>
      </c>
      <c r="AI71" s="19">
        <f t="shared" si="33"/>
        <v>9.0903249319568474E-2</v>
      </c>
    </row>
    <row r="72" spans="1:74" x14ac:dyDescent="0.25">
      <c r="A72" s="45">
        <f t="shared" si="34"/>
        <v>71</v>
      </c>
      <c r="B72" s="32">
        <f t="shared" si="18"/>
        <v>0.96414002062633541</v>
      </c>
      <c r="C72" s="28">
        <f t="shared" si="8"/>
        <v>1.6031192969478011E-2</v>
      </c>
      <c r="D72" s="33">
        <f t="shared" si="19"/>
        <v>2.2926639455401829E-2</v>
      </c>
      <c r="E72" s="28">
        <f t="shared" si="9"/>
        <v>6.8954464859238198E-3</v>
      </c>
      <c r="F72" s="34">
        <f t="shared" si="35"/>
        <v>7.6422131518006095E-3</v>
      </c>
      <c r="G72" s="30">
        <f t="shared" si="10"/>
        <v>7.4676666587678974E-4</v>
      </c>
      <c r="H72" s="30">
        <f t="shared" si="41"/>
        <v>2E-3</v>
      </c>
      <c r="I72" s="31">
        <f t="shared" si="40"/>
        <v>-1.2532333341232103E-3</v>
      </c>
      <c r="J72" s="30">
        <f t="shared" si="21"/>
        <v>0.97632659387872156</v>
      </c>
      <c r="K72" s="30">
        <f t="shared" si="22"/>
        <v>0</v>
      </c>
      <c r="L72" s="29">
        <v>5.65192221718398E-2</v>
      </c>
      <c r="M72" s="29">
        <v>3.1338922533334521E-2</v>
      </c>
      <c r="N72" s="37">
        <f t="shared" si="23"/>
        <v>5.9814202365539269E-2</v>
      </c>
      <c r="O72" s="37">
        <f t="shared" si="24"/>
        <v>3.3043617391734642E-2</v>
      </c>
      <c r="P72" s="32">
        <f t="shared" si="36"/>
        <v>0.8</v>
      </c>
      <c r="Q72" s="32">
        <f t="shared" si="12"/>
        <v>6.5996703432621373E-2</v>
      </c>
      <c r="R72" s="43">
        <v>49</v>
      </c>
      <c r="S72" s="44">
        <f t="shared" si="13"/>
        <v>2.2926639455401829E-2</v>
      </c>
      <c r="T72" s="44">
        <f t="shared" si="14"/>
        <v>6.5259644407136899E-2</v>
      </c>
      <c r="U72" s="44">
        <f t="shared" si="15"/>
        <v>7.8311573288564279E-2</v>
      </c>
      <c r="V72" s="44">
        <f t="shared" si="16"/>
        <v>1.6314911101784225E-2</v>
      </c>
      <c r="W72" s="44">
        <f t="shared" si="17"/>
        <v>1.6314911101784225E-2</v>
      </c>
      <c r="X72" s="44">
        <f t="shared" si="37"/>
        <v>0.14224167995817152</v>
      </c>
      <c r="Y72" s="44">
        <f t="shared" si="39"/>
        <v>9.2968538443229123E-2</v>
      </c>
      <c r="Z72" s="32">
        <f t="shared" si="25"/>
        <v>7.9210500289191299E-3</v>
      </c>
      <c r="AA72" s="32">
        <f t="shared" si="26"/>
        <v>1.4974730817792397E-2</v>
      </c>
      <c r="AB72" s="32">
        <f t="shared" si="27"/>
        <v>0</v>
      </c>
      <c r="AC72" s="32">
        <f t="shared" si="28"/>
        <v>5.3857015530314342E-5</v>
      </c>
      <c r="AE72" s="19">
        <f t="shared" si="29"/>
        <v>1.6627453094482738E-2</v>
      </c>
      <c r="AF72" s="19">
        <f t="shared" si="30"/>
        <v>6.9935412318784295E-3</v>
      </c>
      <c r="AG72" s="19">
        <f t="shared" si="31"/>
        <v>8.215519848106844E-4</v>
      </c>
      <c r="AH72" s="19">
        <f t="shared" si="32"/>
        <v>0.10633243463270824</v>
      </c>
      <c r="AI72" s="19">
        <f t="shared" si="33"/>
        <v>9.1665650622766812E-2</v>
      </c>
    </row>
    <row r="73" spans="1:74" x14ac:dyDescent="0.25">
      <c r="A73" s="45">
        <f t="shared" si="34"/>
        <v>72</v>
      </c>
      <c r="B73" s="32">
        <f t="shared" si="18"/>
        <v>0.96798308151898171</v>
      </c>
      <c r="C73" s="28">
        <f t="shared" si="8"/>
        <v>1.5061568550011787E-2</v>
      </c>
      <c r="D73" s="33">
        <f t="shared" si="19"/>
        <v>2.1577726067075104E-2</v>
      </c>
      <c r="E73" s="28">
        <f t="shared" si="9"/>
        <v>6.5161575170633165E-3</v>
      </c>
      <c r="F73" s="34">
        <f t="shared" si="35"/>
        <v>7.1925753556917014E-3</v>
      </c>
      <c r="G73" s="30">
        <f t="shared" si="10"/>
        <v>6.7641783862838496E-4</v>
      </c>
      <c r="H73" s="30">
        <f t="shared" si="41"/>
        <v>2E-3</v>
      </c>
      <c r="I73" s="31">
        <f t="shared" si="40"/>
        <v>-1.3235821613716151E-3</v>
      </c>
      <c r="J73" s="30">
        <f t="shared" si="21"/>
        <v>0.97774585609429632</v>
      </c>
      <c r="K73" s="30">
        <f t="shared" si="22"/>
        <v>0</v>
      </c>
      <c r="L73" s="29">
        <v>6.0637947413964131E-2</v>
      </c>
      <c r="M73" s="29">
        <v>3.3469791106334676E-2</v>
      </c>
      <c r="N73" s="37">
        <f t="shared" si="23"/>
        <v>6.0637947413964131E-2</v>
      </c>
      <c r="O73" s="37">
        <f t="shared" si="24"/>
        <v>3.3469791106334676E-2</v>
      </c>
      <c r="P73" s="32">
        <f t="shared" si="36"/>
        <v>0</v>
      </c>
      <c r="Q73" s="32">
        <f t="shared" si="12"/>
        <v>6.7212298604069562E-2</v>
      </c>
      <c r="R73" s="43">
        <v>50</v>
      </c>
      <c r="S73" s="44">
        <f t="shared" si="13"/>
        <v>2.1577726067075104E-2</v>
      </c>
      <c r="T73" s="44">
        <f t="shared" si="14"/>
        <v>6.6325191000266279E-2</v>
      </c>
      <c r="U73" s="44">
        <f t="shared" si="15"/>
        <v>7.9590229200319537E-2</v>
      </c>
      <c r="V73" s="44">
        <f t="shared" si="16"/>
        <v>1.658129775006657E-2</v>
      </c>
      <c r="W73" s="44">
        <f t="shared" si="17"/>
        <v>1.658129775006657E-2</v>
      </c>
      <c r="X73" s="44">
        <f t="shared" si="37"/>
        <v>0.1395636698688095</v>
      </c>
      <c r="Y73" s="44">
        <f t="shared" si="39"/>
        <v>9.2593431809672597E-2</v>
      </c>
      <c r="Z73" s="32">
        <f t="shared" si="25"/>
        <v>7.466212487199626E-3</v>
      </c>
      <c r="AA73" s="32">
        <f t="shared" si="26"/>
        <v>1.4080748657792313E-2</v>
      </c>
      <c r="AB73" s="32">
        <f t="shared" si="27"/>
        <v>0</v>
      </c>
      <c r="AC73" s="32">
        <f t="shared" si="28"/>
        <v>4.7545746738855598E-5</v>
      </c>
      <c r="AE73" s="19">
        <f t="shared" si="29"/>
        <v>1.5559743592188431E-2</v>
      </c>
      <c r="AF73" s="19">
        <f t="shared" si="30"/>
        <v>6.5694279549888589E-3</v>
      </c>
      <c r="AG73" s="19">
        <f t="shared" si="31"/>
        <v>7.6675269515753515E-4</v>
      </c>
      <c r="AH73" s="19">
        <f t="shared" si="32"/>
        <v>0.10715138526852065</v>
      </c>
      <c r="AI73" s="19">
        <f t="shared" si="33"/>
        <v>9.2393322055791427E-2</v>
      </c>
    </row>
    <row r="74" spans="1:74" x14ac:dyDescent="0.25">
      <c r="A74" s="45">
        <f t="shared" si="34"/>
        <v>73</v>
      </c>
      <c r="B74" s="32">
        <f t="shared" si="18"/>
        <v>0.97221646632911674</v>
      </c>
      <c r="C74" s="28">
        <f t="shared" si="8"/>
        <v>1.4139951625125786E-2</v>
      </c>
      <c r="D74" s="33">
        <f t="shared" si="19"/>
        <v>2.029163191581158E-2</v>
      </c>
      <c r="E74" s="28">
        <f t="shared" si="9"/>
        <v>6.1516802906857937E-3</v>
      </c>
      <c r="F74" s="34">
        <f t="shared" si="35"/>
        <v>6.7638773052705265E-3</v>
      </c>
      <c r="G74" s="30">
        <f t="shared" si="10"/>
        <v>6.1219701458473282E-4</v>
      </c>
      <c r="H74" s="30">
        <f t="shared" si="41"/>
        <v>2E-3</v>
      </c>
      <c r="I74" s="31">
        <f t="shared" si="40"/>
        <v>-1.3878029854152672E-3</v>
      </c>
      <c r="J74" s="30">
        <f t="shared" si="21"/>
        <v>0.97909617106960367</v>
      </c>
      <c r="K74" s="30">
        <f t="shared" si="22"/>
        <v>0</v>
      </c>
      <c r="L74" s="29">
        <v>6.0637947413964131E-2</v>
      </c>
      <c r="M74" s="29">
        <v>3.3469791106334676E-2</v>
      </c>
      <c r="N74" s="37">
        <f t="shared" si="23"/>
        <v>6.1453001873236324E-2</v>
      </c>
      <c r="O74" s="37">
        <f t="shared" si="24"/>
        <v>3.3896351585693416E-2</v>
      </c>
      <c r="P74" s="32">
        <f t="shared" si="36"/>
        <v>0.2</v>
      </c>
      <c r="Q74" s="32">
        <f t="shared" si="12"/>
        <v>6.8449739248936881E-2</v>
      </c>
      <c r="R74" s="43">
        <v>51</v>
      </c>
      <c r="S74" s="44">
        <f t="shared" si="13"/>
        <v>2.029163191581158E-2</v>
      </c>
      <c r="T74" s="44">
        <f t="shared" si="14"/>
        <v>6.7413074868264686E-2</v>
      </c>
      <c r="U74" s="44">
        <f t="shared" si="15"/>
        <v>8.0895689841917626E-2</v>
      </c>
      <c r="V74" s="44">
        <f t="shared" si="16"/>
        <v>1.6853268717066171E-2</v>
      </c>
      <c r="W74" s="44">
        <f t="shared" si="17"/>
        <v>1.6853268717066171E-2</v>
      </c>
      <c r="X74" s="44">
        <f t="shared" si="37"/>
        <v>0.13686355362811101</v>
      </c>
      <c r="Y74" s="44">
        <f t="shared" si="39"/>
        <v>9.2193491900261507E-2</v>
      </c>
      <c r="Z74" s="32">
        <f t="shared" si="25"/>
        <v>7.030309045291735E-3</v>
      </c>
      <c r="AA74" s="32">
        <f t="shared" si="26"/>
        <v>1.32305327686012E-2</v>
      </c>
      <c r="AB74" s="32">
        <f t="shared" si="27"/>
        <v>0</v>
      </c>
      <c r="AC74" s="32">
        <f t="shared" si="28"/>
        <v>4.1974068015019908E-5</v>
      </c>
      <c r="AE74" s="19">
        <f t="shared" si="29"/>
        <v>1.4544036348731313E-2</v>
      </c>
      <c r="AF74" s="19">
        <f t="shared" si="30"/>
        <v>6.1616969339020698E-3</v>
      </c>
      <c r="AG74" s="19">
        <f t="shared" si="31"/>
        <v>7.1560863633823477E-4</v>
      </c>
      <c r="AH74" s="19">
        <f t="shared" si="32"/>
        <v>0.10793224828658997</v>
      </c>
      <c r="AI74" s="19">
        <f t="shared" si="33"/>
        <v>9.3087041361085324E-2</v>
      </c>
    </row>
    <row r="75" spans="1:74" x14ac:dyDescent="0.25">
      <c r="A75" s="45">
        <f t="shared" si="34"/>
        <v>74</v>
      </c>
      <c r="B75" s="32">
        <f t="shared" si="18"/>
        <v>0.9768689124745803</v>
      </c>
      <c r="C75" s="28">
        <f t="shared" si="8"/>
        <v>1.3264719370596013E-2</v>
      </c>
      <c r="D75" s="33">
        <f t="shared" si="19"/>
        <v>1.906664596247476E-2</v>
      </c>
      <c r="E75" s="28">
        <f t="shared" si="9"/>
        <v>5.8019265918787463E-3</v>
      </c>
      <c r="F75" s="34">
        <f t="shared" si="35"/>
        <v>6.3555486541582535E-3</v>
      </c>
      <c r="G75" s="30">
        <f t="shared" si="10"/>
        <v>5.5362206227950721E-4</v>
      </c>
      <c r="H75" s="30">
        <f t="shared" si="41"/>
        <v>2E-3</v>
      </c>
      <c r="I75" s="31">
        <f t="shared" si="40"/>
        <v>-1.4463779377204928E-3</v>
      </c>
      <c r="J75" s="30">
        <f t="shared" si="21"/>
        <v>0.98037973197524575</v>
      </c>
      <c r="K75" s="30">
        <f t="shared" si="22"/>
        <v>0</v>
      </c>
      <c r="L75" s="29">
        <v>6.0637947413964131E-2</v>
      </c>
      <c r="M75" s="29">
        <v>3.3469791106334676E-2</v>
      </c>
      <c r="N75" s="37">
        <f t="shared" si="23"/>
        <v>6.2268056332508502E-2</v>
      </c>
      <c r="O75" s="37">
        <f t="shared" si="24"/>
        <v>3.4322912065052155E-2</v>
      </c>
      <c r="P75" s="32">
        <f t="shared" si="36"/>
        <v>0.4</v>
      </c>
      <c r="Q75" s="32">
        <f t="shared" si="12"/>
        <v>6.9720388768194336E-2</v>
      </c>
      <c r="R75" s="43">
        <v>52</v>
      </c>
      <c r="S75" s="44">
        <f t="shared" si="13"/>
        <v>1.906664596247476E-2</v>
      </c>
      <c r="T75" s="44">
        <f t="shared" si="14"/>
        <v>6.8534387121070253E-2</v>
      </c>
      <c r="U75" s="44">
        <f t="shared" si="15"/>
        <v>8.2241264545284298E-2</v>
      </c>
      <c r="V75" s="44">
        <f t="shared" si="16"/>
        <v>1.7133596780267563E-2</v>
      </c>
      <c r="W75" s="44">
        <f t="shared" si="17"/>
        <v>1.7133596780267563E-2</v>
      </c>
      <c r="X75" s="44">
        <f t="shared" si="37"/>
        <v>0.13414895316582739</v>
      </c>
      <c r="Y75" s="44">
        <f t="shared" si="39"/>
        <v>9.1769046511156999E-2</v>
      </c>
      <c r="Z75" s="32">
        <f t="shared" si="25"/>
        <v>6.6133007714450241E-3</v>
      </c>
      <c r="AA75" s="32">
        <f t="shared" si="26"/>
        <v>1.2422778545228745E-2</v>
      </c>
      <c r="AB75" s="32">
        <f t="shared" si="27"/>
        <v>0</v>
      </c>
      <c r="AC75" s="32">
        <f t="shared" si="28"/>
        <v>3.7055310023971315E-5</v>
      </c>
      <c r="AE75" s="19">
        <f t="shared" si="29"/>
        <v>1.3578812060867156E-2</v>
      </c>
      <c r="AF75" s="19">
        <f t="shared" si="30"/>
        <v>5.7705910951159961E-3</v>
      </c>
      <c r="AG75" s="19">
        <f t="shared" si="31"/>
        <v>6.6787599657103778E-4</v>
      </c>
      <c r="AH75" s="19">
        <f t="shared" si="32"/>
        <v>0.10867581756347075</v>
      </c>
      <c r="AI75" s="19">
        <f t="shared" si="33"/>
        <v>9.3747534850621969E-2</v>
      </c>
    </row>
    <row r="76" spans="1:74" x14ac:dyDescent="0.25">
      <c r="A76" s="45">
        <f t="shared" si="34"/>
        <v>75</v>
      </c>
      <c r="B76" s="32">
        <f t="shared" si="18"/>
        <v>0.9819697920734185</v>
      </c>
      <c r="C76" s="28">
        <f t="shared" si="8"/>
        <v>1.2434253638658663E-2</v>
      </c>
      <c r="D76" s="33">
        <f t="shared" si="19"/>
        <v>1.7901014962253266E-2</v>
      </c>
      <c r="E76" s="28">
        <f t="shared" si="9"/>
        <v>5.466761323594603E-3</v>
      </c>
      <c r="F76" s="34">
        <f t="shared" si="35"/>
        <v>5.9670049874177558E-3</v>
      </c>
      <c r="G76" s="30">
        <f t="shared" si="10"/>
        <v>5.0024366382315274E-4</v>
      </c>
      <c r="H76" s="30">
        <f t="shared" si="41"/>
        <v>2E-3</v>
      </c>
      <c r="I76" s="31">
        <f t="shared" si="40"/>
        <v>-1.4997563361768473E-3</v>
      </c>
      <c r="J76" s="30">
        <f t="shared" si="21"/>
        <v>0.98159874137392367</v>
      </c>
      <c r="K76" s="30">
        <f t="shared" si="22"/>
        <v>0</v>
      </c>
      <c r="L76" s="29">
        <v>6.0637947413964131E-2</v>
      </c>
      <c r="M76" s="29">
        <v>3.3469791106334676E-2</v>
      </c>
      <c r="N76" s="37">
        <f t="shared" si="23"/>
        <v>6.3083110791780694E-2</v>
      </c>
      <c r="O76" s="37">
        <f t="shared" si="24"/>
        <v>3.4749472544410895E-2</v>
      </c>
      <c r="P76" s="32">
        <f t="shared" si="36"/>
        <v>0.60000000000000009</v>
      </c>
      <c r="Q76" s="32">
        <f t="shared" si="12"/>
        <v>7.1027176731355959E-2</v>
      </c>
      <c r="R76" s="43">
        <v>53</v>
      </c>
      <c r="S76" s="44">
        <f t="shared" si="13"/>
        <v>1.7901014962253266E-2</v>
      </c>
      <c r="T76" s="44">
        <f t="shared" si="14"/>
        <v>6.9691867613540806E-2</v>
      </c>
      <c r="U76" s="44">
        <f t="shared" si="15"/>
        <v>8.3630241136248964E-2</v>
      </c>
      <c r="V76" s="44">
        <f t="shared" si="16"/>
        <v>1.7422966903385202E-2</v>
      </c>
      <c r="W76" s="44">
        <f t="shared" si="17"/>
        <v>1.7422966903385202E-2</v>
      </c>
      <c r="X76" s="44">
        <f t="shared" si="37"/>
        <v>0.13141756279556341</v>
      </c>
      <c r="Y76" s="44">
        <f t="shared" si="39"/>
        <v>9.1320443034472218E-2</v>
      </c>
      <c r="Z76" s="32">
        <f t="shared" si="25"/>
        <v>6.2147850478872398E-3</v>
      </c>
      <c r="AA76" s="32">
        <f t="shared" si="26"/>
        <v>1.1655931260013153E-2</v>
      </c>
      <c r="AB76" s="32">
        <f t="shared" si="27"/>
        <v>0</v>
      </c>
      <c r="AC76" s="32">
        <f t="shared" si="28"/>
        <v>3.2712959832277475E-5</v>
      </c>
      <c r="AE76" s="19">
        <f>AE75*(1-V75-W75-Y75)+$D$5*AG75+X75*AF75</f>
        <v>1.2662562269256647E-2</v>
      </c>
      <c r="AF76" s="19">
        <f t="shared" si="30"/>
        <v>5.3960172423735036E-3</v>
      </c>
      <c r="AG76" s="19">
        <f t="shared" si="31"/>
        <v>6.2332722684599621E-4</v>
      </c>
      <c r="AH76" s="19">
        <f t="shared" si="32"/>
        <v>0.10938305216291279</v>
      </c>
      <c r="AI76" s="19">
        <f t="shared" si="33"/>
        <v>9.4375672665257981E-2</v>
      </c>
    </row>
    <row r="77" spans="1:74" x14ac:dyDescent="0.25">
      <c r="A77" s="45">
        <f t="shared" si="34"/>
        <v>76</v>
      </c>
      <c r="B77" s="32">
        <f t="shared" si="18"/>
        <v>0.98755196731699713</v>
      </c>
      <c r="C77" s="28">
        <f t="shared" si="8"/>
        <v>1.1646944602369119E-2</v>
      </c>
      <c r="D77" s="33">
        <f t="shared" si="19"/>
        <v>1.6792951550201999E-2</v>
      </c>
      <c r="E77" s="28">
        <f t="shared" si="9"/>
        <v>5.1460069478328797E-3</v>
      </c>
      <c r="F77" s="34">
        <f t="shared" si="35"/>
        <v>5.5976505167339994E-3</v>
      </c>
      <c r="G77" s="30">
        <f t="shared" si="10"/>
        <v>4.5164356890111963E-4</v>
      </c>
      <c r="H77" s="30">
        <f t="shared" si="41"/>
        <v>2E-3</v>
      </c>
      <c r="I77" s="31">
        <f t="shared" si="40"/>
        <v>-1.5483564310988804E-3</v>
      </c>
      <c r="J77" s="30">
        <f t="shared" si="21"/>
        <v>0.98275540488089697</v>
      </c>
      <c r="K77" s="30">
        <f t="shared" si="22"/>
        <v>0</v>
      </c>
      <c r="L77" s="29">
        <v>6.0637947413964131E-2</v>
      </c>
      <c r="M77" s="29">
        <v>3.3469791106334676E-2</v>
      </c>
      <c r="N77" s="37">
        <f t="shared" si="23"/>
        <v>6.389816525105288E-2</v>
      </c>
      <c r="O77" s="37">
        <f t="shared" si="24"/>
        <v>3.5176033023769634E-2</v>
      </c>
      <c r="P77" s="32">
        <f t="shared" si="36"/>
        <v>0.8</v>
      </c>
      <c r="Q77" s="32">
        <f t="shared" si="12"/>
        <v>7.2373316054027442E-2</v>
      </c>
      <c r="R77" s="43">
        <v>54</v>
      </c>
      <c r="S77" s="44">
        <f t="shared" si="13"/>
        <v>1.6792951550201999E-2</v>
      </c>
      <c r="T77" s="44">
        <f t="shared" si="14"/>
        <v>7.0888523567243386E-2</v>
      </c>
      <c r="U77" s="44">
        <f t="shared" si="15"/>
        <v>8.5066228280692061E-2</v>
      </c>
      <c r="V77" s="44">
        <f t="shared" si="16"/>
        <v>1.7722130891810847E-2</v>
      </c>
      <c r="W77" s="44">
        <f t="shared" si="17"/>
        <v>1.7722130891810847E-2</v>
      </c>
      <c r="X77" s="44">
        <f t="shared" si="37"/>
        <v>0.12866712095546609</v>
      </c>
      <c r="Y77" s="44">
        <f t="shared" si="39"/>
        <v>9.0848047983816252E-2</v>
      </c>
      <c r="Z77" s="32">
        <f t="shared" si="25"/>
        <v>5.8344445704562858E-3</v>
      </c>
      <c r="AA77" s="32">
        <f t="shared" si="26"/>
        <v>1.0928516152837268E-2</v>
      </c>
      <c r="AB77" s="32">
        <f t="shared" si="27"/>
        <v>0</v>
      </c>
      <c r="AC77" s="32">
        <f t="shared" si="28"/>
        <v>2.8879470723518997E-5</v>
      </c>
      <c r="AE77" s="19">
        <f t="shared" si="29"/>
        <v>1.1793753633048592E-2</v>
      </c>
      <c r="AF77" s="19">
        <f>AF76*(1-T76-U76-X76)+AG76*$D$14+Y76*AE76</f>
        <v>5.0378356001550013E-3</v>
      </c>
      <c r="AG77" s="19">
        <f t="shared" si="31"/>
        <v>5.8174995616299828E-4</v>
      </c>
      <c r="AH77" s="19">
        <f t="shared" si="32"/>
        <v>0.11005494178939716</v>
      </c>
      <c r="AI77" s="19">
        <f t="shared" si="33"/>
        <v>9.4972350587883184E-2</v>
      </c>
    </row>
    <row r="78" spans="1:74" x14ac:dyDescent="0.25">
      <c r="A78" s="45">
        <f t="shared" si="34"/>
        <v>77</v>
      </c>
      <c r="B78" s="32">
        <f t="shared" si="18"/>
        <v>0.99365210589825215</v>
      </c>
      <c r="C78" s="28">
        <f t="shared" si="8"/>
        <v>1.0901194209690216E-2</v>
      </c>
      <c r="D78" s="33">
        <f t="shared" si="19"/>
        <v>1.5740641970414946E-2</v>
      </c>
      <c r="E78" s="28">
        <f t="shared" si="9"/>
        <v>4.8394477607247299E-3</v>
      </c>
      <c r="F78" s="34">
        <f t="shared" si="35"/>
        <v>5.2468806568049817E-3</v>
      </c>
      <c r="G78" s="30">
        <f t="shared" si="10"/>
        <v>4.0743289608025177E-4</v>
      </c>
      <c r="H78" s="30">
        <f t="shared" si="41"/>
        <v>2E-3</v>
      </c>
      <c r="I78" s="31">
        <f t="shared" si="40"/>
        <v>-1.5925671039197483E-3</v>
      </c>
      <c r="J78" s="30">
        <f t="shared" si="21"/>
        <v>0.98385192513350461</v>
      </c>
      <c r="K78" s="30">
        <f t="shared" si="22"/>
        <v>0</v>
      </c>
      <c r="L78" s="29">
        <v>6.4713219710325065E-2</v>
      </c>
      <c r="M78" s="29">
        <v>3.5602593503128374E-2</v>
      </c>
      <c r="N78" s="37">
        <f t="shared" si="23"/>
        <v>6.4713219710325065E-2</v>
      </c>
      <c r="O78" s="37">
        <f t="shared" si="24"/>
        <v>3.5602593503128374E-2</v>
      </c>
      <c r="P78" s="32">
        <f t="shared" si="36"/>
        <v>0</v>
      </c>
      <c r="Q78" s="32">
        <f t="shared" si="12"/>
        <v>7.3762203550571587E-2</v>
      </c>
      <c r="R78" s="43">
        <v>55</v>
      </c>
      <c r="S78" s="44">
        <f t="shared" si="13"/>
        <v>1.5740641970414946E-2</v>
      </c>
      <c r="T78" s="44">
        <f t="shared" si="14"/>
        <v>7.2127531307141488E-2</v>
      </c>
      <c r="U78" s="44">
        <f t="shared" si="15"/>
        <v>8.6553037568569788E-2</v>
      </c>
      <c r="V78" s="44">
        <f t="shared" si="16"/>
        <v>1.8031882826785372E-2</v>
      </c>
      <c r="W78" s="44">
        <f t="shared" si="17"/>
        <v>1.8031882826785372E-2</v>
      </c>
      <c r="X78" s="44">
        <f t="shared" si="37"/>
        <v>0.12592527668217118</v>
      </c>
      <c r="Y78" s="44">
        <f t="shared" si="39"/>
        <v>9.0352246494547886E-2</v>
      </c>
      <c r="Z78" s="32">
        <f t="shared" si="25"/>
        <v>5.4719219633184227E-3</v>
      </c>
      <c r="AA78" s="32">
        <f t="shared" si="26"/>
        <v>1.0239072311295734E-2</v>
      </c>
      <c r="AB78" s="32">
        <f t="shared" si="27"/>
        <v>0</v>
      </c>
      <c r="AC78" s="32">
        <f t="shared" si="28"/>
        <v>2.5495211486417374E-5</v>
      </c>
      <c r="AE78" s="19">
        <f t="shared" si="29"/>
        <v>1.0970835914281728E-2</v>
      </c>
      <c r="AF78" s="19">
        <f>AF77*(1-T77-U77-X77)+AG77*$D$14+Y77*AE77</f>
        <v>4.6958620039049105E-3</v>
      </c>
      <c r="AG78" s="19">
        <f t="shared" si="31"/>
        <v>5.4294597912577013E-4</v>
      </c>
      <c r="AH78" s="19">
        <f t="shared" si="32"/>
        <v>0.1106925019081912</v>
      </c>
      <c r="AI78" s="19">
        <f t="shared" si="33"/>
        <v>9.5538485761143321E-2</v>
      </c>
    </row>
    <row r="79" spans="1:74" x14ac:dyDescent="0.25">
      <c r="A79" s="45">
        <f t="shared" si="34"/>
        <v>78</v>
      </c>
      <c r="B79" s="32">
        <f t="shared" si="18"/>
        <v>1.0003114891310825</v>
      </c>
      <c r="C79" s="28">
        <f t="shared" si="8"/>
        <v>1.0195564752800399E-2</v>
      </c>
      <c r="D79" s="33">
        <f t="shared" si="19"/>
        <v>1.4742463550610457E-2</v>
      </c>
      <c r="E79" s="28">
        <f t="shared" si="9"/>
        <v>4.5468987978100582E-3</v>
      </c>
      <c r="F79" s="34">
        <f t="shared" si="35"/>
        <v>4.9141545168701522E-3</v>
      </c>
      <c r="G79" s="30">
        <f t="shared" si="10"/>
        <v>3.6725571906009395E-4</v>
      </c>
      <c r="H79" s="30">
        <f t="shared" si="41"/>
        <v>2E-3</v>
      </c>
      <c r="I79" s="31">
        <f t="shared" si="40"/>
        <v>-1.6327442809399061E-3</v>
      </c>
      <c r="J79" s="30">
        <f t="shared" si="21"/>
        <v>0.98489028073032947</v>
      </c>
      <c r="K79" s="30">
        <f t="shared" si="22"/>
        <v>0</v>
      </c>
      <c r="L79" s="29">
        <v>6.4713219710325065E-2</v>
      </c>
      <c r="M79" s="29">
        <v>3.5602593503128374E-2</v>
      </c>
      <c r="N79" s="37">
        <f t="shared" si="23"/>
        <v>6.5514021592445085E-2</v>
      </c>
      <c r="O79" s="37">
        <f t="shared" si="24"/>
        <v>3.6029103976633302E-2</v>
      </c>
      <c r="P79" s="32">
        <f t="shared" si="36"/>
        <v>0.2</v>
      </c>
      <c r="Q79" s="32">
        <f t="shared" si="12"/>
        <v>7.518343157191068E-2</v>
      </c>
      <c r="R79" s="43">
        <v>56</v>
      </c>
      <c r="S79" s="44">
        <f t="shared" si="13"/>
        <v>1.4742463550610457E-2</v>
      </c>
      <c r="T79" s="44">
        <f t="shared" si="14"/>
        <v>7.3398579908839218E-2</v>
      </c>
      <c r="U79" s="44">
        <f t="shared" si="15"/>
        <v>8.8078295890607061E-2</v>
      </c>
      <c r="V79" s="44">
        <f t="shared" si="16"/>
        <v>1.8349644977209804E-2</v>
      </c>
      <c r="W79" s="44">
        <f t="shared" si="17"/>
        <v>1.8349644977209804E-2</v>
      </c>
      <c r="X79" s="44">
        <f t="shared" si="37"/>
        <v>0.12314402793706239</v>
      </c>
      <c r="Y79" s="44">
        <f t="shared" si="39"/>
        <v>8.9833441799694727E-2</v>
      </c>
      <c r="Z79" s="32">
        <f t="shared" si="25"/>
        <v>5.1268258932692032E-3</v>
      </c>
      <c r="AA79" s="32">
        <f t="shared" si="26"/>
        <v>9.5861559545422238E-3</v>
      </c>
      <c r="AB79" s="32">
        <f t="shared" si="27"/>
        <v>0</v>
      </c>
      <c r="AC79" s="32">
        <f t="shared" si="28"/>
        <v>2.2507538831305299E-5</v>
      </c>
      <c r="AE79" s="19">
        <f t="shared" si="29"/>
        <v>1.0192389934116168E-2</v>
      </c>
      <c r="AF79" s="19">
        <f t="shared" si="30"/>
        <v>4.3697319425527988E-3</v>
      </c>
      <c r="AG79" s="19">
        <f t="shared" si="31"/>
        <v>5.0673031106554143E-4</v>
      </c>
      <c r="AH79" s="19">
        <f t="shared" si="32"/>
        <v>0.11129676785635022</v>
      </c>
      <c r="AI79" s="19">
        <f t="shared" si="33"/>
        <v>9.6075011522562204E-2</v>
      </c>
    </row>
    <row r="80" spans="1:74" x14ac:dyDescent="0.25">
      <c r="A80" s="45">
        <f t="shared" si="34"/>
        <v>79</v>
      </c>
      <c r="B80" s="32">
        <f t="shared" si="18"/>
        <v>1.0075779772029692</v>
      </c>
      <c r="C80" s="28">
        <f t="shared" si="8"/>
        <v>9.5284627699303258E-3</v>
      </c>
      <c r="D80" s="33">
        <f t="shared" si="19"/>
        <v>1.3796530989812296E-2</v>
      </c>
      <c r="E80" s="28">
        <f t="shared" si="9"/>
        <v>4.268068219881971E-3</v>
      </c>
      <c r="F80" s="34">
        <f t="shared" si="35"/>
        <v>4.5988436632707656E-3</v>
      </c>
      <c r="G80" s="30">
        <f t="shared" si="10"/>
        <v>3.307754433887946E-4</v>
      </c>
      <c r="H80" s="30">
        <f t="shared" si="41"/>
        <v>2E-3</v>
      </c>
      <c r="I80" s="31">
        <f t="shared" si="40"/>
        <v>-1.6692245566112054E-3</v>
      </c>
      <c r="J80" s="30">
        <f t="shared" si="21"/>
        <v>0.98587269356679885</v>
      </c>
      <c r="K80" s="30">
        <f t="shared" si="22"/>
        <v>0</v>
      </c>
      <c r="L80" s="29">
        <v>6.4713219710325065E-2</v>
      </c>
      <c r="M80" s="29">
        <v>3.5602593503128374E-2</v>
      </c>
      <c r="N80" s="37">
        <f t="shared" si="23"/>
        <v>6.6314823474565104E-2</v>
      </c>
      <c r="O80" s="37">
        <f t="shared" si="24"/>
        <v>3.645561445013823E-2</v>
      </c>
      <c r="P80" s="32">
        <f t="shared" si="36"/>
        <v>0.4</v>
      </c>
      <c r="Q80" s="32">
        <f t="shared" si="12"/>
        <v>7.6655475414672367E-2</v>
      </c>
      <c r="R80" s="43">
        <v>57</v>
      </c>
      <c r="S80" s="44">
        <f t="shared" si="13"/>
        <v>1.3796530989812296E-2</v>
      </c>
      <c r="T80" s="44">
        <f t="shared" si="14"/>
        <v>7.4719586459515583E-2</v>
      </c>
      <c r="U80" s="44">
        <f t="shared" si="15"/>
        <v>8.9663503751418697E-2</v>
      </c>
      <c r="V80" s="44">
        <f t="shared" si="16"/>
        <v>1.8679896614878896E-2</v>
      </c>
      <c r="W80" s="44">
        <f t="shared" si="17"/>
        <v>1.8679896614878896E-2</v>
      </c>
      <c r="X80" s="44">
        <f t="shared" si="37"/>
        <v>0.12033694625183175</v>
      </c>
      <c r="Y80" s="44">
        <f t="shared" si="39"/>
        <v>8.9292054682537245E-2</v>
      </c>
      <c r="Z80" s="32">
        <f t="shared" si="25"/>
        <v>4.7989395281408378E-3</v>
      </c>
      <c r="AA80" s="32">
        <f t="shared" si="26"/>
        <v>8.9685393373458086E-3</v>
      </c>
      <c r="AB80" s="32">
        <f t="shared" si="27"/>
        <v>0</v>
      </c>
      <c r="AC80" s="32">
        <f t="shared" si="28"/>
        <v>1.9869978506065832E-5</v>
      </c>
      <c r="AE80" s="19">
        <f t="shared" si="29"/>
        <v>9.4567993599674396E-3</v>
      </c>
      <c r="AF80" s="19">
        <f t="shared" si="30"/>
        <v>4.0594583858919574E-3</v>
      </c>
      <c r="AG80" s="19">
        <f t="shared" si="31"/>
        <v>4.7293030619000102E-4</v>
      </c>
      <c r="AH80" s="19">
        <f t="shared" si="32"/>
        <v>0.11186867313610933</v>
      </c>
      <c r="AI80" s="19">
        <f t="shared" si="33"/>
        <v>9.6582770378488184E-2</v>
      </c>
    </row>
    <row r="81" spans="1:56" x14ac:dyDescent="0.25">
      <c r="A81" s="45">
        <f t="shared" si="34"/>
        <v>80</v>
      </c>
      <c r="B81" s="32">
        <f t="shared" si="18"/>
        <v>1.0155012276451545</v>
      </c>
      <c r="C81" s="28">
        <f t="shared" si="8"/>
        <v>8.898318892823439E-3</v>
      </c>
      <c r="D81" s="33">
        <f t="shared" si="19"/>
        <v>1.2900957812676701E-2</v>
      </c>
      <c r="E81" s="28">
        <f t="shared" si="9"/>
        <v>4.0026389198532615E-3</v>
      </c>
      <c r="F81" s="34">
        <f t="shared" si="35"/>
        <v>4.3003192708922335E-3</v>
      </c>
      <c r="G81" s="30">
        <f t="shared" si="10"/>
        <v>2.9768035103897202E-4</v>
      </c>
      <c r="H81" s="30">
        <f t="shared" si="41"/>
        <v>2E-3</v>
      </c>
      <c r="I81" s="31">
        <f t="shared" si="40"/>
        <v>-1.702319648961028E-3</v>
      </c>
      <c r="J81" s="30">
        <f t="shared" si="21"/>
        <v>0.9868013618362842</v>
      </c>
      <c r="K81" s="30">
        <f t="shared" si="22"/>
        <v>0</v>
      </c>
      <c r="L81" s="29">
        <v>6.4713219710325065E-2</v>
      </c>
      <c r="M81" s="29">
        <v>3.5602593503128374E-2</v>
      </c>
      <c r="N81" s="37">
        <f t="shared" si="23"/>
        <v>6.7115625356685124E-2</v>
      </c>
      <c r="O81" s="37">
        <f t="shared" si="24"/>
        <v>3.688212492364315E-2</v>
      </c>
      <c r="P81" s="32">
        <f t="shared" si="36"/>
        <v>0.60000000000000009</v>
      </c>
      <c r="Q81" s="32">
        <f t="shared" si="12"/>
        <v>7.8182975492769174E-2</v>
      </c>
      <c r="R81" s="43">
        <v>58</v>
      </c>
      <c r="S81" s="44">
        <f t="shared" si="13"/>
        <v>1.2900957812676701E-2</v>
      </c>
      <c r="T81" s="44">
        <f t="shared" si="14"/>
        <v>7.6094902036206349E-2</v>
      </c>
      <c r="U81" s="44">
        <f t="shared" si="15"/>
        <v>9.1313882443447611E-2</v>
      </c>
      <c r="V81" s="44">
        <f t="shared" si="16"/>
        <v>1.9023725509051587E-2</v>
      </c>
      <c r="W81" s="44">
        <f t="shared" si="17"/>
        <v>1.9023725509051587E-2</v>
      </c>
      <c r="X81" s="44">
        <f t="shared" si="37"/>
        <v>0.11750177460757123</v>
      </c>
      <c r="Y81" s="44">
        <f t="shared" si="39"/>
        <v>8.8728522906899865E-2</v>
      </c>
      <c r="Z81" s="32">
        <f t="shared" si="25"/>
        <v>4.4876430653015224E-3</v>
      </c>
      <c r="AA81" s="32">
        <f t="shared" si="26"/>
        <v>8.384712596848351E-3</v>
      </c>
      <c r="AB81" s="32">
        <f t="shared" si="27"/>
        <v>0</v>
      </c>
      <c r="AC81" s="32">
        <f t="shared" si="28"/>
        <v>1.7541502373523674E-5</v>
      </c>
      <c r="AE81" s="19">
        <f t="shared" si="29"/>
        <v>8.7624895476076849E-3</v>
      </c>
      <c r="AF81" s="19">
        <f t="shared" si="30"/>
        <v>3.7647032871287911E-3</v>
      </c>
      <c r="AG81" s="19">
        <f t="shared" si="31"/>
        <v>4.4138483455361942E-4</v>
      </c>
      <c r="AH81" s="19">
        <f t="shared" si="32"/>
        <v>0.11240931043267333</v>
      </c>
      <c r="AI81" s="19">
        <f t="shared" si="33"/>
        <v>9.7062743464683479E-2</v>
      </c>
    </row>
    <row r="82" spans="1:56" x14ac:dyDescent="0.25">
      <c r="A82" s="45">
        <f t="shared" si="34"/>
        <v>81</v>
      </c>
      <c r="B82" s="32">
        <f t="shared" si="18"/>
        <v>1.0241370452856162</v>
      </c>
      <c r="C82" s="28">
        <f t="shared" si="8"/>
        <v>8.3035902695797869E-3</v>
      </c>
      <c r="D82" s="33">
        <f t="shared" si="19"/>
        <v>1.2053862288132105E-2</v>
      </c>
      <c r="E82" s="28">
        <f t="shared" si="9"/>
        <v>3.7502720185523179E-3</v>
      </c>
      <c r="F82" s="34">
        <f t="shared" si="35"/>
        <v>4.0179540960440354E-3</v>
      </c>
      <c r="G82" s="30">
        <f t="shared" si="10"/>
        <v>2.6768207749171746E-4</v>
      </c>
      <c r="H82" s="30">
        <f t="shared" si="41"/>
        <v>2E-3</v>
      </c>
      <c r="I82" s="31">
        <f t="shared" si="40"/>
        <v>-1.7323179225082826E-3</v>
      </c>
      <c r="J82" s="30">
        <f t="shared" si="21"/>
        <v>0.98767845563437628</v>
      </c>
      <c r="K82" s="30">
        <f t="shared" si="22"/>
        <v>0</v>
      </c>
      <c r="L82" s="29">
        <v>6.4713219710325065E-2</v>
      </c>
      <c r="M82" s="29">
        <v>3.5602593503128374E-2</v>
      </c>
      <c r="N82" s="37">
        <f t="shared" si="23"/>
        <v>6.7916427238805144E-2</v>
      </c>
      <c r="O82" s="37">
        <f t="shared" si="24"/>
        <v>3.7308635397148078E-2</v>
      </c>
      <c r="P82" s="32">
        <f t="shared" si="36"/>
        <v>0.8</v>
      </c>
      <c r="Q82" s="32">
        <f t="shared" si="12"/>
        <v>7.9771034302279914E-2</v>
      </c>
      <c r="R82" s="43">
        <v>59</v>
      </c>
      <c r="S82" s="44">
        <f t="shared" si="13"/>
        <v>1.2053862288132105E-2</v>
      </c>
      <c r="T82" s="44">
        <f t="shared" si="14"/>
        <v>7.7529313692549853E-2</v>
      </c>
      <c r="U82" s="44">
        <f t="shared" si="15"/>
        <v>9.3035176431059824E-2</v>
      </c>
      <c r="V82" s="44">
        <f t="shared" si="16"/>
        <v>1.9382328423137463E-2</v>
      </c>
      <c r="W82" s="44">
        <f t="shared" si="17"/>
        <v>1.9382328423137463E-2</v>
      </c>
      <c r="X82" s="44">
        <f t="shared" si="37"/>
        <v>0.11463620461714341</v>
      </c>
      <c r="Y82" s="44">
        <f t="shared" si="39"/>
        <v>8.8143300626230728E-2</v>
      </c>
      <c r="Z82" s="32">
        <f t="shared" si="25"/>
        <v>4.1924537652261486E-3</v>
      </c>
      <c r="AA82" s="32">
        <f t="shared" si="26"/>
        <v>7.8332730933836966E-3</v>
      </c>
      <c r="AB82" s="32">
        <f t="shared" si="27"/>
        <v>0</v>
      </c>
      <c r="AC82" s="32">
        <f t="shared" si="28"/>
        <v>1.5485890204984463E-5</v>
      </c>
      <c r="AE82" s="19">
        <f t="shared" si="29"/>
        <v>8.1078897671004978E-3</v>
      </c>
      <c r="AF82" s="19">
        <f t="shared" si="30"/>
        <v>3.4851095951797372E-3</v>
      </c>
      <c r="AG82" s="19">
        <f t="shared" si="31"/>
        <v>4.1194351392582633E-4</v>
      </c>
      <c r="AH82" s="19">
        <f t="shared" si="32"/>
        <v>0.11291977530199829</v>
      </c>
      <c r="AI82" s="19">
        <f t="shared" si="33"/>
        <v>9.7515913388442552E-2</v>
      </c>
    </row>
    <row r="83" spans="1:56" x14ac:dyDescent="0.25">
      <c r="A83" s="45">
        <f t="shared" si="34"/>
        <v>82</v>
      </c>
      <c r="B83" s="32">
        <f t="shared" si="18"/>
        <v>1.0335480317843098</v>
      </c>
      <c r="C83" s="28">
        <f t="shared" si="8"/>
        <v>7.7427627837607597E-3</v>
      </c>
      <c r="D83" s="33">
        <f t="shared" si="19"/>
        <v>1.1253372947799281E-2</v>
      </c>
      <c r="E83" s="28">
        <f t="shared" si="9"/>
        <v>3.510610164038521E-3</v>
      </c>
      <c r="F83" s="34">
        <f t="shared" si="35"/>
        <v>3.7511243159330937E-3</v>
      </c>
      <c r="G83" s="30">
        <f t="shared" si="10"/>
        <v>2.4051415189457271E-4</v>
      </c>
      <c r="H83" s="30">
        <f t="shared" si="41"/>
        <v>2E-3</v>
      </c>
      <c r="I83" s="31">
        <f t="shared" si="40"/>
        <v>-1.7594858481054273E-3</v>
      </c>
      <c r="J83" s="30">
        <f t="shared" si="21"/>
        <v>0.9885061129003061</v>
      </c>
      <c r="K83" s="30">
        <f t="shared" si="22"/>
        <v>0</v>
      </c>
      <c r="L83" s="29">
        <v>6.8717229120925163E-2</v>
      </c>
      <c r="M83" s="29">
        <v>3.7735145870653006E-2</v>
      </c>
      <c r="N83" s="37">
        <f t="shared" si="23"/>
        <v>6.8717229120925163E-2</v>
      </c>
      <c r="O83" s="37">
        <f t="shared" si="24"/>
        <v>3.7735145870653006E-2</v>
      </c>
      <c r="P83" s="32">
        <f t="shared" si="36"/>
        <v>0</v>
      </c>
      <c r="Q83" s="32">
        <f t="shared" si="12"/>
        <v>8.1425049507781469E-2</v>
      </c>
      <c r="R83" s="43">
        <v>60</v>
      </c>
      <c r="S83" s="44">
        <f t="shared" si="13"/>
        <v>1.1253372947799281E-2</v>
      </c>
      <c r="T83" s="44">
        <f t="shared" si="14"/>
        <v>7.9027881038180245E-2</v>
      </c>
      <c r="U83" s="44">
        <f t="shared" si="15"/>
        <v>9.4833457245816294E-2</v>
      </c>
      <c r="V83" s="44">
        <f t="shared" si="16"/>
        <v>1.9756970259545061E-2</v>
      </c>
      <c r="W83" s="44">
        <f t="shared" si="17"/>
        <v>1.9756970259545061E-2</v>
      </c>
      <c r="X83" s="44">
        <f t="shared" si="37"/>
        <v>0.11177260431043702</v>
      </c>
      <c r="Y83" s="44">
        <f t="shared" si="39"/>
        <v>8.7536857772588739E-2</v>
      </c>
      <c r="Z83" s="32">
        <f t="shared" si="25"/>
        <v>3.912871707233409E-3</v>
      </c>
      <c r="AA83" s="32">
        <f t="shared" si="26"/>
        <v>7.3128458332720487E-3</v>
      </c>
      <c r="AB83" s="32">
        <f t="shared" si="27"/>
        <v>0</v>
      </c>
      <c r="AC83" s="32">
        <f t="shared" si="28"/>
        <v>1.367116626240612E-5</v>
      </c>
      <c r="AE83" s="19">
        <f t="shared" si="29"/>
        <v>7.4914397257316735E-3</v>
      </c>
      <c r="AF83" s="19">
        <f t="shared" si="30"/>
        <v>3.2203016518833434E-3</v>
      </c>
      <c r="AG83" s="19">
        <f t="shared" si="31"/>
        <v>3.8446599289523761E-4</v>
      </c>
      <c r="AH83" s="19">
        <f t="shared" si="32"/>
        <v>0.11340116287035196</v>
      </c>
      <c r="AI83" s="19">
        <f t="shared" si="33"/>
        <v>9.7943261325784695E-2</v>
      </c>
    </row>
    <row r="84" spans="1:56" x14ac:dyDescent="0.25">
      <c r="A84" s="45">
        <f t="shared" si="34"/>
        <v>83</v>
      </c>
      <c r="B84" s="32">
        <f t="shared" si="18"/>
        <v>1.0438051351426414</v>
      </c>
      <c r="C84" s="28">
        <f t="shared" si="8"/>
        <v>7.2144758763473347E-3</v>
      </c>
      <c r="D84" s="33">
        <f t="shared" si="19"/>
        <v>1.0497812400061724E-2</v>
      </c>
      <c r="E84" s="28">
        <f t="shared" si="9"/>
        <v>3.2833365237143887E-3</v>
      </c>
      <c r="F84" s="34">
        <f t="shared" si="35"/>
        <v>3.4992708000205746E-3</v>
      </c>
      <c r="G84" s="30">
        <f t="shared" si="10"/>
        <v>2.1593427630618592E-4</v>
      </c>
      <c r="H84" s="30">
        <f t="shared" si="41"/>
        <v>2E-3</v>
      </c>
      <c r="I84" s="31">
        <f t="shared" si="40"/>
        <v>-1.7840657236938141E-3</v>
      </c>
      <c r="J84" s="30">
        <f t="shared" si="21"/>
        <v>0.98928625332363207</v>
      </c>
      <c r="K84" s="30">
        <f t="shared" si="22"/>
        <v>0</v>
      </c>
      <c r="L84" s="29">
        <v>6.8717229120925163E-2</v>
      </c>
      <c r="M84" s="29">
        <v>3.7735145870653006E-2</v>
      </c>
      <c r="N84" s="37">
        <f t="shared" si="23"/>
        <v>6.9501008690451213E-2</v>
      </c>
      <c r="O84" s="37">
        <f t="shared" si="24"/>
        <v>3.816124022965256E-2</v>
      </c>
      <c r="P84" s="32">
        <f t="shared" si="36"/>
        <v>0.2</v>
      </c>
      <c r="Q84" s="32">
        <f t="shared" si="12"/>
        <v>8.3134132021935009E-2</v>
      </c>
      <c r="R84" s="43">
        <v>61</v>
      </c>
      <c r="S84" s="44">
        <f t="shared" si="13"/>
        <v>1.0497812400061724E-2</v>
      </c>
      <c r="T84" s="44">
        <f t="shared" si="14"/>
        <v>8.0579863661223911E-2</v>
      </c>
      <c r="U84" s="44">
        <f t="shared" si="15"/>
        <v>9.6695836393468695E-2</v>
      </c>
      <c r="V84" s="44">
        <f t="shared" si="16"/>
        <v>2.0144965915305978E-2</v>
      </c>
      <c r="W84" s="44">
        <f t="shared" si="17"/>
        <v>2.0144965915305978E-2</v>
      </c>
      <c r="X84" s="44">
        <f t="shared" si="37"/>
        <v>0.10885535318406959</v>
      </c>
      <c r="Y84" s="44">
        <f t="shared" si="39"/>
        <v>8.6909679426690561E-2</v>
      </c>
      <c r="Z84" s="32">
        <f t="shared" si="25"/>
        <v>3.6483849772360345E-3</v>
      </c>
      <c r="AA84" s="32">
        <f t="shared" si="26"/>
        <v>6.8220858355940587E-3</v>
      </c>
      <c r="AB84" s="32">
        <f t="shared" si="27"/>
        <v>0</v>
      </c>
      <c r="AC84" s="32">
        <f t="shared" si="28"/>
        <v>1.2069101905048592E-5</v>
      </c>
      <c r="AE84" s="19">
        <f t="shared" si="29"/>
        <v>6.9117075912463665E-3</v>
      </c>
      <c r="AF84" s="19">
        <f t="shared" si="30"/>
        <v>2.9697762388719981E-3</v>
      </c>
      <c r="AG84" s="19">
        <f t="shared" si="31"/>
        <v>3.5882128179237697E-4</v>
      </c>
      <c r="AH84" s="19">
        <f t="shared" si="32"/>
        <v>0.11385456336123692</v>
      </c>
      <c r="AI84" s="19">
        <f t="shared" si="33"/>
        <v>9.8345763093499239E-2</v>
      </c>
    </row>
    <row r="85" spans="1:56" x14ac:dyDescent="0.25">
      <c r="A85" s="45">
        <f t="shared" si="34"/>
        <v>84</v>
      </c>
      <c r="B85" s="32">
        <f t="shared" si="18"/>
        <v>1.0549894497362018</v>
      </c>
      <c r="C85" s="28">
        <f t="shared" si="8"/>
        <v>6.7172533508550562E-3</v>
      </c>
      <c r="D85" s="33">
        <f t="shared" si="19"/>
        <v>9.7853082665817787E-3</v>
      </c>
      <c r="E85" s="28">
        <f t="shared" si="9"/>
        <v>3.0680549157267225E-3</v>
      </c>
      <c r="F85" s="34">
        <f t="shared" si="35"/>
        <v>3.2617694221939264E-3</v>
      </c>
      <c r="G85" s="30">
        <f t="shared" si="10"/>
        <v>1.9371450646720389E-4</v>
      </c>
      <c r="H85" s="30">
        <f t="shared" si="41"/>
        <v>2E-3</v>
      </c>
      <c r="I85" s="31">
        <f t="shared" si="40"/>
        <v>-1.8062854935327961E-3</v>
      </c>
      <c r="J85" s="30">
        <f t="shared" si="21"/>
        <v>0.99002097722695104</v>
      </c>
      <c r="K85" s="30">
        <f t="shared" si="22"/>
        <v>0</v>
      </c>
      <c r="L85" s="29">
        <v>6.8717229120925163E-2</v>
      </c>
      <c r="M85" s="29">
        <v>3.7735145870653006E-2</v>
      </c>
      <c r="N85" s="37">
        <f t="shared" si="23"/>
        <v>7.0284788259977263E-2</v>
      </c>
      <c r="O85" s="37">
        <f t="shared" si="24"/>
        <v>3.8587334588652107E-2</v>
      </c>
      <c r="P85" s="32">
        <f t="shared" si="36"/>
        <v>0.4</v>
      </c>
      <c r="Q85" s="32">
        <f t="shared" si="12"/>
        <v>8.4922057129954293E-2</v>
      </c>
      <c r="R85" s="43">
        <v>62</v>
      </c>
      <c r="S85" s="44">
        <f t="shared" si="13"/>
        <v>9.7853082665817787E-3</v>
      </c>
      <c r="T85" s="44">
        <f t="shared" si="14"/>
        <v>8.2208146135536952E-2</v>
      </c>
      <c r="U85" s="44">
        <f t="shared" si="15"/>
        <v>9.864977536264434E-2</v>
      </c>
      <c r="V85" s="44">
        <f t="shared" si="16"/>
        <v>2.0552036533884238E-2</v>
      </c>
      <c r="W85" s="44">
        <f t="shared" si="17"/>
        <v>2.0552036533884238E-2</v>
      </c>
      <c r="X85" s="44">
        <f t="shared" si="37"/>
        <v>0.10590018429167948</v>
      </c>
      <c r="Y85" s="44">
        <f t="shared" si="39"/>
        <v>8.6262265170201968E-2</v>
      </c>
      <c r="Z85" s="32">
        <f t="shared" si="25"/>
        <v>3.3986455985444111E-3</v>
      </c>
      <c r="AA85" s="32">
        <f t="shared" si="26"/>
        <v>6.3598445939439712E-3</v>
      </c>
      <c r="AB85" s="32">
        <f t="shared" si="27"/>
        <v>0</v>
      </c>
      <c r="AC85" s="32">
        <f t="shared" si="28"/>
        <v>1.0654776483481293E-5</v>
      </c>
      <c r="AE85" s="19">
        <f t="shared" si="29"/>
        <v>6.367128460417015E-3</v>
      </c>
      <c r="AF85" s="19">
        <f t="shared" si="30"/>
        <v>2.7333481338161656E-3</v>
      </c>
      <c r="AG85" s="19">
        <f t="shared" si="31"/>
        <v>3.3488712824129543E-4</v>
      </c>
      <c r="AH85" s="19">
        <f t="shared" si="32"/>
        <v>0.11428096447239831</v>
      </c>
      <c r="AI85" s="19">
        <f t="shared" si="33"/>
        <v>9.8724303371774097E-2</v>
      </c>
    </row>
    <row r="86" spans="1:56" x14ac:dyDescent="0.25">
      <c r="A86" s="45">
        <f t="shared" si="34"/>
        <v>85</v>
      </c>
      <c r="B86" s="32">
        <f t="shared" si="18"/>
        <v>1.0671881708966937</v>
      </c>
      <c r="C86" s="28">
        <f t="shared" si="8"/>
        <v>6.2496562140255691E-3</v>
      </c>
      <c r="D86" s="33">
        <f t="shared" si="19"/>
        <v>9.1140168032662946E-3</v>
      </c>
      <c r="E86" s="28">
        <f t="shared" si="9"/>
        <v>2.8643605892407255E-3</v>
      </c>
      <c r="F86" s="34">
        <f t="shared" si="35"/>
        <v>3.038005601088765E-3</v>
      </c>
      <c r="G86" s="30">
        <f t="shared" si="10"/>
        <v>1.7364501184803953E-4</v>
      </c>
      <c r="H86" s="30">
        <f t="shared" si="41"/>
        <v>2E-3</v>
      </c>
      <c r="I86" s="31">
        <f t="shared" si="40"/>
        <v>-1.8263549881519605E-3</v>
      </c>
      <c r="J86" s="30">
        <f t="shared" si="21"/>
        <v>0.99071233818488547</v>
      </c>
      <c r="K86" s="30">
        <f t="shared" si="22"/>
        <v>0</v>
      </c>
      <c r="L86" s="29">
        <v>6.8717229120925163E-2</v>
      </c>
      <c r="M86" s="29">
        <v>3.7735145870653006E-2</v>
      </c>
      <c r="N86" s="37">
        <f t="shared" si="23"/>
        <v>7.1068567829503312E-2</v>
      </c>
      <c r="O86" s="37">
        <f t="shared" si="24"/>
        <v>3.9013428947651654E-2</v>
      </c>
      <c r="P86" s="32">
        <f t="shared" si="36"/>
        <v>0.60000000000000009</v>
      </c>
      <c r="Q86" s="32">
        <f t="shared" si="12"/>
        <v>8.6796264636331735E-2</v>
      </c>
      <c r="R86" s="43">
        <v>63</v>
      </c>
      <c r="S86" s="44">
        <f t="shared" si="13"/>
        <v>9.1140168032662946E-3</v>
      </c>
      <c r="T86" s="44">
        <f t="shared" si="14"/>
        <v>8.3919716773513203E-2</v>
      </c>
      <c r="U86" s="44">
        <f t="shared" si="15"/>
        <v>0.10070366012821584</v>
      </c>
      <c r="V86" s="44">
        <f t="shared" si="16"/>
        <v>2.0979929193378301E-2</v>
      </c>
      <c r="W86" s="44">
        <f t="shared" si="17"/>
        <v>2.0979929193378301E-2</v>
      </c>
      <c r="X86" s="44">
        <f t="shared" si="37"/>
        <v>0.10290436816087913</v>
      </c>
      <c r="Y86" s="44">
        <f t="shared" si="39"/>
        <v>8.5595128421486227E-2</v>
      </c>
      <c r="Z86" s="32">
        <f t="shared" si="25"/>
        <v>3.162975440334689E-3</v>
      </c>
      <c r="AA86" s="32">
        <f t="shared" si="26"/>
        <v>5.924748633033116E-3</v>
      </c>
      <c r="AB86" s="32">
        <f t="shared" si="27"/>
        <v>0</v>
      </c>
      <c r="AC86" s="32">
        <f t="shared" si="28"/>
        <v>9.4061896905069606E-6</v>
      </c>
      <c r="AE86" s="19">
        <f t="shared" si="29"/>
        <v>5.8561895497533118E-3</v>
      </c>
      <c r="AF86" s="19">
        <f t="shared" si="30"/>
        <v>2.5105621626761465E-3</v>
      </c>
      <c r="AG86" s="19">
        <f t="shared" si="31"/>
        <v>3.1254943436324466E-4</v>
      </c>
      <c r="AH86" s="19">
        <f t="shared" si="32"/>
        <v>0.1146814661085216</v>
      </c>
      <c r="AI86" s="19">
        <f t="shared" si="33"/>
        <v>9.9079864311332574E-2</v>
      </c>
    </row>
    <row r="87" spans="1:56" x14ac:dyDescent="0.25">
      <c r="A87" s="45">
        <f t="shared" si="34"/>
        <v>86</v>
      </c>
      <c r="B87" s="32">
        <f t="shared" si="18"/>
        <v>1.0804998094077898</v>
      </c>
      <c r="C87" s="28">
        <f t="shared" ref="C87:C132" si="42">MAX(D87-E87,$I$14*E87)</f>
        <v>5.81028385920343E-3</v>
      </c>
      <c r="D87" s="33">
        <f t="shared" si="19"/>
        <v>8.482126535970462E-3</v>
      </c>
      <c r="E87" s="28">
        <f t="shared" ref="E87:E132" si="43">MAX($I$15,((EXP($Y$9+$Y$8*A87)-1)/EXP($Y$9+$Y$8*A87))*F87)</f>
        <v>2.6718426767670324E-3</v>
      </c>
      <c r="F87" s="34">
        <f t="shared" si="35"/>
        <v>2.8273755119901539E-3</v>
      </c>
      <c r="G87" s="30">
        <f t="shared" ref="G87:G132" si="44">F87-E87</f>
        <v>1.5553283522312146E-4</v>
      </c>
      <c r="H87" s="30">
        <f t="shared" si="41"/>
        <v>2E-3</v>
      </c>
      <c r="I87" s="31">
        <f t="shared" si="40"/>
        <v>-1.8444671647768786E-3</v>
      </c>
      <c r="J87" s="30">
        <f t="shared" si="21"/>
        <v>0.99136234062880635</v>
      </c>
      <c r="K87" s="30">
        <f t="shared" si="22"/>
        <v>0</v>
      </c>
      <c r="L87" s="29">
        <v>6.8717229120925163E-2</v>
      </c>
      <c r="M87" s="29">
        <v>3.7735145870653006E-2</v>
      </c>
      <c r="N87" s="37">
        <f t="shared" si="23"/>
        <v>7.1852347399029362E-2</v>
      </c>
      <c r="O87" s="37">
        <f t="shared" si="24"/>
        <v>3.9439523306651209E-2</v>
      </c>
      <c r="P87" s="32">
        <f t="shared" si="36"/>
        <v>0.8</v>
      </c>
      <c r="Q87" s="32">
        <f t="shared" ref="Q87:Q110" si="45">N87+(H87*($D$5+$D$14))/(C88+E88)</f>
        <v>8.8764955967540318E-2</v>
      </c>
      <c r="R87" s="43">
        <v>64</v>
      </c>
      <c r="S87" s="44">
        <f t="shared" ref="S87:S110" si="46">D87</f>
        <v>8.482126535970462E-3</v>
      </c>
      <c r="T87" s="44">
        <f t="shared" ref="T87:T110" si="47">Q87*(C87+E87)/(C87*($S$3*(1+$S$5))+E87*(1+$S$7))</f>
        <v>8.5722281961605362E-2</v>
      </c>
      <c r="U87" s="44">
        <f t="shared" ref="U87:U109" si="48">T87*$S$7</f>
        <v>0.10286673835392643</v>
      </c>
      <c r="V87" s="44">
        <f t="shared" ref="V87:V109" si="49">T87*$S$3</f>
        <v>2.1430570490401341E-2</v>
      </c>
      <c r="W87" s="44">
        <f t="shared" ref="W87:W109" si="50">V87*$S$5</f>
        <v>2.1430570490401341E-2</v>
      </c>
      <c r="X87" s="44">
        <f t="shared" si="37"/>
        <v>9.986499886415047E-2</v>
      </c>
      <c r="Y87" s="44">
        <f t="shared" si="39"/>
        <v>8.4908795756048136E-2</v>
      </c>
      <c r="Z87" s="32">
        <f t="shared" si="25"/>
        <v>2.9408298607622265E-3</v>
      </c>
      <c r="AA87" s="32">
        <f t="shared" si="26"/>
        <v>5.5155286425826898E-3</v>
      </c>
      <c r="AB87" s="32">
        <f t="shared" si="27"/>
        <v>0</v>
      </c>
      <c r="AC87" s="32">
        <f t="shared" si="28"/>
        <v>8.3039193389903042E-6</v>
      </c>
      <c r="AE87" s="19">
        <f t="shared" si="29"/>
        <v>5.3774038723690132E-3</v>
      </c>
      <c r="AF87" s="19">
        <f t="shared" si="30"/>
        <v>2.3009622129809351E-3</v>
      </c>
      <c r="AG87" s="19">
        <f t="shared" si="31"/>
        <v>2.9170171285412285E-4</v>
      </c>
      <c r="AH87" s="19">
        <f t="shared" si="32"/>
        <v>0.11505715134937933</v>
      </c>
      <c r="AI87" s="19">
        <f t="shared" si="33"/>
        <v>9.9413412419063485E-2</v>
      </c>
    </row>
    <row r="88" spans="1:56" x14ac:dyDescent="0.25">
      <c r="A88" s="45">
        <f t="shared" si="34"/>
        <v>87</v>
      </c>
      <c r="B88" s="32">
        <f t="shared" ref="B88:B132" si="51">C88/AE88</f>
        <v>1.0950356635768883</v>
      </c>
      <c r="C88" s="28">
        <f t="shared" si="42"/>
        <v>5.3977750684635964E-3</v>
      </c>
      <c r="D88" s="33">
        <f t="shared" ref="D88:D132" si="52">EXP(-N88)*D87</f>
        <v>7.8878615261798561E-3</v>
      </c>
      <c r="E88" s="28">
        <f t="shared" si="43"/>
        <v>2.4900864577162593E-3</v>
      </c>
      <c r="F88" s="34">
        <f t="shared" si="35"/>
        <v>2.6292871753932855E-3</v>
      </c>
      <c r="G88" s="30">
        <f t="shared" si="44"/>
        <v>1.3920071767702623E-4</v>
      </c>
      <c r="H88" s="30">
        <f t="shared" si="41"/>
        <v>2E-3</v>
      </c>
      <c r="I88" s="31">
        <f t="shared" si="40"/>
        <v>-1.8607992823229738E-3</v>
      </c>
      <c r="J88" s="30">
        <f t="shared" ref="J88:J132" si="53">1-AP88-I88-H88-E88-C88-AO88</f>
        <v>0.99197293775614304</v>
      </c>
      <c r="K88" s="30">
        <f t="shared" ref="K88:K132" si="54">(C87+E87)*$L$8</f>
        <v>0</v>
      </c>
      <c r="L88" s="29">
        <v>7.2636126968555412E-2</v>
      </c>
      <c r="M88" s="29">
        <v>3.9865617665650756E-2</v>
      </c>
      <c r="N88" s="37">
        <f t="shared" ref="N88:N132" si="55">L88*(1-P88)+L93*P88</f>
        <v>7.2636126968555412E-2</v>
      </c>
      <c r="O88" s="37">
        <f t="shared" ref="O88:O132" si="56">M88*(1-P88)+M93*P88</f>
        <v>3.9865617665650756E-2</v>
      </c>
      <c r="P88" s="32">
        <f t="shared" si="36"/>
        <v>0</v>
      </c>
      <c r="Q88" s="32">
        <f t="shared" si="45"/>
        <v>9.0836862405702934E-2</v>
      </c>
      <c r="R88" s="43">
        <v>65</v>
      </c>
      <c r="S88" s="44">
        <f t="shared" si="46"/>
        <v>7.8878615261798561E-3</v>
      </c>
      <c r="T88" s="44">
        <f t="shared" si="47"/>
        <v>8.7624040617599097E-2</v>
      </c>
      <c r="U88" s="44">
        <f t="shared" si="48"/>
        <v>0.10514884874111892</v>
      </c>
      <c r="V88" s="44">
        <f t="shared" si="49"/>
        <v>2.1906010154399774E-2</v>
      </c>
      <c r="W88" s="44">
        <f t="shared" si="50"/>
        <v>2.1906010154399774E-2</v>
      </c>
      <c r="X88" s="44">
        <f t="shared" si="37"/>
        <v>9.6813481182972824E-2</v>
      </c>
      <c r="Y88" s="44">
        <f t="shared" si="39"/>
        <v>8.4203806212934579E-2</v>
      </c>
      <c r="Z88" s="32">
        <f t="shared" ref="Z88:Z111" si="57">E87*(1-T87-U87)+H87*$D$14+C87*Y87</f>
        <v>2.731663759345769E-3</v>
      </c>
      <c r="AA88" s="32">
        <f t="shared" ref="AA88:AA111" si="58">C87*(1-V87-W87-Y87)+$D$5*H87</f>
        <v>5.130951502583068E-3</v>
      </c>
      <c r="AB88" s="32">
        <f t="shared" ref="AB88:AB109" si="59">AK87*(BF87+BG87)+AL87*(BH87+BI87)</f>
        <v>0</v>
      </c>
      <c r="AC88" s="32">
        <f t="shared" ref="AC88:AC109" si="60">AC87*(1-($D$5+$D$13+$D$14))</f>
        <v>7.3308192432105569E-6</v>
      </c>
      <c r="AE88" s="19">
        <f t="shared" ref="AE88:AE132" si="61">AE87*(1-V87-W87-Y87)+$D$5*AG87+X87*AF87</f>
        <v>4.9293144031784218E-3</v>
      </c>
      <c r="AF88" s="19">
        <f t="shared" ref="AF88:AF132" si="62">AF87*(1-T87-U87-X87)+AG87*$D$14+Y87*AE87</f>
        <v>2.1040909406694658E-3</v>
      </c>
      <c r="AG88" s="19">
        <f t="shared" ref="AG88:AG132" si="63">AG87*(1-$D$5-$D$14)</f>
        <v>2.7224457934272808E-4</v>
      </c>
      <c r="AH88" s="19">
        <f t="shared" ref="AH88:AH132" si="64">AH87+AE87*V87+U87*AF87</f>
        <v>0.11540908466004647</v>
      </c>
      <c r="AI88" s="19">
        <f t="shared" ref="AI88:AI132" si="65">AI87+T87*AF87+W87*AE87</f>
        <v>9.9725896983409792E-2</v>
      </c>
    </row>
    <row r="89" spans="1:56" x14ac:dyDescent="0.25">
      <c r="A89" s="45">
        <f t="shared" ref="A89:A132" si="66">A88+1</f>
        <v>88</v>
      </c>
      <c r="B89" s="32">
        <f t="shared" si="51"/>
        <v>1.1109227642864608</v>
      </c>
      <c r="C89" s="28">
        <f t="shared" si="42"/>
        <v>5.0108956146071131E-3</v>
      </c>
      <c r="D89" s="33">
        <f t="shared" si="52"/>
        <v>7.3296112069526848E-3</v>
      </c>
      <c r="E89" s="28">
        <f t="shared" si="43"/>
        <v>2.3187155923455722E-3</v>
      </c>
      <c r="F89" s="34">
        <f t="shared" ref="F89:F132" si="67">MIN(D89/$I$12,F88*EXP(-O89))</f>
        <v>2.4432037356508949E-3</v>
      </c>
      <c r="G89" s="30">
        <f>F89-E89</f>
        <v>1.2448814330532276E-4</v>
      </c>
      <c r="H89" s="30">
        <f t="shared" si="41"/>
        <v>2E-3</v>
      </c>
      <c r="I89" s="31">
        <f t="shared" si="40"/>
        <v>-1.8755118566946773E-3</v>
      </c>
      <c r="J89" s="30">
        <f t="shared" si="53"/>
        <v>0.99254590064974202</v>
      </c>
      <c r="K89" s="30">
        <f t="shared" si="54"/>
        <v>0</v>
      </c>
      <c r="L89" s="29">
        <v>7.2636126968555412E-2</v>
      </c>
      <c r="M89" s="29">
        <v>3.9865617665650756E-2</v>
      </c>
      <c r="N89" s="37">
        <f t="shared" si="55"/>
        <v>7.3402589000368806E-2</v>
      </c>
      <c r="O89" s="37">
        <f t="shared" si="56"/>
        <v>4.0291007141731387E-2</v>
      </c>
      <c r="P89" s="32">
        <f t="shared" ref="P89:P132" si="68">MOD(P88+0.2, 1)</f>
        <v>0.2</v>
      </c>
      <c r="Q89" s="32">
        <f t="shared" si="45"/>
        <v>9.300457824055984E-2</v>
      </c>
      <c r="R89" s="43">
        <v>66</v>
      </c>
      <c r="S89" s="44">
        <f t="shared" si="46"/>
        <v>7.3296112069526848E-3</v>
      </c>
      <c r="T89" s="44">
        <f t="shared" si="47"/>
        <v>8.9617623837547164E-2</v>
      </c>
      <c r="U89" s="44">
        <f t="shared" si="48"/>
        <v>0.10754114860505659</v>
      </c>
      <c r="V89" s="44">
        <f t="shared" si="49"/>
        <v>2.2404405959386791E-2</v>
      </c>
      <c r="W89" s="44">
        <f t="shared" si="50"/>
        <v>2.2404405959386791E-2</v>
      </c>
      <c r="X89" s="44">
        <f t="shared" ref="X89:X111" si="69">MIN((C90-AA90)/E89,1-T89-U89-$I$13)</f>
        <v>9.3693713277430327E-2</v>
      </c>
      <c r="Y89" s="44">
        <f t="shared" si="39"/>
        <v>8.3480710588372656E-2</v>
      </c>
      <c r="Z89" s="32">
        <f t="shared" si="57"/>
        <v>2.5349355722968916E-3</v>
      </c>
      <c r="AA89" s="32">
        <f t="shared" si="58"/>
        <v>4.7698216761890245E-3</v>
      </c>
      <c r="AB89" s="32">
        <f t="shared" si="59"/>
        <v>0</v>
      </c>
      <c r="AC89" s="32">
        <f t="shared" si="60"/>
        <v>6.4717525041808391E-6</v>
      </c>
      <c r="AE89" s="19">
        <f t="shared" si="61"/>
        <v>4.5105706496397007E-3</v>
      </c>
      <c r="AF89" s="19">
        <f t="shared" si="62"/>
        <v>1.9194190820942376E-3</v>
      </c>
      <c r="AG89" s="19">
        <f t="shared" si="63"/>
        <v>2.5408527860981125E-4</v>
      </c>
      <c r="AH89" s="19">
        <f t="shared" si="64"/>
        <v>0.11573830901147474</v>
      </c>
      <c r="AI89" s="19">
        <f t="shared" si="65"/>
        <v>0.1000182475448284</v>
      </c>
    </row>
    <row r="90" spans="1:56" x14ac:dyDescent="0.25">
      <c r="A90" s="45">
        <f t="shared" si="66"/>
        <v>89</v>
      </c>
      <c r="B90" s="32">
        <f t="shared" si="51"/>
        <v>1.1283054804569665</v>
      </c>
      <c r="C90" s="28">
        <f t="shared" si="42"/>
        <v>4.6483465272503521E-3</v>
      </c>
      <c r="D90" s="33">
        <f t="shared" si="52"/>
        <v>6.805651855035769E-3</v>
      </c>
      <c r="E90" s="28">
        <f t="shared" si="43"/>
        <v>2.1573053277854169E-3</v>
      </c>
      <c r="F90" s="34">
        <f t="shared" si="67"/>
        <v>2.2685506183452563E-3</v>
      </c>
      <c r="G90" s="30">
        <f t="shared" si="44"/>
        <v>1.1124529055983948E-4</v>
      </c>
      <c r="H90" s="30">
        <f t="shared" si="41"/>
        <v>2E-3</v>
      </c>
      <c r="I90" s="31">
        <f t="shared" si="40"/>
        <v>-1.8887547094401606E-3</v>
      </c>
      <c r="J90" s="30">
        <f t="shared" si="53"/>
        <v>0.99308310285440438</v>
      </c>
      <c r="K90" s="30">
        <f t="shared" si="54"/>
        <v>0</v>
      </c>
      <c r="L90" s="29">
        <v>7.2636126968555412E-2</v>
      </c>
      <c r="M90" s="29">
        <v>3.9865617665650756E-2</v>
      </c>
      <c r="N90" s="37">
        <f t="shared" si="55"/>
        <v>7.4169051032182187E-2</v>
      </c>
      <c r="O90" s="37">
        <f t="shared" si="56"/>
        <v>4.0716396617812012E-2</v>
      </c>
      <c r="P90" s="32">
        <f t="shared" si="68"/>
        <v>0.4</v>
      </c>
      <c r="Q90" s="32">
        <f t="shared" si="45"/>
        <v>9.5296362080509067E-2</v>
      </c>
      <c r="R90" s="43">
        <v>67</v>
      </c>
      <c r="S90" s="44">
        <f t="shared" si="46"/>
        <v>6.805651855035769E-3</v>
      </c>
      <c r="T90" s="44">
        <f t="shared" si="47"/>
        <v>9.1730041147085606E-2</v>
      </c>
      <c r="U90" s="44">
        <f t="shared" si="48"/>
        <v>0.11007604937650273</v>
      </c>
      <c r="V90" s="44">
        <f t="shared" si="49"/>
        <v>2.2932510286771401E-2</v>
      </c>
      <c r="W90" s="44">
        <f t="shared" si="50"/>
        <v>2.2932510286771401E-2</v>
      </c>
      <c r="X90" s="44">
        <f t="shared" si="69"/>
        <v>9.0520266995815668E-2</v>
      </c>
      <c r="Y90" s="44">
        <f t="shared" si="39"/>
        <v>8.2740070717942496E-2</v>
      </c>
      <c r="Z90" s="32">
        <f t="shared" si="57"/>
        <v>2.350230669048449E-3</v>
      </c>
      <c r="AA90" s="32">
        <f t="shared" si="58"/>
        <v>4.4310974533692191E-3</v>
      </c>
      <c r="AB90" s="32">
        <f t="shared" si="59"/>
        <v>0</v>
      </c>
      <c r="AC90" s="32">
        <f t="shared" si="60"/>
        <v>5.7133560500978753E-6</v>
      </c>
      <c r="AE90" s="19">
        <f t="shared" si="61"/>
        <v>4.1197588842409594E-3</v>
      </c>
      <c r="AF90" s="19">
        <f t="shared" si="62"/>
        <v>1.7466352617787949E-3</v>
      </c>
      <c r="AG90" s="19">
        <f t="shared" si="63"/>
        <v>2.3713724240934038E-4</v>
      </c>
      <c r="AH90" s="19">
        <f t="shared" si="64"/>
        <v>0.11604578220016064</v>
      </c>
      <c r="AI90" s="19">
        <f t="shared" si="65"/>
        <v>0.10029131797805715</v>
      </c>
    </row>
    <row r="91" spans="1:56" x14ac:dyDescent="0.25">
      <c r="A91" s="45">
        <f t="shared" si="66"/>
        <v>90</v>
      </c>
      <c r="B91" s="32">
        <f t="shared" si="51"/>
        <v>1.1473443424893108</v>
      </c>
      <c r="C91" s="28">
        <f t="shared" si="42"/>
        <v>4.3088725965146979E-3</v>
      </c>
      <c r="D91" s="33">
        <f t="shared" si="52"/>
        <v>6.314306355870207E-3</v>
      </c>
      <c r="E91" s="28">
        <f t="shared" si="43"/>
        <v>2.0054337593555091E-3</v>
      </c>
      <c r="F91" s="34">
        <f t="shared" si="67"/>
        <v>2.104768785290069E-3</v>
      </c>
      <c r="G91" s="30">
        <f t="shared" si="44"/>
        <v>9.933502593455993E-5</v>
      </c>
      <c r="H91" s="30">
        <f t="shared" si="41"/>
        <v>2E-3</v>
      </c>
      <c r="I91" s="31">
        <f t="shared" si="40"/>
        <v>-1.9006649740654401E-3</v>
      </c>
      <c r="J91" s="30">
        <f t="shared" si="53"/>
        <v>0.99358635861819522</v>
      </c>
      <c r="K91" s="30">
        <f t="shared" si="54"/>
        <v>0</v>
      </c>
      <c r="L91" s="29">
        <v>7.2636126968555412E-2</v>
      </c>
      <c r="M91" s="29">
        <v>3.9865617665650756E-2</v>
      </c>
      <c r="N91" s="37">
        <f t="shared" si="55"/>
        <v>7.4935513063995568E-2</v>
      </c>
      <c r="O91" s="37">
        <f t="shared" si="56"/>
        <v>4.1141786093892643E-2</v>
      </c>
      <c r="P91" s="32">
        <f t="shared" si="68"/>
        <v>0.60000000000000009</v>
      </c>
      <c r="Q91" s="32">
        <f t="shared" si="45"/>
        <v>9.7724298340034127E-2</v>
      </c>
      <c r="R91" s="43">
        <v>68</v>
      </c>
      <c r="S91" s="44">
        <f t="shared" si="46"/>
        <v>6.314306355870207E-3</v>
      </c>
      <c r="T91" s="44">
        <f t="shared" si="47"/>
        <v>9.3972655397574392E-2</v>
      </c>
      <c r="U91" s="44">
        <f t="shared" si="48"/>
        <v>0.11276718647708926</v>
      </c>
      <c r="V91" s="44">
        <f t="shared" si="49"/>
        <v>2.3493163849393598E-2</v>
      </c>
      <c r="W91" s="44">
        <f t="shared" si="50"/>
        <v>2.3493163849393598E-2</v>
      </c>
      <c r="X91" s="44">
        <f t="shared" si="69"/>
        <v>8.7289211235082237E-2</v>
      </c>
      <c r="Y91" s="44">
        <f t="shared" si="39"/>
        <v>8.1982458748595943E-2</v>
      </c>
      <c r="Z91" s="32">
        <f t="shared" si="57"/>
        <v>2.1769095638472227E-3</v>
      </c>
      <c r="AA91" s="32">
        <f t="shared" si="58"/>
        <v>4.1135927422520664E-3</v>
      </c>
      <c r="AB91" s="32">
        <f t="shared" si="59"/>
        <v>0</v>
      </c>
      <c r="AC91" s="32">
        <f t="shared" si="60"/>
        <v>5.0438327692696136E-6</v>
      </c>
      <c r="AE91" s="19">
        <f t="shared" si="61"/>
        <v>3.7555182319250783E-3</v>
      </c>
      <c r="AF91" s="19">
        <f t="shared" si="62"/>
        <v>1.5852590199860054E-3</v>
      </c>
      <c r="AG91" s="19">
        <f t="shared" si="63"/>
        <v>2.2131967678404034E-4</v>
      </c>
      <c r="AH91" s="19">
        <f t="shared" si="64"/>
        <v>0.11633252132247081</v>
      </c>
      <c r="AI91" s="19">
        <f t="shared" si="65"/>
        <v>0.10054601331548095</v>
      </c>
    </row>
    <row r="92" spans="1:56" x14ac:dyDescent="0.25">
      <c r="A92" s="45">
        <f t="shared" si="66"/>
        <v>91</v>
      </c>
      <c r="B92" s="32">
        <f t="shared" si="51"/>
        <v>1.1682223471616424</v>
      </c>
      <c r="C92" s="28">
        <f t="shared" si="42"/>
        <v>3.9912625023173654E-3</v>
      </c>
      <c r="D92" s="33">
        <f t="shared" si="52"/>
        <v>5.853945825500681E-3</v>
      </c>
      <c r="E92" s="28">
        <f t="shared" si="43"/>
        <v>1.8626833231833151E-3</v>
      </c>
      <c r="F92" s="34">
        <f t="shared" si="67"/>
        <v>1.9513152751668937E-3</v>
      </c>
      <c r="G92" s="30">
        <f t="shared" si="44"/>
        <v>8.8631951983578596E-5</v>
      </c>
      <c r="H92" s="30">
        <f t="shared" si="41"/>
        <v>2E-3</v>
      </c>
      <c r="I92" s="31">
        <f t="shared" si="40"/>
        <v>-1.9113680480164214E-3</v>
      </c>
      <c r="J92" s="30">
        <f t="shared" si="53"/>
        <v>0.99405742222251581</v>
      </c>
      <c r="K92" s="30">
        <f t="shared" si="54"/>
        <v>0</v>
      </c>
      <c r="L92" s="29">
        <v>7.2636126968555412E-2</v>
      </c>
      <c r="M92" s="29">
        <v>3.9865617665650756E-2</v>
      </c>
      <c r="N92" s="37">
        <f t="shared" si="55"/>
        <v>7.5701975095808963E-2</v>
      </c>
      <c r="O92" s="37">
        <f t="shared" si="56"/>
        <v>4.1567175569973268E-2</v>
      </c>
      <c r="P92" s="32">
        <f t="shared" si="68"/>
        <v>0.8</v>
      </c>
      <c r="Q92" s="32">
        <f t="shared" si="45"/>
        <v>0.10030174226485081</v>
      </c>
      <c r="R92" s="43">
        <v>69</v>
      </c>
      <c r="S92" s="44">
        <f t="shared" si="46"/>
        <v>5.853945825500681E-3</v>
      </c>
      <c r="T92" s="44">
        <f t="shared" si="47"/>
        <v>9.6358026598842295E-2</v>
      </c>
      <c r="U92" s="44">
        <f t="shared" si="48"/>
        <v>0.11562963191861075</v>
      </c>
      <c r="V92" s="44">
        <f t="shared" si="49"/>
        <v>2.4089506649710574E-2</v>
      </c>
      <c r="W92" s="44">
        <f t="shared" si="50"/>
        <v>2.4089506649710574E-2</v>
      </c>
      <c r="X92" s="44">
        <f t="shared" si="69"/>
        <v>8.3996250860570693E-2</v>
      </c>
      <c r="Y92" s="44">
        <f t="shared" si="39"/>
        <v>8.1208456401842155E-2</v>
      </c>
      <c r="Z92" s="32">
        <f t="shared" si="57"/>
        <v>2.0144397408946527E-3</v>
      </c>
      <c r="AA92" s="32">
        <f t="shared" si="58"/>
        <v>3.8162097712790173E-3</v>
      </c>
      <c r="AB92" s="32">
        <f t="shared" si="59"/>
        <v>0</v>
      </c>
      <c r="AC92" s="32">
        <f t="shared" si="60"/>
        <v>4.4527680020785967E-6</v>
      </c>
      <c r="AE92" s="19">
        <f t="shared" si="61"/>
        <v>3.4165264104172367E-3</v>
      </c>
      <c r="AF92" s="19">
        <f t="shared" si="62"/>
        <v>1.434819131923718E-3</v>
      </c>
      <c r="AG92" s="19">
        <f t="shared" si="63"/>
        <v>2.0655717690787635E-4</v>
      </c>
      <c r="AH92" s="19">
        <f t="shared" si="64"/>
        <v>0.11659951552715406</v>
      </c>
      <c r="AI92" s="19">
        <f t="shared" si="65"/>
        <v>0.10078321332024399</v>
      </c>
    </row>
    <row r="93" spans="1:56" x14ac:dyDescent="0.25">
      <c r="A93" s="45">
        <f t="shared" si="66"/>
        <v>92</v>
      </c>
      <c r="B93" s="32">
        <f t="shared" si="51"/>
        <v>1.1911484593995587</v>
      </c>
      <c r="C93" s="28">
        <f t="shared" si="42"/>
        <v>3.6943488064101011E-3</v>
      </c>
      <c r="D93" s="33">
        <f t="shared" si="52"/>
        <v>5.4229909380111175E-3</v>
      </c>
      <c r="E93" s="28">
        <f t="shared" si="43"/>
        <v>1.7286421316010162E-3</v>
      </c>
      <c r="F93" s="34">
        <f t="shared" si="67"/>
        <v>1.8076636460037058E-3</v>
      </c>
      <c r="G93" s="30">
        <f>F93-E93</f>
        <v>7.9021514402689581E-5</v>
      </c>
      <c r="H93" s="30">
        <f t="shared" si="41"/>
        <v>2E-3</v>
      </c>
      <c r="I93" s="31">
        <f t="shared" si="40"/>
        <v>-1.9209784855973105E-3</v>
      </c>
      <c r="J93" s="30">
        <f t="shared" si="53"/>
        <v>0.99449798754758623</v>
      </c>
      <c r="K93" s="30">
        <f t="shared" si="54"/>
        <v>0</v>
      </c>
      <c r="L93" s="29">
        <v>7.6468437127622343E-2</v>
      </c>
      <c r="M93" s="29">
        <v>4.1992565046053892E-2</v>
      </c>
      <c r="N93" s="37">
        <f t="shared" si="55"/>
        <v>7.6468437127622343E-2</v>
      </c>
      <c r="O93" s="37">
        <f t="shared" si="56"/>
        <v>4.1992565046053892E-2</v>
      </c>
      <c r="P93" s="32">
        <f t="shared" si="68"/>
        <v>0</v>
      </c>
      <c r="Q93" s="32">
        <f t="shared" si="45"/>
        <v>0.10304304234659351</v>
      </c>
      <c r="R93" s="43">
        <v>70</v>
      </c>
      <c r="S93" s="44">
        <f t="shared" si="46"/>
        <v>5.4229909380111175E-3</v>
      </c>
      <c r="T93" s="44">
        <f t="shared" si="47"/>
        <v>9.889964273748407E-2</v>
      </c>
      <c r="U93" s="44">
        <f t="shared" si="48"/>
        <v>0.11867957128498088</v>
      </c>
      <c r="V93" s="44">
        <f t="shared" si="49"/>
        <v>2.4724910684371017E-2</v>
      </c>
      <c r="W93" s="44">
        <f t="shared" si="50"/>
        <v>2.4724910684371017E-2</v>
      </c>
      <c r="X93" s="44">
        <f t="shared" si="69"/>
        <v>8.0667494983244714E-2</v>
      </c>
      <c r="Y93" s="44">
        <f t="shared" si="39"/>
        <v>8.0418654229429329E-2</v>
      </c>
      <c r="Z93" s="32">
        <f t="shared" si="57"/>
        <v>1.8622987837916155E-3</v>
      </c>
      <c r="AA93" s="32">
        <f t="shared" si="58"/>
        <v>3.5378903907221939E-3</v>
      </c>
      <c r="AB93" s="32">
        <f t="shared" si="59"/>
        <v>0</v>
      </c>
      <c r="AC93" s="32">
        <f t="shared" si="60"/>
        <v>3.9309675374519095E-6</v>
      </c>
      <c r="AE93" s="19">
        <f t="shared" si="61"/>
        <v>3.1015015611675898E-3</v>
      </c>
      <c r="AF93" s="19">
        <f t="shared" si="62"/>
        <v>1.294852970923997E-3</v>
      </c>
      <c r="AG93" s="19">
        <f t="shared" si="63"/>
        <v>1.9277936761937482E-4</v>
      </c>
      <c r="AH93" s="19">
        <f t="shared" si="64"/>
        <v>0.11684772557093084</v>
      </c>
      <c r="AI93" s="19">
        <f t="shared" si="65"/>
        <v>0.10100377209600508</v>
      </c>
    </row>
    <row r="94" spans="1:56" x14ac:dyDescent="0.25">
      <c r="A94" s="45">
        <f t="shared" si="66"/>
        <v>93</v>
      </c>
      <c r="B94" s="32">
        <f t="shared" si="51"/>
        <v>1.2163635190377533</v>
      </c>
      <c r="C94" s="28">
        <f t="shared" si="42"/>
        <v>3.417061833565653E-3</v>
      </c>
      <c r="D94" s="33">
        <f t="shared" si="52"/>
        <v>5.0199923323663237E-3</v>
      </c>
      <c r="E94" s="28">
        <f t="shared" si="43"/>
        <v>1.6029304988006705E-3</v>
      </c>
      <c r="F94" s="34">
        <f t="shared" si="67"/>
        <v>1.6733307774554412E-3</v>
      </c>
      <c r="G94" s="30">
        <f t="shared" si="44"/>
        <v>7.0400278654770675E-5</v>
      </c>
      <c r="H94" s="30">
        <f t="shared" si="41"/>
        <v>2E-3</v>
      </c>
      <c r="I94" s="31">
        <f t="shared" si="40"/>
        <v>-1.9295997213452294E-3</v>
      </c>
      <c r="J94" s="30">
        <f t="shared" si="53"/>
        <v>0.99490960738897904</v>
      </c>
      <c r="K94" s="30">
        <f t="shared" si="54"/>
        <v>0</v>
      </c>
      <c r="L94" s="29">
        <v>7.6468437127622343E-2</v>
      </c>
      <c r="M94" s="29">
        <v>4.1992565046053892E-2</v>
      </c>
      <c r="N94" s="37">
        <f t="shared" si="55"/>
        <v>7.721909054337843E-2</v>
      </c>
      <c r="O94" s="37">
        <f t="shared" si="56"/>
        <v>4.2417039151949262E-2</v>
      </c>
      <c r="P94" s="32">
        <f t="shared" si="68"/>
        <v>0.2</v>
      </c>
      <c r="Q94" s="32">
        <f t="shared" si="45"/>
        <v>0.10594862913557666</v>
      </c>
      <c r="R94" s="43">
        <v>71</v>
      </c>
      <c r="S94" s="44">
        <f t="shared" si="46"/>
        <v>5.0199923323663237E-3</v>
      </c>
      <c r="T94" s="44">
        <f t="shared" si="47"/>
        <v>0.10159761978909765</v>
      </c>
      <c r="U94" s="44">
        <f t="shared" si="48"/>
        <v>0.12191714374691717</v>
      </c>
      <c r="V94" s="44">
        <f t="shared" si="49"/>
        <v>2.5399404947274412E-2</v>
      </c>
      <c r="W94" s="44">
        <f t="shared" si="50"/>
        <v>2.5399404947274412E-2</v>
      </c>
      <c r="X94" s="44">
        <f t="shared" si="69"/>
        <v>7.7250676818037947E-2</v>
      </c>
      <c r="Y94" s="44">
        <f t="shared" si="39"/>
        <v>7.9613650862855087E-2</v>
      </c>
      <c r="Z94" s="32">
        <f t="shared" si="57"/>
        <v>1.7199771644884399E-3</v>
      </c>
      <c r="AA94" s="32">
        <f t="shared" si="58"/>
        <v>3.2776166030869026E-3</v>
      </c>
      <c r="AB94" s="32">
        <f t="shared" si="59"/>
        <v>0</v>
      </c>
      <c r="AC94" s="32">
        <f t="shared" si="60"/>
        <v>3.4703145938183494E-6</v>
      </c>
      <c r="AE94" s="19">
        <f t="shared" si="61"/>
        <v>2.8092439308512298E-3</v>
      </c>
      <c r="AF94" s="19">
        <f t="shared" si="62"/>
        <v>1.1648676110646765E-3</v>
      </c>
      <c r="AG94" s="19">
        <f t="shared" si="63"/>
        <v>1.7992056793214695E-4</v>
      </c>
      <c r="AH94" s="19">
        <f t="shared" si="64"/>
        <v>0.1170780825154845</v>
      </c>
      <c r="AI94" s="19">
        <f t="shared" si="65"/>
        <v>0.10120851694131434</v>
      </c>
    </row>
    <row r="95" spans="1:56" x14ac:dyDescent="0.25">
      <c r="A95" s="45">
        <f t="shared" si="66"/>
        <v>94</v>
      </c>
      <c r="B95" s="32">
        <f t="shared" si="51"/>
        <v>1.2441429004261668</v>
      </c>
      <c r="C95" s="28">
        <f t="shared" si="42"/>
        <v>3.1583091017079812E-3</v>
      </c>
      <c r="D95" s="33">
        <f t="shared" si="52"/>
        <v>4.6434548193936007E-3</v>
      </c>
      <c r="E95" s="28">
        <f t="shared" si="43"/>
        <v>1.4851457176856195E-3</v>
      </c>
      <c r="F95" s="34">
        <f t="shared" si="67"/>
        <v>1.5478182731312002E-3</v>
      </c>
      <c r="G95" s="30">
        <f t="shared" si="44"/>
        <v>6.2672555445580751E-5</v>
      </c>
      <c r="H95" s="30">
        <f t="shared" si="41"/>
        <v>2E-3</v>
      </c>
      <c r="I95" s="31">
        <f t="shared" si="40"/>
        <v>-1.9373274445544193E-3</v>
      </c>
      <c r="J95" s="30">
        <f t="shared" si="53"/>
        <v>0.99529387262516078</v>
      </c>
      <c r="K95" s="30">
        <f t="shared" si="54"/>
        <v>0</v>
      </c>
      <c r="L95" s="29">
        <v>7.6468437127622343E-2</v>
      </c>
      <c r="M95" s="29">
        <v>4.1992565046053892E-2</v>
      </c>
      <c r="N95" s="37">
        <f t="shared" si="55"/>
        <v>7.7969743959134502E-2</v>
      </c>
      <c r="O95" s="37">
        <f t="shared" si="56"/>
        <v>4.2841513257844618E-2</v>
      </c>
      <c r="P95" s="32">
        <f t="shared" si="68"/>
        <v>0.4</v>
      </c>
      <c r="Q95" s="32">
        <f t="shared" si="45"/>
        <v>0.1090522828201439</v>
      </c>
      <c r="R95" s="43">
        <v>72</v>
      </c>
      <c r="S95" s="44">
        <f t="shared" si="46"/>
        <v>4.6434548193936007E-3</v>
      </c>
      <c r="T95" s="44">
        <f t="shared" si="47"/>
        <v>0.10448404967919465</v>
      </c>
      <c r="U95" s="44">
        <f t="shared" si="48"/>
        <v>0.12538085961503359</v>
      </c>
      <c r="V95" s="44">
        <f t="shared" si="49"/>
        <v>2.6121012419798664E-2</v>
      </c>
      <c r="W95" s="44">
        <f t="shared" si="50"/>
        <v>2.6121012419798664E-2</v>
      </c>
      <c r="X95" s="44">
        <f t="shared" si="69"/>
        <v>7.3756390890889034E-2</v>
      </c>
      <c r="Y95" s="44">
        <f t="shared" si="39"/>
        <v>7.8794052258040231E-2</v>
      </c>
      <c r="Z95" s="32">
        <f t="shared" si="57"/>
        <v>1.5870537051325482E-3</v>
      </c>
      <c r="AA95" s="32">
        <f t="shared" si="58"/>
        <v>3.0344816357833542E-3</v>
      </c>
      <c r="AB95" s="32">
        <f t="shared" si="59"/>
        <v>0</v>
      </c>
      <c r="AC95" s="32">
        <f t="shared" si="60"/>
        <v>3.0636435598435533E-6</v>
      </c>
      <c r="AE95" s="19">
        <f t="shared" si="61"/>
        <v>2.5385420763371627E-3</v>
      </c>
      <c r="AF95" s="19">
        <f t="shared" si="62"/>
        <v>1.0444991985589956E-3</v>
      </c>
      <c r="AG95" s="19">
        <f t="shared" si="63"/>
        <v>1.6791947792328424E-4</v>
      </c>
      <c r="AH95" s="19">
        <f t="shared" si="64"/>
        <v>0.11729145297166416</v>
      </c>
      <c r="AI95" s="19">
        <f t="shared" si="65"/>
        <v>0.10139821784216328</v>
      </c>
    </row>
    <row r="96" spans="1:56" x14ac:dyDescent="0.25">
      <c r="A96" s="45">
        <f t="shared" si="66"/>
        <v>95</v>
      </c>
      <c r="B96" s="32">
        <f t="shared" si="51"/>
        <v>1.2748012926415304</v>
      </c>
      <c r="C96" s="28">
        <f t="shared" si="42"/>
        <v>2.9170428993351588E-3</v>
      </c>
      <c r="D96" s="33">
        <f t="shared" si="52"/>
        <v>4.2919375097200483E-3</v>
      </c>
      <c r="E96" s="28">
        <f t="shared" si="43"/>
        <v>1.3748946103848895E-3</v>
      </c>
      <c r="F96" s="34">
        <f t="shared" si="67"/>
        <v>1.4306458365733494E-3</v>
      </c>
      <c r="G96" s="30">
        <f t="shared" si="44"/>
        <v>5.5751226188459823E-5</v>
      </c>
      <c r="H96" s="30">
        <f t="shared" si="41"/>
        <v>2E-3</v>
      </c>
      <c r="I96" s="31">
        <f t="shared" si="40"/>
        <v>-1.9442487738115402E-3</v>
      </c>
      <c r="J96" s="30">
        <f t="shared" si="53"/>
        <v>0.99565231126409148</v>
      </c>
      <c r="K96" s="30">
        <f t="shared" si="54"/>
        <v>0</v>
      </c>
      <c r="L96" s="29">
        <v>7.6468437127622343E-2</v>
      </c>
      <c r="M96" s="29">
        <v>4.1992565046053892E-2</v>
      </c>
      <c r="N96" s="37">
        <f t="shared" si="55"/>
        <v>7.8720397374890588E-2</v>
      </c>
      <c r="O96" s="37">
        <f t="shared" si="56"/>
        <v>4.3265987363739988E-2</v>
      </c>
      <c r="P96" s="32">
        <f t="shared" si="68"/>
        <v>0.60000000000000009</v>
      </c>
      <c r="Q96" s="32">
        <f t="shared" si="45"/>
        <v>0.11237390404903765</v>
      </c>
      <c r="R96" s="43">
        <v>73</v>
      </c>
      <c r="S96" s="44">
        <f t="shared" si="46"/>
        <v>4.2919375097200483E-3</v>
      </c>
      <c r="T96" s="44">
        <f t="shared" si="47"/>
        <v>0.10757765340589115</v>
      </c>
      <c r="U96" s="44">
        <f t="shared" si="48"/>
        <v>0.12909318408706938</v>
      </c>
      <c r="V96" s="44">
        <f t="shared" si="49"/>
        <v>2.6894413351472787E-2</v>
      </c>
      <c r="W96" s="44">
        <f t="shared" si="50"/>
        <v>2.6894413351472787E-2</v>
      </c>
      <c r="X96" s="44">
        <f t="shared" si="69"/>
        <v>7.0178367812468126E-2</v>
      </c>
      <c r="Y96" s="44">
        <f t="shared" si="39"/>
        <v>7.7960470936498022E-2</v>
      </c>
      <c r="Z96" s="32">
        <f t="shared" si="57"/>
        <v>1.4629758743498185E-3</v>
      </c>
      <c r="AA96" s="32">
        <f t="shared" si="58"/>
        <v>2.8075039112516083E-3</v>
      </c>
      <c r="AB96" s="32">
        <f t="shared" si="59"/>
        <v>0</v>
      </c>
      <c r="AC96" s="32">
        <f t="shared" si="60"/>
        <v>2.7046285309377856E-6</v>
      </c>
      <c r="AE96" s="19">
        <f t="shared" si="61"/>
        <v>2.2882334024706867E-3</v>
      </c>
      <c r="AF96" s="19">
        <f t="shared" si="62"/>
        <v>9.3329617209875519E-4</v>
      </c>
      <c r="AG96" s="19">
        <f t="shared" si="63"/>
        <v>1.5671888650697343E-4</v>
      </c>
      <c r="AH96" s="19">
        <f t="shared" si="64"/>
        <v>0.11748872246815088</v>
      </c>
      <c r="AI96" s="19">
        <f t="shared" si="65"/>
        <v>0.10157366063741959</v>
      </c>
      <c r="BD96" s="1">
        <f>A43</f>
        <v>42</v>
      </c>
    </row>
    <row r="97" spans="1:35" x14ac:dyDescent="0.25">
      <c r="A97" s="45">
        <f t="shared" si="66"/>
        <v>96</v>
      </c>
      <c r="B97" s="32">
        <f t="shared" si="51"/>
        <v>1.3087023717477593</v>
      </c>
      <c r="C97" s="28">
        <f t="shared" si="42"/>
        <v>2.692259650327801E-3</v>
      </c>
      <c r="D97" s="33">
        <f t="shared" si="52"/>
        <v>3.9640539016214844E-3</v>
      </c>
      <c r="E97" s="28">
        <f t="shared" si="43"/>
        <v>1.2717942512936833E-3</v>
      </c>
      <c r="F97" s="34">
        <f t="shared" si="67"/>
        <v>1.3213513005404947E-3</v>
      </c>
      <c r="G97" s="30">
        <f t="shared" si="44"/>
        <v>4.9557049246811476E-5</v>
      </c>
      <c r="H97" s="30">
        <f t="shared" si="41"/>
        <v>2E-3</v>
      </c>
      <c r="I97" s="31">
        <f t="shared" si="40"/>
        <v>-1.9504429507531886E-3</v>
      </c>
      <c r="J97" s="30">
        <f t="shared" si="53"/>
        <v>0.99598638904913162</v>
      </c>
      <c r="K97" s="30">
        <f t="shared" si="54"/>
        <v>0</v>
      </c>
      <c r="L97" s="29">
        <v>7.6468437127622343E-2</v>
      </c>
      <c r="M97" s="29">
        <v>4.1992565046053892E-2</v>
      </c>
      <c r="N97" s="37">
        <f t="shared" si="55"/>
        <v>7.9471050790646661E-2</v>
      </c>
      <c r="O97" s="37">
        <f t="shared" si="56"/>
        <v>4.3690461469635351E-2</v>
      </c>
      <c r="P97" s="32">
        <f t="shared" si="68"/>
        <v>0.8</v>
      </c>
      <c r="Q97" s="32">
        <f t="shared" si="45"/>
        <v>0.11593554278782428</v>
      </c>
      <c r="R97" s="43">
        <v>74</v>
      </c>
      <c r="S97" s="44">
        <f t="shared" si="46"/>
        <v>3.9640539016214844E-3</v>
      </c>
      <c r="T97" s="44">
        <f t="shared" si="47"/>
        <v>0.1108991751320057</v>
      </c>
      <c r="U97" s="44">
        <f t="shared" si="48"/>
        <v>0.13307901015840684</v>
      </c>
      <c r="V97" s="44">
        <f t="shared" si="49"/>
        <v>2.7724793783001425E-2</v>
      </c>
      <c r="W97" s="44">
        <f t="shared" si="50"/>
        <v>2.7724793783001425E-2</v>
      </c>
      <c r="X97" s="44">
        <f t="shared" si="69"/>
        <v>6.650967072422756E-2</v>
      </c>
      <c r="Y97" s="44">
        <f t="shared" si="39"/>
        <v>7.7113525224326726E-2</v>
      </c>
      <c r="Z97" s="32">
        <f t="shared" si="57"/>
        <v>1.3472682595963691E-3</v>
      </c>
      <c r="AA97" s="32">
        <f t="shared" si="58"/>
        <v>2.5957717906568301E-3</v>
      </c>
      <c r="AB97" s="32">
        <f t="shared" si="59"/>
        <v>0</v>
      </c>
      <c r="AC97" s="32">
        <f t="shared" si="60"/>
        <v>2.3876849076843095E-6</v>
      </c>
      <c r="AE97" s="19">
        <f t="shared" si="61"/>
        <v>2.0571978078807287E-3</v>
      </c>
      <c r="AF97" s="19">
        <f t="shared" si="62"/>
        <v>8.3081987787447114E-4</v>
      </c>
      <c r="AG97" s="19">
        <f t="shared" si="63"/>
        <v>1.4626539870024179E-4</v>
      </c>
      <c r="AH97" s="19">
        <f t="shared" si="64"/>
        <v>0.11767074533767408</v>
      </c>
      <c r="AI97" s="19">
        <f t="shared" si="65"/>
        <v>0.10173560314451736</v>
      </c>
    </row>
    <row r="98" spans="1:35" x14ac:dyDescent="0.25">
      <c r="A98" s="45">
        <f t="shared" si="66"/>
        <v>97</v>
      </c>
      <c r="B98" s="32">
        <f t="shared" si="51"/>
        <v>1.3462677441364452</v>
      </c>
      <c r="C98" s="28">
        <f t="shared" si="42"/>
        <v>2.4829991920162567E-3</v>
      </c>
      <c r="D98" s="33">
        <f t="shared" si="52"/>
        <v>3.6584717660463465E-3</v>
      </c>
      <c r="E98" s="28">
        <f t="shared" si="43"/>
        <v>1.1754725740300901E-3</v>
      </c>
      <c r="F98" s="34">
        <f t="shared" si="67"/>
        <v>1.2194905886821156E-3</v>
      </c>
      <c r="G98" s="30">
        <f t="shared" si="44"/>
        <v>4.4018014652025522E-5</v>
      </c>
      <c r="H98" s="30">
        <f t="shared" si="41"/>
        <v>2E-3</v>
      </c>
      <c r="I98" s="31">
        <f t="shared" si="40"/>
        <v>-1.9559819853479745E-3</v>
      </c>
      <c r="J98" s="30">
        <f t="shared" si="53"/>
        <v>0.9962975102193018</v>
      </c>
      <c r="K98" s="30">
        <f t="shared" si="54"/>
        <v>0</v>
      </c>
      <c r="L98" s="29">
        <v>8.0221704206402747E-2</v>
      </c>
      <c r="M98" s="29">
        <v>4.4114935575530721E-2</v>
      </c>
      <c r="N98" s="37">
        <f t="shared" si="55"/>
        <v>8.0221704206402747E-2</v>
      </c>
      <c r="O98" s="37">
        <f t="shared" si="56"/>
        <v>4.4114935575530721E-2</v>
      </c>
      <c r="P98" s="32">
        <f t="shared" si="68"/>
        <v>0</v>
      </c>
      <c r="Q98" s="32">
        <f t="shared" si="45"/>
        <v>0.11976112034989375</v>
      </c>
      <c r="R98" s="43">
        <v>75</v>
      </c>
      <c r="S98" s="44">
        <f t="shared" si="46"/>
        <v>3.6584717660463465E-3</v>
      </c>
      <c r="T98" s="44">
        <f t="shared" si="47"/>
        <v>0.11447111259650986</v>
      </c>
      <c r="U98" s="44">
        <f t="shared" si="48"/>
        <v>0.13736533511581181</v>
      </c>
      <c r="V98" s="44">
        <f t="shared" si="49"/>
        <v>2.8617778149127464E-2</v>
      </c>
      <c r="W98" s="44">
        <f t="shared" si="50"/>
        <v>2.8617778149127464E-2</v>
      </c>
      <c r="X98" s="44">
        <f t="shared" si="69"/>
        <v>6.2767918624492616E-2</v>
      </c>
      <c r="Y98" s="44">
        <f t="shared" si="39"/>
        <v>7.6253838490345185E-2</v>
      </c>
      <c r="Z98" s="32">
        <f t="shared" si="57"/>
        <v>1.2394709001979541E-3</v>
      </c>
      <c r="AA98" s="32">
        <f t="shared" si="58"/>
        <v>2.3984125751337483E-3</v>
      </c>
      <c r="AB98" s="32">
        <f t="shared" si="59"/>
        <v>0</v>
      </c>
      <c r="AC98" s="32">
        <f t="shared" si="60"/>
        <v>2.1078825255188325E-6</v>
      </c>
      <c r="AE98" s="19">
        <f t="shared" si="61"/>
        <v>1.8443576345275662E-3</v>
      </c>
      <c r="AF98" s="19">
        <f t="shared" si="62"/>
        <v>7.366435727515229E-4</v>
      </c>
      <c r="AG98" s="19">
        <f t="shared" si="63"/>
        <v>1.3650918108066545E-4</v>
      </c>
      <c r="AH98" s="19">
        <f t="shared" si="64"/>
        <v>0.11783834540963588</v>
      </c>
      <c r="AI98" s="19">
        <f t="shared" si="65"/>
        <v>0.10188477576865125</v>
      </c>
    </row>
    <row r="99" spans="1:35" x14ac:dyDescent="0.25">
      <c r="A99" s="45">
        <f t="shared" si="66"/>
        <v>98</v>
      </c>
      <c r="B99" s="32">
        <f t="shared" si="51"/>
        <v>1.3879902241674691</v>
      </c>
      <c r="C99" s="28">
        <f t="shared" si="42"/>
        <v>2.2883743439786721E-3</v>
      </c>
      <c r="D99" s="33">
        <f t="shared" si="52"/>
        <v>3.3739576211941195E-3</v>
      </c>
      <c r="E99" s="28">
        <f t="shared" si="43"/>
        <v>1.0855832772154474E-3</v>
      </c>
      <c r="F99" s="34">
        <f t="shared" si="67"/>
        <v>1.1246525403980398E-3</v>
      </c>
      <c r="G99" s="30">
        <f t="shared" si="44"/>
        <v>3.9069263182592339E-5</v>
      </c>
      <c r="H99" s="30">
        <f t="shared" si="41"/>
        <v>2E-3</v>
      </c>
      <c r="I99" s="31">
        <f t="shared" si="40"/>
        <v>-1.9609307368174079E-3</v>
      </c>
      <c r="J99" s="30">
        <f t="shared" si="53"/>
        <v>0.99658697311562328</v>
      </c>
      <c r="K99" s="30">
        <f t="shared" si="54"/>
        <v>0</v>
      </c>
      <c r="L99" s="29">
        <v>8.0221704206402747E-2</v>
      </c>
      <c r="M99" s="29">
        <v>4.4114935575530721E-2</v>
      </c>
      <c r="N99" s="37">
        <f t="shared" si="55"/>
        <v>8.0959086314260992E-2</v>
      </c>
      <c r="O99" s="37">
        <f t="shared" si="56"/>
        <v>4.4538358200586964E-2</v>
      </c>
      <c r="P99" s="32">
        <f t="shared" si="68"/>
        <v>0.2</v>
      </c>
      <c r="Q99" s="32">
        <f t="shared" si="45"/>
        <v>0.12386435020537191</v>
      </c>
      <c r="R99" s="43">
        <v>76</v>
      </c>
      <c r="S99" s="44">
        <f t="shared" si="46"/>
        <v>3.3739576211941195E-3</v>
      </c>
      <c r="T99" s="44">
        <f t="shared" si="47"/>
        <v>0.11830617760175802</v>
      </c>
      <c r="U99" s="44">
        <f t="shared" si="48"/>
        <v>0.14196741312210961</v>
      </c>
      <c r="V99" s="44">
        <f t="shared" si="49"/>
        <v>2.9576544400439504E-2</v>
      </c>
      <c r="W99" s="44">
        <f t="shared" si="50"/>
        <v>2.9576544400439504E-2</v>
      </c>
      <c r="X99" s="44">
        <f t="shared" si="69"/>
        <v>5.8905881585600783E-2</v>
      </c>
      <c r="Y99" s="44">
        <f t="shared" ref="Y99:Y110" si="70">MIN(Y98*$I$17*(1-POWER(R99,$I$19)*$I$18/100000),1-V99-W99-$I$13)</f>
        <v>7.5382038384680425E-2</v>
      </c>
      <c r="Z99" s="32">
        <f t="shared" si="57"/>
        <v>1.1391410259044507E-3</v>
      </c>
      <c r="AA99" s="32">
        <f t="shared" si="58"/>
        <v>2.2145923771066285E-3</v>
      </c>
      <c r="AB99" s="32">
        <f t="shared" si="59"/>
        <v>0</v>
      </c>
      <c r="AC99" s="32">
        <f t="shared" si="60"/>
        <v>1.860868964362994E-6</v>
      </c>
      <c r="AE99" s="19">
        <f t="shared" si="61"/>
        <v>1.6486962978080502E-3</v>
      </c>
      <c r="AF99" s="19">
        <f t="shared" si="62"/>
        <v>6.5033383051213097E-4</v>
      </c>
      <c r="AG99" s="19">
        <f t="shared" si="63"/>
        <v>1.2740372422259774E-4</v>
      </c>
      <c r="AH99" s="19">
        <f t="shared" si="64"/>
        <v>0.11799231611848035</v>
      </c>
      <c r="AI99" s="19">
        <f t="shared" si="65"/>
        <v>0.10202188159562374</v>
      </c>
    </row>
    <row r="100" spans="1:35" x14ac:dyDescent="0.25">
      <c r="A100" s="45">
        <f t="shared" si="66"/>
        <v>99</v>
      </c>
      <c r="B100" s="32">
        <f t="shared" si="51"/>
        <v>1.4344424225881915</v>
      </c>
      <c r="C100" s="28">
        <f t="shared" si="42"/>
        <v>2.1075020950354966E-3</v>
      </c>
      <c r="D100" s="33">
        <f t="shared" si="52"/>
        <v>3.109276166520349E-3</v>
      </c>
      <c r="E100" s="28">
        <f t="shared" si="43"/>
        <v>1.0017740714848523E-3</v>
      </c>
      <c r="F100" s="34">
        <f t="shared" si="67"/>
        <v>1.0364253888401162E-3</v>
      </c>
      <c r="G100" s="30">
        <f t="shared" si="44"/>
        <v>3.4651317355263939E-5</v>
      </c>
      <c r="H100" s="30">
        <f t="shared" si="41"/>
        <v>2E-3</v>
      </c>
      <c r="I100" s="31">
        <f t="shared" si="40"/>
        <v>-1.9653486826447363E-3</v>
      </c>
      <c r="J100" s="30">
        <f t="shared" si="53"/>
        <v>0.9968560725161244</v>
      </c>
      <c r="K100" s="30">
        <f t="shared" si="54"/>
        <v>0</v>
      </c>
      <c r="L100" s="29">
        <v>8.0221704206402747E-2</v>
      </c>
      <c r="M100" s="29">
        <v>4.4114935575530721E-2</v>
      </c>
      <c r="N100" s="37">
        <f t="shared" si="55"/>
        <v>8.1696468422119223E-2</v>
      </c>
      <c r="O100" s="37">
        <f t="shared" si="56"/>
        <v>4.4961780825643199E-2</v>
      </c>
      <c r="P100" s="32">
        <f t="shared" si="68"/>
        <v>0.4</v>
      </c>
      <c r="Q100" s="32">
        <f t="shared" si="45"/>
        <v>0.12828844595485753</v>
      </c>
      <c r="R100" s="43">
        <v>77</v>
      </c>
      <c r="S100" s="44">
        <f t="shared" si="46"/>
        <v>3.109276166520349E-3</v>
      </c>
      <c r="T100" s="44">
        <f t="shared" si="47"/>
        <v>0.12244523416591895</v>
      </c>
      <c r="U100" s="44">
        <f t="shared" si="48"/>
        <v>0.14693428099910272</v>
      </c>
      <c r="V100" s="44">
        <f t="shared" si="49"/>
        <v>3.0611308541479736E-2</v>
      </c>
      <c r="W100" s="44">
        <f t="shared" si="50"/>
        <v>3.0611308541479736E-2</v>
      </c>
      <c r="X100" s="44">
        <f t="shared" si="69"/>
        <v>5.4927560907534867E-2</v>
      </c>
      <c r="Y100" s="44">
        <f t="shared" si="70"/>
        <v>7.4498756079102682E-2</v>
      </c>
      <c r="Z100" s="32">
        <f t="shared" si="57"/>
        <v>1.0458940122028098E-3</v>
      </c>
      <c r="AA100" s="32">
        <f t="shared" si="58"/>
        <v>2.0435548550565351E-3</v>
      </c>
      <c r="AB100" s="32">
        <f t="shared" si="59"/>
        <v>0</v>
      </c>
      <c r="AC100" s="32">
        <f t="shared" si="60"/>
        <v>1.6428018452674741E-6</v>
      </c>
      <c r="AE100" s="19">
        <f t="shared" si="61"/>
        <v>1.4692134461785442E-3</v>
      </c>
      <c r="AF100" s="19">
        <f t="shared" si="62"/>
        <v>5.7152458563830143E-4</v>
      </c>
      <c r="AG100" s="19">
        <f t="shared" si="63"/>
        <v>1.1890562097941356E-4</v>
      </c>
      <c r="AH100" s="19">
        <f t="shared" si="64"/>
        <v>0.11813340506931891</v>
      </c>
      <c r="AI100" s="19">
        <f t="shared" si="65"/>
        <v>0.1021475828445317</v>
      </c>
    </row>
    <row r="101" spans="1:35" x14ac:dyDescent="0.25">
      <c r="A101" s="45">
        <f t="shared" si="66"/>
        <v>100</v>
      </c>
      <c r="B101" s="32">
        <f t="shared" si="51"/>
        <v>1.4862948194232077</v>
      </c>
      <c r="C101" s="28">
        <f t="shared" si="42"/>
        <v>1.9395412675756343E-3</v>
      </c>
      <c r="D101" s="33">
        <f t="shared" si="52"/>
        <v>2.8632464535586519E-3</v>
      </c>
      <c r="E101" s="28">
        <f t="shared" si="43"/>
        <v>9.2370518598301754E-4</v>
      </c>
      <c r="F101" s="34">
        <f t="shared" si="67"/>
        <v>9.5441548451955058E-4</v>
      </c>
      <c r="G101" s="30">
        <f t="shared" si="44"/>
        <v>3.0710298536533042E-5</v>
      </c>
      <c r="H101" s="30">
        <f t="shared" si="41"/>
        <v>2E-3</v>
      </c>
      <c r="I101" s="31">
        <f t="shared" si="40"/>
        <v>-1.9692897014634671E-3</v>
      </c>
      <c r="J101" s="30">
        <f t="shared" si="53"/>
        <v>0.99710604324790464</v>
      </c>
      <c r="K101" s="30">
        <f t="shared" si="54"/>
        <v>0</v>
      </c>
      <c r="L101" s="29">
        <v>8.0221704206402747E-2</v>
      </c>
      <c r="M101" s="29">
        <v>4.4114935575530721E-2</v>
      </c>
      <c r="N101" s="37">
        <f t="shared" si="55"/>
        <v>8.2433850529977482E-2</v>
      </c>
      <c r="O101" s="37">
        <f t="shared" si="56"/>
        <v>4.5385203450699442E-2</v>
      </c>
      <c r="P101" s="32">
        <f t="shared" si="68"/>
        <v>0.60000000000000009</v>
      </c>
      <c r="Q101" s="32">
        <f t="shared" si="45"/>
        <v>0.13306665130802597</v>
      </c>
      <c r="R101" s="43">
        <v>78</v>
      </c>
      <c r="S101" s="44">
        <f t="shared" si="46"/>
        <v>2.8632464535586519E-3</v>
      </c>
      <c r="T101" s="44">
        <f t="shared" si="47"/>
        <v>0.12691955753459888</v>
      </c>
      <c r="U101" s="44">
        <f t="shared" si="48"/>
        <v>0.15230346904151865</v>
      </c>
      <c r="V101" s="44">
        <f t="shared" si="49"/>
        <v>3.172988938364972E-2</v>
      </c>
      <c r="W101" s="44">
        <f t="shared" si="50"/>
        <v>3.172988938364972E-2</v>
      </c>
      <c r="X101" s="44">
        <f t="shared" si="69"/>
        <v>5.0822468092788037E-2</v>
      </c>
      <c r="Y101" s="44">
        <f t="shared" si="70"/>
        <v>7.3604625510386906E-2</v>
      </c>
      <c r="Z101" s="32">
        <f t="shared" si="57"/>
        <v>9.5928001225931299E-4</v>
      </c>
      <c r="AA101" s="32">
        <f t="shared" si="58"/>
        <v>1.8845162612485609E-3</v>
      </c>
      <c r="AB101" s="32">
        <f t="shared" si="59"/>
        <v>0</v>
      </c>
      <c r="AC101" s="32">
        <f t="shared" si="60"/>
        <v>1.4502890609162591E-6</v>
      </c>
      <c r="AE101" s="19">
        <f t="shared" si="61"/>
        <v>1.3049505671615808E-3</v>
      </c>
      <c r="AF101" s="19">
        <f t="shared" si="62"/>
        <v>4.998126180672123E-4</v>
      </c>
      <c r="AG101" s="19">
        <f t="shared" si="63"/>
        <v>1.1097435955480636E-4</v>
      </c>
      <c r="AH101" s="19">
        <f t="shared" si="64"/>
        <v>0.11826235616949725</v>
      </c>
      <c r="AI101" s="19">
        <f t="shared" si="65"/>
        <v>0.10226253785236603</v>
      </c>
    </row>
    <row r="102" spans="1:35" x14ac:dyDescent="0.25">
      <c r="A102" s="45">
        <f t="shared" si="66"/>
        <v>101</v>
      </c>
      <c r="B102" s="32">
        <f t="shared" si="51"/>
        <v>1.5443371942359059</v>
      </c>
      <c r="C102" s="28">
        <f t="shared" si="42"/>
        <v>1.7836914209983607E-3</v>
      </c>
      <c r="D102" s="33">
        <f t="shared" si="52"/>
        <v>2.6347409660327122E-3</v>
      </c>
      <c r="E102" s="28">
        <f t="shared" si="43"/>
        <v>8.5104954503435152E-4</v>
      </c>
      <c r="F102" s="34">
        <f t="shared" si="67"/>
        <v>8.7824698867757075E-4</v>
      </c>
      <c r="G102" s="30">
        <f t="shared" si="44"/>
        <v>2.7197443643219238E-5</v>
      </c>
      <c r="H102" s="30">
        <f t="shared" si="41"/>
        <v>2E-3</v>
      </c>
      <c r="I102" s="31">
        <f t="shared" si="40"/>
        <v>-1.972802556356781E-3</v>
      </c>
      <c r="J102" s="30">
        <f t="shared" si="53"/>
        <v>0.99733806159032412</v>
      </c>
      <c r="K102" s="30">
        <f t="shared" si="54"/>
        <v>0</v>
      </c>
      <c r="L102" s="29">
        <v>8.0221704206402747E-2</v>
      </c>
      <c r="M102" s="29">
        <v>4.4114935575530721E-2</v>
      </c>
      <c r="N102" s="37">
        <f t="shared" si="55"/>
        <v>8.3171232637835713E-2</v>
      </c>
      <c r="O102" s="37">
        <f t="shared" si="56"/>
        <v>4.5808626075755685E-2</v>
      </c>
      <c r="P102" s="32">
        <f t="shared" si="68"/>
        <v>0.8</v>
      </c>
      <c r="Q102" s="32">
        <f t="shared" si="45"/>
        <v>0.13823589741017694</v>
      </c>
      <c r="R102" s="43">
        <v>79</v>
      </c>
      <c r="S102" s="44">
        <f t="shared" si="46"/>
        <v>2.6347409660327122E-3</v>
      </c>
      <c r="T102" s="44">
        <f t="shared" si="47"/>
        <v>0.13176389173199377</v>
      </c>
      <c r="U102" s="44">
        <f t="shared" si="48"/>
        <v>0.1581166700783925</v>
      </c>
      <c r="V102" s="44">
        <f t="shared" si="49"/>
        <v>3.2940972932998441E-2</v>
      </c>
      <c r="W102" s="44">
        <f t="shared" si="50"/>
        <v>3.2940972932998441E-2</v>
      </c>
      <c r="X102" s="44">
        <f t="shared" si="69"/>
        <v>4.6578934559412484E-2</v>
      </c>
      <c r="Y102" s="44">
        <f t="shared" si="70"/>
        <v>7.2700282627960328E-2</v>
      </c>
      <c r="Z102" s="32">
        <f t="shared" si="57"/>
        <v>8.789017068923221E-4</v>
      </c>
      <c r="AA102" s="32">
        <f t="shared" si="58"/>
        <v>1.736746443656596E-3</v>
      </c>
      <c r="AB102" s="32">
        <f t="shared" si="59"/>
        <v>0</v>
      </c>
      <c r="AC102" s="32">
        <f t="shared" si="60"/>
        <v>1.2803360102574682E-6</v>
      </c>
      <c r="AE102" s="19">
        <f t="shared" si="61"/>
        <v>1.1549883196855079E-3</v>
      </c>
      <c r="AF102" s="19">
        <f t="shared" si="62"/>
        <v>4.3480602848941963E-4</v>
      </c>
      <c r="AG102" s="19">
        <f t="shared" si="63"/>
        <v>1.03572130376676E-4</v>
      </c>
      <c r="AH102" s="19">
        <f t="shared" si="64"/>
        <v>0.11837988530224679</v>
      </c>
      <c r="AI102" s="19">
        <f t="shared" si="65"/>
        <v>0.10236737978584851</v>
      </c>
    </row>
    <row r="103" spans="1:35" x14ac:dyDescent="0.25">
      <c r="A103" s="45">
        <f t="shared" si="66"/>
        <v>102</v>
      </c>
      <c r="B103" s="32">
        <f t="shared" si="51"/>
        <v>1.6095040347857235</v>
      </c>
      <c r="C103" s="28">
        <f t="shared" si="42"/>
        <v>1.6391917144890323E-3</v>
      </c>
      <c r="D103" s="33">
        <f t="shared" si="52"/>
        <v>2.4226845834155655E-3</v>
      </c>
      <c r="E103" s="28">
        <f t="shared" si="43"/>
        <v>7.8349286892653316E-4</v>
      </c>
      <c r="F103" s="34">
        <f t="shared" si="67"/>
        <v>8.0756152780518849E-4</v>
      </c>
      <c r="G103" s="30">
        <f t="shared" si="44"/>
        <v>2.4068658878655331E-5</v>
      </c>
      <c r="H103" s="30">
        <f t="shared" si="41"/>
        <v>2E-3</v>
      </c>
      <c r="I103" s="31">
        <f t="shared" si="40"/>
        <v>-1.9759313411213449E-3</v>
      </c>
      <c r="J103" s="30">
        <f t="shared" si="53"/>
        <v>0.99755324675770585</v>
      </c>
      <c r="K103" s="30">
        <f t="shared" si="54"/>
        <v>0</v>
      </c>
      <c r="L103" s="29">
        <v>8.3908614745693957E-2</v>
      </c>
      <c r="M103" s="29">
        <v>4.623204870081192E-2</v>
      </c>
      <c r="N103" s="37">
        <f t="shared" si="55"/>
        <v>8.3908614745693957E-2</v>
      </c>
      <c r="O103" s="37">
        <f t="shared" si="56"/>
        <v>4.623204870081192E-2</v>
      </c>
      <c r="P103" s="32">
        <f t="shared" si="68"/>
        <v>0</v>
      </c>
      <c r="Q103" s="32">
        <f t="shared" si="45"/>
        <v>0.14379306237445072</v>
      </c>
      <c r="R103" s="43">
        <v>80</v>
      </c>
      <c r="S103" s="44">
        <f t="shared" si="46"/>
        <v>2.4226845834155655E-3</v>
      </c>
      <c r="T103" s="44">
        <f t="shared" si="47"/>
        <v>0.13697477756440438</v>
      </c>
      <c r="U103" s="44">
        <f t="shared" si="48"/>
        <v>0.16436973307728525</v>
      </c>
      <c r="V103" s="44">
        <f t="shared" si="49"/>
        <v>3.4243694391101094E-2</v>
      </c>
      <c r="W103" s="44">
        <f t="shared" si="50"/>
        <v>3.4243694391101094E-2</v>
      </c>
      <c r="X103" s="44">
        <f t="shared" si="69"/>
        <v>4.3557201084177807E-2</v>
      </c>
      <c r="Y103" s="44">
        <f t="shared" si="70"/>
        <v>7.1786364647074094E-2</v>
      </c>
      <c r="Z103" s="32">
        <f t="shared" si="57"/>
        <v>8.0437876516066152E-4</v>
      </c>
      <c r="AA103" s="32">
        <f t="shared" si="58"/>
        <v>1.5995507334240595E-3</v>
      </c>
      <c r="AB103" s="32">
        <f t="shared" si="59"/>
        <v>0</v>
      </c>
      <c r="AC103" s="32">
        <f t="shared" si="60"/>
        <v>1.130299016477698E-6</v>
      </c>
      <c r="AE103" s="19">
        <f t="shared" si="61"/>
        <v>1.018445234719316E-3</v>
      </c>
      <c r="AF103" s="19">
        <f t="shared" si="62"/>
        <v>3.7612290420890751E-4</v>
      </c>
      <c r="AG103" s="19">
        <f t="shared" si="63"/>
        <v>9.6663645852944862E-5</v>
      </c>
      <c r="AH103" s="19">
        <f t="shared" si="64"/>
        <v>0.11848668182257824</v>
      </c>
      <c r="AI103" s="19">
        <f t="shared" si="65"/>
        <v>0.10246271795928749</v>
      </c>
    </row>
    <row r="104" spans="1:35" x14ac:dyDescent="0.25">
      <c r="A104" s="45">
        <f t="shared" si="66"/>
        <v>103</v>
      </c>
      <c r="B104" s="32">
        <f t="shared" si="51"/>
        <v>1.6831355616576691</v>
      </c>
      <c r="C104" s="28">
        <f t="shared" si="42"/>
        <v>1.5064301410405423E-3</v>
      </c>
      <c r="D104" s="33">
        <f t="shared" si="52"/>
        <v>2.2276954988699939E-3</v>
      </c>
      <c r="E104" s="28">
        <f t="shared" si="43"/>
        <v>7.2126535782945163E-4</v>
      </c>
      <c r="F104" s="34">
        <f t="shared" si="67"/>
        <v>7.4256516628999798E-4</v>
      </c>
      <c r="G104" s="30">
        <f t="shared" si="44"/>
        <v>2.1299808460546353E-5</v>
      </c>
      <c r="H104" s="30">
        <f t="shared" si="41"/>
        <v>2E-3</v>
      </c>
      <c r="I104" s="31">
        <f t="shared" si="40"/>
        <v>-1.9787001915394535E-3</v>
      </c>
      <c r="J104" s="30">
        <f t="shared" si="53"/>
        <v>0.99775100469266942</v>
      </c>
      <c r="K104" s="30">
        <f t="shared" si="54"/>
        <v>0</v>
      </c>
      <c r="L104" s="29">
        <v>8.3908614745693957E-2</v>
      </c>
      <c r="M104" s="29">
        <v>4.623204870081192E-2</v>
      </c>
      <c r="N104" s="37">
        <f t="shared" si="55"/>
        <v>8.3908614745693957E-2</v>
      </c>
      <c r="O104" s="37">
        <f t="shared" si="56"/>
        <v>4.6232048700811927E-2</v>
      </c>
      <c r="P104" s="32">
        <f t="shared" si="68"/>
        <v>0.2</v>
      </c>
      <c r="Q104" s="32">
        <f t="shared" si="45"/>
        <v>0.14903471843901234</v>
      </c>
      <c r="R104" s="43">
        <v>81</v>
      </c>
      <c r="S104" s="44">
        <f t="shared" si="46"/>
        <v>2.2276954988699939E-3</v>
      </c>
      <c r="T104" s="44">
        <f t="shared" si="47"/>
        <v>0.14188210833653125</v>
      </c>
      <c r="U104" s="44">
        <f t="shared" si="48"/>
        <v>0.1702585300038375</v>
      </c>
      <c r="V104" s="44">
        <f t="shared" si="49"/>
        <v>3.5470527084132814E-2</v>
      </c>
      <c r="W104" s="44">
        <f t="shared" si="50"/>
        <v>3.5470527084132814E-2</v>
      </c>
      <c r="X104" s="44">
        <f t="shared" si="69"/>
        <v>3.9639787951979068E-2</v>
      </c>
      <c r="Y104" s="44">
        <f t="shared" si="70"/>
        <v>7.0863509308712477E-2</v>
      </c>
      <c r="Z104" s="32">
        <f t="shared" si="57"/>
        <v>7.3542027783307824E-4</v>
      </c>
      <c r="AA104" s="32">
        <f t="shared" si="58"/>
        <v>1.4723033846006899E-3</v>
      </c>
      <c r="AB104" s="32">
        <f t="shared" si="59"/>
        <v>0</v>
      </c>
      <c r="AC104" s="32">
        <f t="shared" si="60"/>
        <v>9.9784420372081714E-7</v>
      </c>
      <c r="AE104" s="19">
        <f t="shared" si="61"/>
        <v>8.9501414821091714E-4</v>
      </c>
      <c r="AF104" s="19">
        <f t="shared" si="62"/>
        <v>3.2290843716663395E-4</v>
      </c>
      <c r="AG104" s="19">
        <f t="shared" si="63"/>
        <v>9.0215972150049957E-5</v>
      </c>
      <c r="AH104" s="19">
        <f t="shared" si="64"/>
        <v>0.11858338037131912</v>
      </c>
      <c r="AI104" s="19">
        <f t="shared" si="65"/>
        <v>0.10254911263780019</v>
      </c>
    </row>
    <row r="105" spans="1:35" x14ac:dyDescent="0.25">
      <c r="A105" s="45">
        <f t="shared" si="66"/>
        <v>104</v>
      </c>
      <c r="B105" s="32">
        <f t="shared" si="51"/>
        <v>1.7664630259235303</v>
      </c>
      <c r="C105" s="28">
        <f t="shared" si="42"/>
        <v>1.3844495228163985E-3</v>
      </c>
      <c r="D105" s="33">
        <f t="shared" si="52"/>
        <v>2.0484000557304022E-3</v>
      </c>
      <c r="E105" s="28">
        <f t="shared" si="43"/>
        <v>6.6395053291400368E-4</v>
      </c>
      <c r="F105" s="34">
        <f t="shared" si="67"/>
        <v>6.828000185768007E-4</v>
      </c>
      <c r="G105" s="30">
        <f t="shared" si="44"/>
        <v>1.8849485662797015E-5</v>
      </c>
      <c r="H105" s="30">
        <f t="shared" si="41"/>
        <v>2E-3</v>
      </c>
      <c r="I105" s="31">
        <f t="shared" si="40"/>
        <v>-1.9811505143372031E-3</v>
      </c>
      <c r="J105" s="30">
        <f t="shared" si="53"/>
        <v>0.99793275045860685</v>
      </c>
      <c r="K105" s="30">
        <f t="shared" si="54"/>
        <v>0</v>
      </c>
      <c r="L105" s="29">
        <v>8.3908614745693957E-2</v>
      </c>
      <c r="M105" s="29">
        <v>4.623204870081192E-2</v>
      </c>
      <c r="N105" s="37">
        <f t="shared" si="55"/>
        <v>8.3908614745693957E-2</v>
      </c>
      <c r="O105" s="37">
        <f t="shared" si="56"/>
        <v>4.623204870081192E-2</v>
      </c>
      <c r="P105" s="32">
        <f t="shared" si="68"/>
        <v>0.4</v>
      </c>
      <c r="Q105" s="32">
        <f t="shared" si="45"/>
        <v>0.15473517406484705</v>
      </c>
      <c r="R105" s="43">
        <v>82</v>
      </c>
      <c r="S105" s="44">
        <f t="shared" si="46"/>
        <v>2.0484000557304022E-3</v>
      </c>
      <c r="T105" s="44">
        <f t="shared" si="47"/>
        <v>0.14722337003453684</v>
      </c>
      <c r="U105" s="44">
        <f t="shared" si="48"/>
        <v>0.17666804404144421</v>
      </c>
      <c r="V105" s="44">
        <f t="shared" si="49"/>
        <v>3.6805842508634209E-2</v>
      </c>
      <c r="W105" s="44">
        <f t="shared" si="50"/>
        <v>3.6805842508634209E-2</v>
      </c>
      <c r="X105" s="44">
        <f t="shared" si="69"/>
        <v>3.5550630687287255E-2</v>
      </c>
      <c r="Y105" s="44">
        <f t="shared" si="70"/>
        <v>6.9932354147425935E-2</v>
      </c>
      <c r="Z105" s="32">
        <f t="shared" si="57"/>
        <v>6.7323712488801609E-4</v>
      </c>
      <c r="AA105" s="32">
        <f t="shared" si="58"/>
        <v>1.3558587169749307E-3</v>
      </c>
      <c r="AB105" s="32">
        <f t="shared" si="59"/>
        <v>0</v>
      </c>
      <c r="AC105" s="32">
        <f t="shared" si="60"/>
        <v>8.8091119286475801E-7</v>
      </c>
      <c r="AE105" s="19">
        <f t="shared" si="61"/>
        <v>7.8374101382200736E-4</v>
      </c>
      <c r="AF105" s="19">
        <f t="shared" si="62"/>
        <v>2.7591307864114278E-4</v>
      </c>
      <c r="AG105" s="19">
        <f t="shared" si="63"/>
        <v>8.4198372192172355E-5</v>
      </c>
      <c r="AH105" s="19">
        <f t="shared" si="64"/>
        <v>0.11867010491074174</v>
      </c>
      <c r="AI105" s="19">
        <f t="shared" si="65"/>
        <v>0.10262667419124984</v>
      </c>
    </row>
    <row r="106" spans="1:35" x14ac:dyDescent="0.25">
      <c r="A106" s="45">
        <f t="shared" si="66"/>
        <v>105</v>
      </c>
      <c r="B106" s="32">
        <f t="shared" si="51"/>
        <v>1.8610003929907277</v>
      </c>
      <c r="C106" s="28">
        <f t="shared" si="42"/>
        <v>1.2723711509751573E-3</v>
      </c>
      <c r="D106" s="33">
        <f t="shared" si="52"/>
        <v>1.8835351557000143E-3</v>
      </c>
      <c r="E106" s="28">
        <f t="shared" si="43"/>
        <v>6.1116400472485688E-4</v>
      </c>
      <c r="F106" s="34">
        <f t="shared" si="67"/>
        <v>6.2784505190000472E-4</v>
      </c>
      <c r="G106" s="30">
        <f t="shared" si="44"/>
        <v>1.6681047175147847E-5</v>
      </c>
      <c r="H106" s="30">
        <f t="shared" si="41"/>
        <v>2E-3</v>
      </c>
      <c r="I106" s="31">
        <f t="shared" ref="I106:I132" si="71">G106-H106</f>
        <v>-1.9833189528248524E-3</v>
      </c>
      <c r="J106" s="30">
        <f t="shared" si="53"/>
        <v>0.99809978379712494</v>
      </c>
      <c r="K106" s="30">
        <f t="shared" si="54"/>
        <v>0</v>
      </c>
      <c r="L106" s="29">
        <v>8.3908614745693957E-2</v>
      </c>
      <c r="M106" s="29">
        <v>4.623204870081192E-2</v>
      </c>
      <c r="N106" s="37">
        <f t="shared" si="55"/>
        <v>8.3908614745693957E-2</v>
      </c>
      <c r="O106" s="37">
        <f t="shared" si="56"/>
        <v>4.623204870081192E-2</v>
      </c>
      <c r="P106" s="32">
        <f t="shared" si="68"/>
        <v>0.60000000000000009</v>
      </c>
      <c r="Q106" s="32">
        <f t="shared" si="45"/>
        <v>0.16093458775049649</v>
      </c>
      <c r="R106" s="43">
        <v>83</v>
      </c>
      <c r="S106" s="44">
        <f t="shared" si="46"/>
        <v>1.8835351557000143E-3</v>
      </c>
      <c r="T106" s="44">
        <f t="shared" si="47"/>
        <v>0.15303622712966894</v>
      </c>
      <c r="U106" s="44">
        <f t="shared" si="48"/>
        <v>0.18364347255560273</v>
      </c>
      <c r="V106" s="44">
        <f t="shared" si="49"/>
        <v>3.8259056782417235E-2</v>
      </c>
      <c r="W106" s="44">
        <f t="shared" si="50"/>
        <v>3.8259056782417235E-2</v>
      </c>
      <c r="X106" s="44">
        <f t="shared" si="69"/>
        <v>3.1275949895655471E-2</v>
      </c>
      <c r="Y106" s="44">
        <f t="shared" si="70"/>
        <v>6.8993535768245365E-2</v>
      </c>
      <c r="Z106" s="32">
        <f t="shared" si="57"/>
        <v>6.1607754020250949E-4</v>
      </c>
      <c r="AA106" s="32">
        <f t="shared" si="58"/>
        <v>1.248767290784904E-3</v>
      </c>
      <c r="AB106" s="32">
        <f t="shared" si="59"/>
        <v>0</v>
      </c>
      <c r="AC106" s="32">
        <f t="shared" si="60"/>
        <v>7.7768105163190994E-7</v>
      </c>
      <c r="AE106" s="19">
        <f t="shared" si="61"/>
        <v>6.8370278467829251E-4</v>
      </c>
      <c r="AF106" s="19">
        <f t="shared" si="62"/>
        <v>2.3450914699655587E-4</v>
      </c>
      <c r="AG106" s="19">
        <f t="shared" si="63"/>
        <v>7.8582159132756818E-5</v>
      </c>
      <c r="AH106" s="19">
        <f t="shared" si="64"/>
        <v>0.11874769618299302</v>
      </c>
      <c r="AI106" s="19">
        <f t="shared" si="65"/>
        <v>0.10269614129284628</v>
      </c>
    </row>
    <row r="107" spans="1:35" x14ac:dyDescent="0.25">
      <c r="A107" s="45">
        <f t="shared" si="66"/>
        <v>106</v>
      </c>
      <c r="B107" s="32">
        <f t="shared" si="51"/>
        <v>1.968575196651084</v>
      </c>
      <c r="C107" s="28">
        <f t="shared" si="42"/>
        <v>1.1693883055159406E-3</v>
      </c>
      <c r="D107" s="33">
        <f t="shared" si="52"/>
        <v>1.7319393605917789E-3</v>
      </c>
      <c r="E107" s="28">
        <f t="shared" si="43"/>
        <v>5.6255105507583821E-4</v>
      </c>
      <c r="F107" s="34">
        <f t="shared" si="67"/>
        <v>5.7731312019725968E-4</v>
      </c>
      <c r="G107" s="30">
        <f t="shared" si="44"/>
        <v>1.4762065121421471E-5</v>
      </c>
      <c r="H107" s="30">
        <f t="shared" si="41"/>
        <v>2E-3</v>
      </c>
      <c r="I107" s="31">
        <f t="shared" si="71"/>
        <v>-1.9852379348785786E-3</v>
      </c>
      <c r="J107" s="30">
        <f t="shared" si="53"/>
        <v>0.9982532985742868</v>
      </c>
      <c r="K107" s="30">
        <f t="shared" si="54"/>
        <v>0</v>
      </c>
      <c r="L107" s="29">
        <v>8.3908614745693957E-2</v>
      </c>
      <c r="M107" s="29">
        <v>4.623204870081192E-2</v>
      </c>
      <c r="N107" s="37">
        <f t="shared" si="55"/>
        <v>8.3908614745693944E-2</v>
      </c>
      <c r="O107" s="37">
        <f t="shared" si="56"/>
        <v>4.623204870081192E-2</v>
      </c>
      <c r="P107" s="32">
        <f t="shared" si="68"/>
        <v>0.8</v>
      </c>
      <c r="Q107" s="32">
        <f t="shared" si="45"/>
        <v>0.16767663304800545</v>
      </c>
      <c r="R107" s="43">
        <v>84</v>
      </c>
      <c r="S107" s="44">
        <f t="shared" si="46"/>
        <v>1.7319393605917789E-3</v>
      </c>
      <c r="T107" s="44">
        <f t="shared" si="47"/>
        <v>0.15936164678265122</v>
      </c>
      <c r="U107" s="44">
        <f t="shared" si="48"/>
        <v>0.19123397613918144</v>
      </c>
      <c r="V107" s="44">
        <f t="shared" si="49"/>
        <v>3.9840411695662804E-2</v>
      </c>
      <c r="W107" s="44">
        <f t="shared" si="50"/>
        <v>3.9840411695662804E-2</v>
      </c>
      <c r="X107" s="44">
        <f t="shared" si="69"/>
        <v>2.6800697298144778E-2</v>
      </c>
      <c r="Y107" s="44">
        <f t="shared" si="70"/>
        <v>6.8047689133803005E-2</v>
      </c>
      <c r="Z107" s="32">
        <f t="shared" si="57"/>
        <v>5.635399456126245E-4</v>
      </c>
      <c r="AA107" s="32">
        <f t="shared" si="58"/>
        <v>1.1502735707261378E-3</v>
      </c>
      <c r="AB107" s="32">
        <f t="shared" si="59"/>
        <v>0</v>
      </c>
      <c r="AC107" s="32">
        <f t="shared" si="60"/>
        <v>6.8654800048631408E-7</v>
      </c>
      <c r="AE107" s="19">
        <f t="shared" si="61"/>
        <v>5.9402775545749518E-4</v>
      </c>
      <c r="AF107" s="19">
        <f t="shared" si="62"/>
        <v>1.9815565924345604E-4</v>
      </c>
      <c r="AG107" s="19">
        <f t="shared" si="63"/>
        <v>7.334055959979711E-5</v>
      </c>
      <c r="AH107" s="19">
        <f t="shared" si="64"/>
        <v>0.11881692008075483</v>
      </c>
      <c r="AI107" s="19">
        <f t="shared" si="65"/>
        <v>0.10275818751159134</v>
      </c>
    </row>
    <row r="108" spans="1:35" x14ac:dyDescent="0.25">
      <c r="A108" s="45">
        <f t="shared" si="66"/>
        <v>107</v>
      </c>
      <c r="B108" s="32">
        <f t="shared" si="51"/>
        <v>2.0913982125591946</v>
      </c>
      <c r="C108" s="28">
        <f t="shared" si="42"/>
        <v>1.0747603156128346E-3</v>
      </c>
      <c r="D108" s="33">
        <f t="shared" si="52"/>
        <v>1.5925447102431471E-3</v>
      </c>
      <c r="E108" s="28">
        <f t="shared" si="43"/>
        <v>5.1778439463031245E-4</v>
      </c>
      <c r="F108" s="34">
        <f t="shared" si="67"/>
        <v>5.3084823674771572E-4</v>
      </c>
      <c r="G108" s="30">
        <f t="shared" si="44"/>
        <v>1.3063842117403269E-5</v>
      </c>
      <c r="H108" s="30">
        <f t="shared" ref="H108:H132" si="72">H107*EXP(-$N$6*$N$7)</f>
        <v>2E-3</v>
      </c>
      <c r="I108" s="31">
        <f t="shared" si="71"/>
        <v>-1.9869361578825967E-3</v>
      </c>
      <c r="J108" s="30">
        <f t="shared" si="53"/>
        <v>0.99839439144763942</v>
      </c>
      <c r="K108" s="30">
        <f t="shared" si="54"/>
        <v>0</v>
      </c>
      <c r="L108" s="29">
        <v>8.3908614745693957E-2</v>
      </c>
      <c r="M108" s="29">
        <v>4.623204870081192E-2</v>
      </c>
      <c r="N108" s="37">
        <f t="shared" si="55"/>
        <v>8.3908614745693957E-2</v>
      </c>
      <c r="O108" s="37">
        <f t="shared" si="56"/>
        <v>4.623204870081192E-2</v>
      </c>
      <c r="P108" s="32">
        <f t="shared" si="68"/>
        <v>0</v>
      </c>
      <c r="Q108" s="32">
        <f t="shared" si="45"/>
        <v>0.17500880623381554</v>
      </c>
      <c r="R108" s="43">
        <v>85</v>
      </c>
      <c r="S108" s="44">
        <f t="shared" si="46"/>
        <v>1.5925447102431471E-3</v>
      </c>
      <c r="T108" s="44">
        <f t="shared" si="47"/>
        <v>0.16624418734037677</v>
      </c>
      <c r="U108" s="44">
        <f t="shared" si="48"/>
        <v>0.19949302480845213</v>
      </c>
      <c r="V108" s="44">
        <f t="shared" si="49"/>
        <v>4.1561046835094193E-2</v>
      </c>
      <c r="W108" s="44">
        <f t="shared" si="50"/>
        <v>4.1561046835094193E-2</v>
      </c>
      <c r="X108" s="44">
        <f t="shared" si="69"/>
        <v>2.210844136128666E-2</v>
      </c>
      <c r="Y108" s="44">
        <f t="shared" si="70"/>
        <v>6.7095446862751623E-2</v>
      </c>
      <c r="Z108" s="32">
        <f t="shared" si="57"/>
        <v>5.1525435932833633E-4</v>
      </c>
      <c r="AA108" s="32">
        <f t="shared" si="58"/>
        <v>1.0596835550709951E-3</v>
      </c>
      <c r="AB108" s="32">
        <f t="shared" si="59"/>
        <v>0</v>
      </c>
      <c r="AC108" s="32">
        <f t="shared" si="60"/>
        <v>6.0609443419338094E-7</v>
      </c>
      <c r="AE108" s="19">
        <f t="shared" si="61"/>
        <v>5.1389558868259518E-4</v>
      </c>
      <c r="AF108" s="19">
        <f t="shared" si="62"/>
        <v>1.6637467209509722E-4</v>
      </c>
      <c r="AG108" s="19">
        <f t="shared" si="63"/>
        <v>6.844858606295578E-5</v>
      </c>
      <c r="AH108" s="19">
        <f t="shared" si="64"/>
        <v>0.11887848048570251</v>
      </c>
      <c r="AI108" s="19">
        <f t="shared" si="65"/>
        <v>0.10281343223410376</v>
      </c>
    </row>
    <row r="109" spans="1:35" x14ac:dyDescent="0.25">
      <c r="A109" s="45">
        <f t="shared" si="66"/>
        <v>108</v>
      </c>
      <c r="B109" s="32">
        <f t="shared" si="51"/>
        <v>2.2321534399279246</v>
      </c>
      <c r="C109" s="28">
        <f t="shared" si="42"/>
        <v>9.8780711475874661E-4</v>
      </c>
      <c r="D109" s="33">
        <f t="shared" si="52"/>
        <v>1.464369198963667E-3</v>
      </c>
      <c r="E109" s="28">
        <f t="shared" si="43"/>
        <v>4.7656208420492036E-4</v>
      </c>
      <c r="F109" s="34">
        <f t="shared" si="67"/>
        <v>4.8812306632122236E-4</v>
      </c>
      <c r="G109" s="30">
        <f t="shared" si="44"/>
        <v>1.1560982116301998E-5</v>
      </c>
      <c r="H109" s="30">
        <f t="shared" si="72"/>
        <v>2E-3</v>
      </c>
      <c r="I109" s="31">
        <f t="shared" si="71"/>
        <v>-1.9884390178836978E-3</v>
      </c>
      <c r="J109" s="30">
        <f t="shared" si="53"/>
        <v>0.99852406981892006</v>
      </c>
      <c r="K109" s="30">
        <f t="shared" si="54"/>
        <v>0</v>
      </c>
      <c r="L109" s="29">
        <v>8.3908614745693957E-2</v>
      </c>
      <c r="M109" s="29">
        <v>4.623204870081192E-2</v>
      </c>
      <c r="N109" s="37">
        <f t="shared" si="55"/>
        <v>8.3908614745693957E-2</v>
      </c>
      <c r="O109" s="37">
        <f t="shared" si="56"/>
        <v>4.6232048700811927E-2</v>
      </c>
      <c r="P109" s="32">
        <f t="shared" si="68"/>
        <v>0.2</v>
      </c>
      <c r="Q109" s="32">
        <f t="shared" si="45"/>
        <v>0.1829827609099397</v>
      </c>
      <c r="R109" s="43">
        <v>86</v>
      </c>
      <c r="S109" s="44">
        <f t="shared" si="46"/>
        <v>1.464369198963667E-3</v>
      </c>
      <c r="T109" s="44">
        <f t="shared" si="47"/>
        <v>0.17373231209614903</v>
      </c>
      <c r="U109" s="44">
        <f t="shared" si="48"/>
        <v>0.20847877451537883</v>
      </c>
      <c r="V109" s="44">
        <f t="shared" si="49"/>
        <v>4.3433078024037258E-2</v>
      </c>
      <c r="W109" s="44">
        <f t="shared" si="50"/>
        <v>4.3433078024037258E-2</v>
      </c>
      <c r="X109" s="44">
        <f t="shared" si="69"/>
        <v>1.7181243124675755E-2</v>
      </c>
      <c r="Y109" s="44">
        <f t="shared" si="70"/>
        <v>6.6137438540537663E-2</v>
      </c>
      <c r="Z109" s="32">
        <f t="shared" si="57"/>
        <v>4.7087996723214041E-4</v>
      </c>
      <c r="AA109" s="32">
        <f t="shared" si="58"/>
        <v>9.7635970883227304E-4</v>
      </c>
      <c r="AB109" s="32">
        <f t="shared" si="59"/>
        <v>0</v>
      </c>
      <c r="AC109" s="32">
        <f t="shared" si="60"/>
        <v>5.3506887049409953E-7</v>
      </c>
      <c r="AE109" s="19">
        <f t="shared" si="61"/>
        <v>4.4253548931234881E-4</v>
      </c>
      <c r="AF109" s="19">
        <f t="shared" si="62"/>
        <v>1.3873495381081923E-4</v>
      </c>
      <c r="AG109" s="19">
        <f t="shared" si="63"/>
        <v>6.3882917714072442E-5</v>
      </c>
      <c r="AH109" s="19">
        <f t="shared" si="64"/>
        <v>0.11893302911091987</v>
      </c>
      <c r="AI109" s="19">
        <f t="shared" si="65"/>
        <v>0.10286244909488981</v>
      </c>
    </row>
    <row r="110" spans="1:35" x14ac:dyDescent="0.25">
      <c r="A110" s="45">
        <f t="shared" si="66"/>
        <v>109</v>
      </c>
      <c r="B110" s="32">
        <f t="shared" si="51"/>
        <v>2.3941143409676862</v>
      </c>
      <c r="C110" s="28">
        <f t="shared" si="42"/>
        <v>9.0790424896638436E-4</v>
      </c>
      <c r="D110" s="33">
        <f t="shared" si="52"/>
        <v>1.3465098575135715E-3</v>
      </c>
      <c r="E110" s="28">
        <f t="shared" si="43"/>
        <v>4.3860560854718715E-4</v>
      </c>
      <c r="F110" s="34">
        <f t="shared" si="67"/>
        <v>4.4883661917119049E-4</v>
      </c>
      <c r="G110" s="30">
        <f t="shared" si="44"/>
        <v>1.0231010624003336E-5</v>
      </c>
      <c r="H110" s="30">
        <f t="shared" si="72"/>
        <v>2E-3</v>
      </c>
      <c r="I110" s="31">
        <f t="shared" si="71"/>
        <v>-1.9897689893759968E-3</v>
      </c>
      <c r="J110" s="30">
        <f t="shared" si="53"/>
        <v>0.99864325913186247</v>
      </c>
      <c r="K110" s="30">
        <f t="shared" si="54"/>
        <v>0</v>
      </c>
      <c r="L110" s="29">
        <v>8.3908614745693957E-2</v>
      </c>
      <c r="M110" s="29">
        <v>4.623204870081192E-2</v>
      </c>
      <c r="N110" s="37">
        <f t="shared" si="55"/>
        <v>8.3908614745693957E-2</v>
      </c>
      <c r="O110" s="37">
        <f t="shared" si="56"/>
        <v>4.623204870081192E-2</v>
      </c>
      <c r="P110" s="32">
        <f t="shared" si="68"/>
        <v>0.4</v>
      </c>
      <c r="Q110" s="32">
        <f t="shared" si="45"/>
        <v>0.19165467189261204</v>
      </c>
      <c r="R110" s="43">
        <v>87</v>
      </c>
      <c r="S110" s="44">
        <f t="shared" si="46"/>
        <v>1.3465098575135715E-3</v>
      </c>
      <c r="T110" s="44">
        <f t="shared" si="47"/>
        <v>0.18187873052334033</v>
      </c>
      <c r="U110" s="44">
        <f>T110*$S$7</f>
        <v>0.2182544766280084</v>
      </c>
      <c r="V110" s="44">
        <f>T110*$S$3</f>
        <v>4.5469682630835083E-2</v>
      </c>
      <c r="W110" s="44">
        <f>V110*$S$5</f>
        <v>4.5469682630835083E-2</v>
      </c>
      <c r="X110" s="44">
        <f t="shared" si="69"/>
        <v>1.1999521363466877E-2</v>
      </c>
      <c r="Y110" s="44">
        <f t="shared" si="70"/>
        <v>6.5174290043546398E-2</v>
      </c>
      <c r="Z110" s="32">
        <f t="shared" si="57"/>
        <v>4.3010287444705819E-4</v>
      </c>
      <c r="AA110" s="32">
        <f t="shared" si="58"/>
        <v>8.9971631993365742E-4</v>
      </c>
      <c r="AB110" s="32">
        <f>AK109*(BF109+BG109)+AL109*(BH109+BI109)</f>
        <v>0</v>
      </c>
      <c r="AC110" s="32">
        <f>AC109*(1-($D$5+$D$13+$D$14))</f>
        <v>4.7236648287795493E-7</v>
      </c>
      <c r="AE110" s="19">
        <f t="shared" si="61"/>
        <v>3.7922342865187261E-4</v>
      </c>
      <c r="AF110" s="19">
        <f t="shared" si="62"/>
        <v>1.1484074857371796E-4</v>
      </c>
      <c r="AG110" s="19">
        <f t="shared" si="63"/>
        <v>5.9621789293199047E-5</v>
      </c>
      <c r="AH110" s="19">
        <f t="shared" si="64"/>
        <v>0.11898117308250851</v>
      </c>
      <c r="AI110" s="19">
        <f t="shared" si="65"/>
        <v>0.10290577251761963</v>
      </c>
    </row>
    <row r="111" spans="1:35" x14ac:dyDescent="0.25">
      <c r="A111" s="45">
        <f t="shared" si="66"/>
        <v>110</v>
      </c>
      <c r="B111" s="32">
        <f t="shared" si="51"/>
        <v>2.5812944706957666</v>
      </c>
      <c r="C111" s="28">
        <f t="shared" si="42"/>
        <v>8.3447829985620805E-4</v>
      </c>
      <c r="D111" s="33">
        <f t="shared" si="52"/>
        <v>1.2381363918773627E-3</v>
      </c>
      <c r="E111" s="28">
        <f t="shared" si="43"/>
        <v>4.0365809202115463E-4</v>
      </c>
      <c r="F111" s="34">
        <f t="shared" si="67"/>
        <v>4.1271213062578756E-4</v>
      </c>
      <c r="G111" s="30">
        <f t="shared" si="44"/>
        <v>9.05403860463293E-6</v>
      </c>
      <c r="H111" s="30">
        <f t="shared" si="72"/>
        <v>2E-3</v>
      </c>
      <c r="I111" s="31">
        <f t="shared" si="71"/>
        <v>-1.990945961395367E-3</v>
      </c>
      <c r="J111" s="30">
        <f t="shared" si="53"/>
        <v>0.99875280956951806</v>
      </c>
      <c r="K111" s="30">
        <f t="shared" si="54"/>
        <v>0</v>
      </c>
      <c r="L111" s="29">
        <v>8.3908614745693957E-2</v>
      </c>
      <c r="M111" s="29">
        <v>4.623204870081192E-2</v>
      </c>
      <c r="N111" s="37">
        <f t="shared" si="55"/>
        <v>8.3908614745693957E-2</v>
      </c>
      <c r="O111" s="37">
        <f t="shared" si="56"/>
        <v>4.623204870081192E-2</v>
      </c>
      <c r="P111" s="32">
        <f t="shared" si="68"/>
        <v>0.60000000000000009</v>
      </c>
      <c r="Q111" s="32">
        <f t="shared" ref="Q111:Q132" si="73">Q110</f>
        <v>0.19165467189261204</v>
      </c>
      <c r="R111" s="49">
        <v>88</v>
      </c>
      <c r="S111" s="50">
        <f t="shared" ref="S111:AC126" si="74">S110</f>
        <v>1.3465098575135715E-3</v>
      </c>
      <c r="T111" s="50">
        <f t="shared" si="74"/>
        <v>0.18187873052334033</v>
      </c>
      <c r="U111" s="50">
        <f t="shared" si="74"/>
        <v>0.2182544766280084</v>
      </c>
      <c r="V111" s="50">
        <f t="shared" si="74"/>
        <v>4.5469682630835083E-2</v>
      </c>
      <c r="W111" s="50">
        <f t="shared" si="74"/>
        <v>4.5469682630835083E-2</v>
      </c>
      <c r="X111" s="50">
        <f t="shared" si="74"/>
        <v>1.1999521363466877E-2</v>
      </c>
      <c r="Y111" s="50">
        <f t="shared" si="74"/>
        <v>6.5174290043546398E-2</v>
      </c>
      <c r="Z111" s="32">
        <f t="shared" si="57"/>
        <v>3.926340245202278E-4</v>
      </c>
      <c r="AA111" s="32">
        <f t="shared" si="58"/>
        <v>8.2921524248630969E-4</v>
      </c>
      <c r="AB111" s="32">
        <f>AK110*(BF110+BG110)+AL110*(BH110+BI110)</f>
        <v>0</v>
      </c>
      <c r="AC111" s="32">
        <f>AC110*(1-($D$5+$D$13+$D$14))</f>
        <v>4.1701191463529521E-7</v>
      </c>
      <c r="AE111" s="19">
        <f t="shared" si="61"/>
        <v>3.2327900180690401E-4</v>
      </c>
      <c r="AF111" s="19">
        <f t="shared" si="62"/>
        <v>9.4324142449288151E-5</v>
      </c>
      <c r="AG111" s="19">
        <f t="shared" si="63"/>
        <v>5.5644887330178489E-5</v>
      </c>
      <c r="AH111" s="19">
        <f t="shared" si="64"/>
        <v>0.11902348075893102</v>
      </c>
      <c r="AI111" s="19">
        <f t="shared" si="65"/>
        <v>0.10294390277612955</v>
      </c>
    </row>
    <row r="112" spans="1:35" x14ac:dyDescent="0.25">
      <c r="A112" s="45">
        <f t="shared" si="66"/>
        <v>111</v>
      </c>
      <c r="B112" s="32">
        <f t="shared" si="51"/>
        <v>2.7820523971953293</v>
      </c>
      <c r="C112" s="28">
        <f t="shared" si="42"/>
        <v>7.6700268772958435E-4</v>
      </c>
      <c r="D112" s="33">
        <f t="shared" si="52"/>
        <v>1.1384853340189107E-3</v>
      </c>
      <c r="E112" s="28">
        <f t="shared" si="43"/>
        <v>3.7148264628932627E-4</v>
      </c>
      <c r="F112" s="34">
        <f t="shared" si="67"/>
        <v>3.7949511133963688E-4</v>
      </c>
      <c r="G112" s="30">
        <f t="shared" si="44"/>
        <v>8.0124650503106019E-6</v>
      </c>
      <c r="H112" s="30">
        <f t="shared" si="72"/>
        <v>2E-3</v>
      </c>
      <c r="I112" s="31">
        <f t="shared" si="71"/>
        <v>-1.9919875349496893E-3</v>
      </c>
      <c r="J112" s="30">
        <f t="shared" si="53"/>
        <v>0.99885350220093083</v>
      </c>
      <c r="K112" s="30">
        <f t="shared" si="54"/>
        <v>0</v>
      </c>
      <c r="L112" s="37">
        <f>L111</f>
        <v>8.3908614745693957E-2</v>
      </c>
      <c r="M112" s="37">
        <f>M111</f>
        <v>4.623204870081192E-2</v>
      </c>
      <c r="N112" s="37">
        <f t="shared" si="55"/>
        <v>8.3908614745693944E-2</v>
      </c>
      <c r="O112" s="37">
        <f t="shared" si="56"/>
        <v>4.623204870081192E-2</v>
      </c>
      <c r="P112" s="32">
        <f t="shared" si="68"/>
        <v>0.8</v>
      </c>
      <c r="Q112" s="32">
        <f t="shared" si="73"/>
        <v>0.19165467189261204</v>
      </c>
      <c r="R112" s="49">
        <v>89</v>
      </c>
      <c r="S112" s="50">
        <f t="shared" si="74"/>
        <v>1.3465098575135715E-3</v>
      </c>
      <c r="T112" s="50">
        <f t="shared" si="74"/>
        <v>0.18187873052334033</v>
      </c>
      <c r="U112" s="50">
        <f t="shared" si="74"/>
        <v>0.2182544766280084</v>
      </c>
      <c r="V112" s="50">
        <f t="shared" si="74"/>
        <v>4.5469682630835083E-2</v>
      </c>
      <c r="W112" s="50">
        <f t="shared" si="74"/>
        <v>4.5469682630835083E-2</v>
      </c>
      <c r="X112" s="50">
        <f t="shared" si="74"/>
        <v>1.1999521363466877E-2</v>
      </c>
      <c r="Y112" s="50">
        <f t="shared" si="74"/>
        <v>6.5174290043546398E-2</v>
      </c>
      <c r="Z112" s="32">
        <f t="shared" si="74"/>
        <v>3.926340245202278E-4</v>
      </c>
      <c r="AA112" s="32">
        <f t="shared" si="74"/>
        <v>8.2921524248630969E-4</v>
      </c>
      <c r="AB112" s="32">
        <f t="shared" si="74"/>
        <v>0</v>
      </c>
      <c r="AC112" s="32">
        <f t="shared" si="74"/>
        <v>4.1701191463529521E-7</v>
      </c>
      <c r="AE112" s="19">
        <f t="shared" si="61"/>
        <v>2.756967081219688E-4</v>
      </c>
      <c r="AF112" s="19">
        <f t="shared" si="62"/>
        <v>7.847706130048769E-5</v>
      </c>
      <c r="AG112" s="19">
        <f t="shared" si="63"/>
        <v>5.1933253307133704E-5</v>
      </c>
      <c r="AH112" s="19">
        <f t="shared" si="64"/>
        <v>0.11905876681888804</v>
      </c>
      <c r="AI112" s="19">
        <f t="shared" si="65"/>
        <v>0.1029757577250293</v>
      </c>
    </row>
    <row r="113" spans="1:35" x14ac:dyDescent="0.25">
      <c r="A113" s="45">
        <f t="shared" si="66"/>
        <v>112</v>
      </c>
      <c r="B113" s="32">
        <f t="shared" si="51"/>
        <v>2.9969703833865071</v>
      </c>
      <c r="C113" s="28">
        <f t="shared" si="42"/>
        <v>7.0499382270809653E-4</v>
      </c>
      <c r="D113" s="33">
        <f t="shared" si="52"/>
        <v>1.0468546634113749E-3</v>
      </c>
      <c r="E113" s="28">
        <f t="shared" si="43"/>
        <v>3.4186084070327841E-4</v>
      </c>
      <c r="F113" s="34">
        <f t="shared" si="67"/>
        <v>3.4895155447045833E-4</v>
      </c>
      <c r="G113" s="30">
        <f t="shared" si="44"/>
        <v>7.0907137671799244E-6</v>
      </c>
      <c r="H113" s="30">
        <f t="shared" si="72"/>
        <v>2E-3</v>
      </c>
      <c r="I113" s="31">
        <f t="shared" si="71"/>
        <v>-1.9929092862328202E-3</v>
      </c>
      <c r="J113" s="30">
        <f t="shared" si="53"/>
        <v>0.99894605462282138</v>
      </c>
      <c r="K113" s="30">
        <f t="shared" si="54"/>
        <v>0</v>
      </c>
      <c r="L113" s="37">
        <f t="shared" ref="L113:M128" si="75">L112</f>
        <v>8.3908614745693957E-2</v>
      </c>
      <c r="M113" s="37">
        <f t="shared" si="75"/>
        <v>4.623204870081192E-2</v>
      </c>
      <c r="N113" s="37">
        <f t="shared" si="55"/>
        <v>8.3908614745693957E-2</v>
      </c>
      <c r="O113" s="37">
        <f t="shared" si="56"/>
        <v>4.623204870081192E-2</v>
      </c>
      <c r="P113" s="32">
        <f t="shared" si="68"/>
        <v>0</v>
      </c>
      <c r="Q113" s="32">
        <f t="shared" si="73"/>
        <v>0.19165467189261204</v>
      </c>
      <c r="R113" s="49">
        <v>90</v>
      </c>
      <c r="S113" s="50">
        <f t="shared" si="74"/>
        <v>1.3465098575135715E-3</v>
      </c>
      <c r="T113" s="50">
        <f t="shared" si="74"/>
        <v>0.18187873052334033</v>
      </c>
      <c r="U113" s="50">
        <f t="shared" si="74"/>
        <v>0.2182544766280084</v>
      </c>
      <c r="V113" s="50">
        <f t="shared" si="74"/>
        <v>4.5469682630835083E-2</v>
      </c>
      <c r="W113" s="50">
        <f t="shared" si="74"/>
        <v>4.5469682630835083E-2</v>
      </c>
      <c r="X113" s="50">
        <f t="shared" si="74"/>
        <v>1.1999521363466877E-2</v>
      </c>
      <c r="Y113" s="50">
        <f t="shared" si="74"/>
        <v>6.5174290043546398E-2</v>
      </c>
      <c r="Z113" s="32">
        <f t="shared" si="74"/>
        <v>3.926340245202278E-4</v>
      </c>
      <c r="AA113" s="32">
        <f t="shared" si="74"/>
        <v>8.2921524248630969E-4</v>
      </c>
      <c r="AB113" s="32">
        <f t="shared" si="74"/>
        <v>0</v>
      </c>
      <c r="AC113" s="32">
        <f t="shared" si="74"/>
        <v>4.1701191463529521E-7</v>
      </c>
      <c r="AE113" s="19">
        <f t="shared" si="61"/>
        <v>2.3523549869434139E-4</v>
      </c>
      <c r="AF113" s="19">
        <f t="shared" si="62"/>
        <v>6.5929368887700224E-5</v>
      </c>
      <c r="AG113" s="19">
        <f t="shared" si="63"/>
        <v>4.8469193280227685E-5</v>
      </c>
      <c r="AH113" s="19">
        <f t="shared" si="64"/>
        <v>0.11908843063065015</v>
      </c>
      <c r="AI113" s="19">
        <f t="shared" si="65"/>
        <v>0.10300256687513451</v>
      </c>
    </row>
    <row r="114" spans="1:35" x14ac:dyDescent="0.25">
      <c r="A114" s="45">
        <f t="shared" si="66"/>
        <v>113</v>
      </c>
      <c r="B114" s="32">
        <f t="shared" si="51"/>
        <v>3.2266300875761269</v>
      </c>
      <c r="C114" s="28">
        <f t="shared" si="42"/>
        <v>6.4800757474266506E-4</v>
      </c>
      <c r="D114" s="33">
        <f t="shared" si="52"/>
        <v>9.6259886145177141E-4</v>
      </c>
      <c r="E114" s="28">
        <f t="shared" si="43"/>
        <v>3.145912867091064E-4</v>
      </c>
      <c r="F114" s="34">
        <f t="shared" si="67"/>
        <v>3.2086628715059047E-4</v>
      </c>
      <c r="G114" s="30">
        <f t="shared" si="44"/>
        <v>6.2750004414840652E-6</v>
      </c>
      <c r="H114" s="30">
        <f t="shared" si="72"/>
        <v>2E-3</v>
      </c>
      <c r="I114" s="31">
        <f t="shared" si="71"/>
        <v>-1.9937249995585159E-3</v>
      </c>
      <c r="J114" s="30">
        <f t="shared" si="53"/>
        <v>0.99903112613810674</v>
      </c>
      <c r="K114" s="30">
        <f t="shared" si="54"/>
        <v>0</v>
      </c>
      <c r="L114" s="37">
        <f t="shared" si="75"/>
        <v>8.3908614745693957E-2</v>
      </c>
      <c r="M114" s="37">
        <f t="shared" si="75"/>
        <v>4.623204870081192E-2</v>
      </c>
      <c r="N114" s="37">
        <f t="shared" si="55"/>
        <v>8.3908614745693957E-2</v>
      </c>
      <c r="O114" s="37">
        <f t="shared" si="56"/>
        <v>4.6232048700811927E-2</v>
      </c>
      <c r="P114" s="32">
        <f t="shared" si="68"/>
        <v>0.2</v>
      </c>
      <c r="Q114" s="32">
        <f t="shared" si="73"/>
        <v>0.19165467189261204</v>
      </c>
      <c r="R114" s="49">
        <v>91</v>
      </c>
      <c r="S114" s="50">
        <f t="shared" si="74"/>
        <v>1.3465098575135715E-3</v>
      </c>
      <c r="T114" s="50">
        <f t="shared" si="74"/>
        <v>0.18187873052334033</v>
      </c>
      <c r="U114" s="50">
        <f t="shared" si="74"/>
        <v>0.2182544766280084</v>
      </c>
      <c r="V114" s="50">
        <f t="shared" si="74"/>
        <v>4.5469682630835083E-2</v>
      </c>
      <c r="W114" s="50">
        <f t="shared" si="74"/>
        <v>4.5469682630835083E-2</v>
      </c>
      <c r="X114" s="50">
        <f t="shared" si="74"/>
        <v>1.1999521363466877E-2</v>
      </c>
      <c r="Y114" s="50">
        <f t="shared" si="74"/>
        <v>6.5174290043546398E-2</v>
      </c>
      <c r="Z114" s="32">
        <f t="shared" si="74"/>
        <v>3.926340245202278E-4</v>
      </c>
      <c r="AA114" s="32">
        <f t="shared" si="74"/>
        <v>8.2921524248630969E-4</v>
      </c>
      <c r="AB114" s="32">
        <f t="shared" si="74"/>
        <v>0</v>
      </c>
      <c r="AC114" s="32">
        <f t="shared" si="74"/>
        <v>4.1701191463529521E-7</v>
      </c>
      <c r="AE114" s="19">
        <f t="shared" si="61"/>
        <v>2.008310705456336E-4</v>
      </c>
      <c r="AF114" s="19">
        <f t="shared" si="62"/>
        <v>5.5794100030013015E-5</v>
      </c>
      <c r="AG114" s="19">
        <f t="shared" si="63"/>
        <v>4.5236193529847033E-5</v>
      </c>
      <c r="AH114" s="19">
        <f t="shared" si="64"/>
        <v>0.11911351609402029</v>
      </c>
      <c r="AI114" s="19">
        <f t="shared" si="65"/>
        <v>0.10302525410852115</v>
      </c>
    </row>
    <row r="115" spans="1:35" x14ac:dyDescent="0.25">
      <c r="A115" s="45">
        <f t="shared" si="66"/>
        <v>114</v>
      </c>
      <c r="B115" s="32">
        <f t="shared" si="51"/>
        <v>3.4715962599113763</v>
      </c>
      <c r="C115" s="28">
        <f t="shared" si="42"/>
        <v>5.95636035782007E-4</v>
      </c>
      <c r="D115" s="33">
        <f t="shared" si="52"/>
        <v>8.85124363919587E-4</v>
      </c>
      <c r="E115" s="28">
        <f t="shared" si="43"/>
        <v>2.8948832813757995E-4</v>
      </c>
      <c r="F115" s="34">
        <f t="shared" si="67"/>
        <v>2.9504145463986233E-4</v>
      </c>
      <c r="G115" s="30">
        <f t="shared" si="44"/>
        <v>5.553126502282383E-6</v>
      </c>
      <c r="H115" s="30">
        <f t="shared" si="72"/>
        <v>2E-3</v>
      </c>
      <c r="I115" s="31">
        <f t="shared" si="71"/>
        <v>-1.9944468734977177E-3</v>
      </c>
      <c r="J115" s="30">
        <f t="shared" si="53"/>
        <v>0.99910932250957818</v>
      </c>
      <c r="K115" s="30">
        <f t="shared" si="54"/>
        <v>0</v>
      </c>
      <c r="L115" s="37">
        <f t="shared" si="75"/>
        <v>8.3908614745693957E-2</v>
      </c>
      <c r="M115" s="37">
        <f t="shared" si="75"/>
        <v>4.623204870081192E-2</v>
      </c>
      <c r="N115" s="37">
        <f t="shared" si="55"/>
        <v>8.3908614745693957E-2</v>
      </c>
      <c r="O115" s="37">
        <f t="shared" si="56"/>
        <v>4.623204870081192E-2</v>
      </c>
      <c r="P115" s="32">
        <f t="shared" si="68"/>
        <v>0.4</v>
      </c>
      <c r="Q115" s="32">
        <f t="shared" si="73"/>
        <v>0.19165467189261204</v>
      </c>
      <c r="R115" s="49">
        <v>92</v>
      </c>
      <c r="S115" s="50">
        <f t="shared" si="74"/>
        <v>1.3465098575135715E-3</v>
      </c>
      <c r="T115" s="50">
        <f t="shared" si="74"/>
        <v>0.18187873052334033</v>
      </c>
      <c r="U115" s="50">
        <f t="shared" si="74"/>
        <v>0.2182544766280084</v>
      </c>
      <c r="V115" s="50">
        <f t="shared" si="74"/>
        <v>4.5469682630835083E-2</v>
      </c>
      <c r="W115" s="50">
        <f t="shared" si="74"/>
        <v>4.5469682630835083E-2</v>
      </c>
      <c r="X115" s="50">
        <f t="shared" si="74"/>
        <v>1.1999521363466877E-2</v>
      </c>
      <c r="Y115" s="50">
        <f t="shared" si="74"/>
        <v>6.5174290043546398E-2</v>
      </c>
      <c r="Z115" s="32">
        <f t="shared" si="74"/>
        <v>3.926340245202278E-4</v>
      </c>
      <c r="AA115" s="32">
        <f t="shared" si="74"/>
        <v>8.2921524248630969E-4</v>
      </c>
      <c r="AB115" s="32">
        <f t="shared" si="74"/>
        <v>0</v>
      </c>
      <c r="AC115" s="32">
        <f t="shared" si="74"/>
        <v>4.1701191463529521E-7</v>
      </c>
      <c r="AE115" s="19">
        <f>AE114*(1-V114-W114-Y114)+$D$5*AG114+X114*AF114</f>
        <v>1.715741091958696E-4</v>
      </c>
      <c r="AF115" s="19">
        <f t="shared" si="62"/>
        <v>4.7479890807149939E-5</v>
      </c>
      <c r="AG115" s="19">
        <f t="shared" si="63"/>
        <v>4.2218841837100241E-5</v>
      </c>
      <c r="AH115" s="19">
        <f t="shared" si="64"/>
        <v>0.1191348251311614</v>
      </c>
      <c r="AI115" s="19">
        <f t="shared" si="65"/>
        <v>0.10304453359364542</v>
      </c>
    </row>
    <row r="116" spans="1:35" x14ac:dyDescent="0.25">
      <c r="A116" s="45">
        <f t="shared" si="66"/>
        <v>115</v>
      </c>
      <c r="B116" s="32">
        <f t="shared" si="51"/>
        <v>3.7324000547823597</v>
      </c>
      <c r="C116" s="28">
        <f t="shared" si="42"/>
        <v>5.4750454966011547E-4</v>
      </c>
      <c r="D116" s="33">
        <f t="shared" si="52"/>
        <v>8.1388537944297788E-4</v>
      </c>
      <c r="E116" s="28">
        <f t="shared" si="43"/>
        <v>2.6638082978286241E-4</v>
      </c>
      <c r="F116" s="34">
        <f t="shared" si="67"/>
        <v>2.7129512648099263E-4</v>
      </c>
      <c r="G116" s="30">
        <f t="shared" si="44"/>
        <v>4.9142966981302171E-6</v>
      </c>
      <c r="H116" s="30">
        <f t="shared" si="72"/>
        <v>2E-3</v>
      </c>
      <c r="I116" s="31">
        <f t="shared" si="71"/>
        <v>-1.9950857033018696E-3</v>
      </c>
      <c r="J116" s="30">
        <f t="shared" si="53"/>
        <v>0.99918120032385904</v>
      </c>
      <c r="K116" s="30">
        <f t="shared" si="54"/>
        <v>0</v>
      </c>
      <c r="L116" s="37">
        <f t="shared" si="75"/>
        <v>8.3908614745693957E-2</v>
      </c>
      <c r="M116" s="37">
        <f t="shared" si="75"/>
        <v>4.623204870081192E-2</v>
      </c>
      <c r="N116" s="37">
        <f t="shared" si="55"/>
        <v>8.3908614745693957E-2</v>
      </c>
      <c r="O116" s="37">
        <f t="shared" si="56"/>
        <v>4.623204870081192E-2</v>
      </c>
      <c r="P116" s="32">
        <f t="shared" si="68"/>
        <v>0.60000000000000009</v>
      </c>
      <c r="Q116" s="32">
        <f t="shared" si="73"/>
        <v>0.19165467189261204</v>
      </c>
      <c r="R116" s="49">
        <v>93</v>
      </c>
      <c r="S116" s="50">
        <f t="shared" si="74"/>
        <v>1.3465098575135715E-3</v>
      </c>
      <c r="T116" s="50">
        <f t="shared" si="74"/>
        <v>0.18187873052334033</v>
      </c>
      <c r="U116" s="50">
        <f t="shared" si="74"/>
        <v>0.2182544766280084</v>
      </c>
      <c r="V116" s="50">
        <f t="shared" si="74"/>
        <v>4.5469682630835083E-2</v>
      </c>
      <c r="W116" s="50">
        <f t="shared" si="74"/>
        <v>4.5469682630835083E-2</v>
      </c>
      <c r="X116" s="50">
        <f t="shared" si="74"/>
        <v>1.1999521363466877E-2</v>
      </c>
      <c r="Y116" s="50">
        <f t="shared" si="74"/>
        <v>6.5174290043546398E-2</v>
      </c>
      <c r="Z116" s="32">
        <f t="shared" si="74"/>
        <v>3.926340245202278E-4</v>
      </c>
      <c r="AA116" s="32">
        <f t="shared" si="74"/>
        <v>8.2921524248630969E-4</v>
      </c>
      <c r="AB116" s="32">
        <f t="shared" si="74"/>
        <v>0</v>
      </c>
      <c r="AC116" s="32">
        <f t="shared" si="74"/>
        <v>4.1701191463529521E-7</v>
      </c>
      <c r="AE116" s="19">
        <f t="shared" si="61"/>
        <v>1.4668967463940332E-4</v>
      </c>
      <c r="AF116" s="19">
        <f t="shared" si="62"/>
        <v>4.057929161990349E-5</v>
      </c>
      <c r="AG116" s="19">
        <f t="shared" si="63"/>
        <v>3.940275401134338E-5</v>
      </c>
      <c r="AH116" s="19">
        <f t="shared" si="64"/>
        <v>0.11915298925017268</v>
      </c>
      <c r="AI116" s="19">
        <f t="shared" si="65"/>
        <v>0.10306097059620362</v>
      </c>
    </row>
    <row r="117" spans="1:35" x14ac:dyDescent="0.25">
      <c r="A117" s="45">
        <f t="shared" si="66"/>
        <v>116</v>
      </c>
      <c r="B117" s="32">
        <f t="shared" si="51"/>
        <v>4.0095215916908744</v>
      </c>
      <c r="C117" s="28">
        <f t="shared" si="42"/>
        <v>5.0326898733603332E-4</v>
      </c>
      <c r="D117" s="33">
        <f t="shared" si="52"/>
        <v>7.4838004451453506E-4</v>
      </c>
      <c r="E117" s="28">
        <f t="shared" si="43"/>
        <v>2.4511105717850179E-4</v>
      </c>
      <c r="F117" s="34">
        <f t="shared" si="67"/>
        <v>2.4946001483817833E-4</v>
      </c>
      <c r="G117" s="30">
        <f t="shared" si="44"/>
        <v>4.3489576596765413E-6</v>
      </c>
      <c r="H117" s="30">
        <f t="shared" si="72"/>
        <v>2E-3</v>
      </c>
      <c r="I117" s="31">
        <f t="shared" si="71"/>
        <v>-1.9956510423403233E-3</v>
      </c>
      <c r="J117" s="30">
        <f t="shared" si="53"/>
        <v>0.99924727099782573</v>
      </c>
      <c r="K117" s="30">
        <f t="shared" si="54"/>
        <v>0</v>
      </c>
      <c r="L117" s="37">
        <f t="shared" si="75"/>
        <v>8.3908614745693957E-2</v>
      </c>
      <c r="M117" s="37">
        <f t="shared" si="75"/>
        <v>4.623204870081192E-2</v>
      </c>
      <c r="N117" s="37">
        <f t="shared" si="55"/>
        <v>8.3908614745693944E-2</v>
      </c>
      <c r="O117" s="37">
        <f t="shared" si="56"/>
        <v>4.623204870081192E-2</v>
      </c>
      <c r="P117" s="32">
        <f t="shared" si="68"/>
        <v>0.8</v>
      </c>
      <c r="Q117" s="32">
        <f t="shared" si="73"/>
        <v>0.19165467189261204</v>
      </c>
      <c r="R117" s="49">
        <v>94</v>
      </c>
      <c r="S117" s="50">
        <f t="shared" si="74"/>
        <v>1.3465098575135715E-3</v>
      </c>
      <c r="T117" s="50">
        <f t="shared" si="74"/>
        <v>0.18187873052334033</v>
      </c>
      <c r="U117" s="50">
        <f t="shared" si="74"/>
        <v>0.2182544766280084</v>
      </c>
      <c r="V117" s="50">
        <f t="shared" si="74"/>
        <v>4.5469682630835083E-2</v>
      </c>
      <c r="W117" s="50">
        <f t="shared" si="74"/>
        <v>4.5469682630835083E-2</v>
      </c>
      <c r="X117" s="50">
        <f t="shared" si="74"/>
        <v>1.1999521363466877E-2</v>
      </c>
      <c r="Y117" s="50">
        <f t="shared" si="74"/>
        <v>6.5174290043546398E-2</v>
      </c>
      <c r="Z117" s="32">
        <f t="shared" si="74"/>
        <v>3.926340245202278E-4</v>
      </c>
      <c r="AA117" s="32">
        <f t="shared" si="74"/>
        <v>8.2921524248630969E-4</v>
      </c>
      <c r="AB117" s="32">
        <f t="shared" si="74"/>
        <v>0</v>
      </c>
      <c r="AC117" s="32">
        <f t="shared" si="74"/>
        <v>4.1701191463529521E-7</v>
      </c>
      <c r="AE117" s="19">
        <f t="shared" si="61"/>
        <v>1.2551846294554992E-4</v>
      </c>
      <c r="AF117" s="19">
        <f t="shared" si="62"/>
        <v>3.4801764004671886E-5</v>
      </c>
      <c r="AG117" s="19">
        <f t="shared" si="63"/>
        <v>3.6774505318478295E-5</v>
      </c>
      <c r="AH117" s="19">
        <f t="shared" si="64"/>
        <v>0.11916851579517819</v>
      </c>
      <c r="AI117" s="19">
        <f t="shared" si="65"/>
        <v>0.10307502103920006</v>
      </c>
    </row>
    <row r="118" spans="1:35" x14ac:dyDescent="0.25">
      <c r="A118" s="45">
        <f t="shared" si="66"/>
        <v>117</v>
      </c>
      <c r="B118" s="32">
        <f t="shared" si="51"/>
        <v>4.303371555663964</v>
      </c>
      <c r="C118" s="28">
        <f t="shared" si="42"/>
        <v>4.6261324701364582E-4</v>
      </c>
      <c r="D118" s="33">
        <f t="shared" si="52"/>
        <v>6.8814688796952044E-4</v>
      </c>
      <c r="E118" s="28">
        <f t="shared" si="43"/>
        <v>2.2553364095587462E-4</v>
      </c>
      <c r="F118" s="34">
        <f t="shared" si="67"/>
        <v>2.2938229598984015E-4</v>
      </c>
      <c r="G118" s="30">
        <f t="shared" si="44"/>
        <v>3.848655033965526E-6</v>
      </c>
      <c r="H118" s="30">
        <f t="shared" si="72"/>
        <v>2E-3</v>
      </c>
      <c r="I118" s="31">
        <f t="shared" si="71"/>
        <v>-1.9961513449660347E-3</v>
      </c>
      <c r="J118" s="30">
        <f t="shared" si="53"/>
        <v>0.99930800445699641</v>
      </c>
      <c r="K118" s="30">
        <f t="shared" si="54"/>
        <v>0</v>
      </c>
      <c r="L118" s="37">
        <f t="shared" si="75"/>
        <v>8.3908614745693957E-2</v>
      </c>
      <c r="M118" s="37">
        <f t="shared" si="75"/>
        <v>4.623204870081192E-2</v>
      </c>
      <c r="N118" s="37">
        <f t="shared" si="55"/>
        <v>8.3908614745693957E-2</v>
      </c>
      <c r="O118" s="37">
        <f t="shared" si="56"/>
        <v>4.623204870081192E-2</v>
      </c>
      <c r="P118" s="32">
        <f t="shared" si="68"/>
        <v>0</v>
      </c>
      <c r="Q118" s="32">
        <f t="shared" si="73"/>
        <v>0.19165467189261204</v>
      </c>
      <c r="R118" s="49">
        <v>95</v>
      </c>
      <c r="S118" s="50">
        <f t="shared" si="74"/>
        <v>1.3465098575135715E-3</v>
      </c>
      <c r="T118" s="50">
        <f t="shared" si="74"/>
        <v>0.18187873052334033</v>
      </c>
      <c r="U118" s="50">
        <f t="shared" si="74"/>
        <v>0.2182544766280084</v>
      </c>
      <c r="V118" s="50">
        <f t="shared" si="74"/>
        <v>4.5469682630835083E-2</v>
      </c>
      <c r="W118" s="50">
        <f t="shared" si="74"/>
        <v>4.5469682630835083E-2</v>
      </c>
      <c r="X118" s="50">
        <f t="shared" si="74"/>
        <v>1.1999521363466877E-2</v>
      </c>
      <c r="Y118" s="50">
        <f t="shared" si="74"/>
        <v>6.5174290043546398E-2</v>
      </c>
      <c r="Z118" s="32">
        <f t="shared" si="74"/>
        <v>3.926340245202278E-4</v>
      </c>
      <c r="AA118" s="32">
        <f t="shared" si="74"/>
        <v>8.2921524248630969E-4</v>
      </c>
      <c r="AB118" s="32">
        <f t="shared" si="74"/>
        <v>0</v>
      </c>
      <c r="AC118" s="32">
        <f t="shared" si="74"/>
        <v>4.1701191463529521E-7</v>
      </c>
      <c r="AE118" s="19">
        <f t="shared" si="61"/>
        <v>1.0750018701145353E-4</v>
      </c>
      <c r="AF118" s="19">
        <f t="shared" si="62"/>
        <v>2.9933067979512827E-5</v>
      </c>
      <c r="AG118" s="19">
        <f t="shared" si="63"/>
        <v>3.4321566483131256E-5</v>
      </c>
      <c r="AH118" s="19">
        <f t="shared" si="64"/>
        <v>0.11918181872064121</v>
      </c>
      <c r="AI118" s="19">
        <f t="shared" si="65"/>
        <v>0.10308705802453165</v>
      </c>
    </row>
    <row r="119" spans="1:35" x14ac:dyDescent="0.25">
      <c r="A119" s="45">
        <f t="shared" si="66"/>
        <v>118</v>
      </c>
      <c r="B119" s="32">
        <f t="shared" si="51"/>
        <v>4.6142717717095385</v>
      </c>
      <c r="C119" s="28">
        <f t="shared" si="42"/>
        <v>4.252469604003427E-4</v>
      </c>
      <c r="D119" s="33">
        <f t="shared" si="52"/>
        <v>6.3276158001957319E-4</v>
      </c>
      <c r="E119" s="28">
        <f t="shared" si="43"/>
        <v>2.0751461961923047E-4</v>
      </c>
      <c r="F119" s="34">
        <f t="shared" si="67"/>
        <v>2.1092052667319105E-4</v>
      </c>
      <c r="G119" s="30">
        <f t="shared" si="44"/>
        <v>3.4059070539605861E-6</v>
      </c>
      <c r="H119" s="30">
        <f t="shared" si="72"/>
        <v>2E-3</v>
      </c>
      <c r="I119" s="31">
        <f t="shared" si="71"/>
        <v>-1.9965940929460393E-3</v>
      </c>
      <c r="J119" s="30">
        <f t="shared" si="53"/>
        <v>0.99936383251292649</v>
      </c>
      <c r="K119" s="30">
        <f t="shared" si="54"/>
        <v>0</v>
      </c>
      <c r="L119" s="37">
        <f t="shared" si="75"/>
        <v>8.3908614745693957E-2</v>
      </c>
      <c r="M119" s="37">
        <f t="shared" si="75"/>
        <v>4.623204870081192E-2</v>
      </c>
      <c r="N119" s="37">
        <f t="shared" si="55"/>
        <v>8.3908614745693957E-2</v>
      </c>
      <c r="O119" s="37">
        <f t="shared" si="56"/>
        <v>4.6232048700811927E-2</v>
      </c>
      <c r="P119" s="32">
        <f t="shared" si="68"/>
        <v>0.2</v>
      </c>
      <c r="Q119" s="32">
        <f t="shared" si="73"/>
        <v>0.19165467189261204</v>
      </c>
      <c r="R119" s="49">
        <v>96</v>
      </c>
      <c r="S119" s="50">
        <f t="shared" si="74"/>
        <v>1.3465098575135715E-3</v>
      </c>
      <c r="T119" s="50">
        <f t="shared" si="74"/>
        <v>0.18187873052334033</v>
      </c>
      <c r="U119" s="50">
        <f t="shared" si="74"/>
        <v>0.2182544766280084</v>
      </c>
      <c r="V119" s="50">
        <f t="shared" si="74"/>
        <v>4.5469682630835083E-2</v>
      </c>
      <c r="W119" s="50">
        <f t="shared" si="74"/>
        <v>4.5469682630835083E-2</v>
      </c>
      <c r="X119" s="50">
        <f t="shared" si="74"/>
        <v>1.1999521363466877E-2</v>
      </c>
      <c r="Y119" s="50">
        <f t="shared" si="74"/>
        <v>6.5174290043546398E-2</v>
      </c>
      <c r="Z119" s="32">
        <f t="shared" si="74"/>
        <v>3.926340245202278E-4</v>
      </c>
      <c r="AA119" s="32">
        <f t="shared" si="74"/>
        <v>8.2921524248630969E-4</v>
      </c>
      <c r="AB119" s="32">
        <f t="shared" si="74"/>
        <v>0</v>
      </c>
      <c r="AC119" s="32">
        <f t="shared" si="74"/>
        <v>4.1701191463529521E-7</v>
      </c>
      <c r="AE119" s="19">
        <f>AE118*(1-V118-W118-Y118)+$D$5*AG118+X118*AF118</f>
        <v>9.2159062456521329E-5</v>
      </c>
      <c r="AF119" s="19">
        <f t="shared" si="62"/>
        <v>2.5810301795097754E-5</v>
      </c>
      <c r="AG119" s="19">
        <f>AG118*(1-$D$5-$D$14)</f>
        <v>3.203224395962432E-5</v>
      </c>
      <c r="AH119" s="19">
        <f t="shared" si="64"/>
        <v>0.11919323974611311</v>
      </c>
      <c r="AI119" s="19">
        <f t="shared" si="65"/>
        <v>0.1030973902123226</v>
      </c>
    </row>
    <row r="120" spans="1:35" x14ac:dyDescent="0.25">
      <c r="A120" s="45">
        <f t="shared" si="66"/>
        <v>119</v>
      </c>
      <c r="B120" s="32">
        <f t="shared" si="51"/>
        <v>4.9424348273607848</v>
      </c>
      <c r="C120" s="28">
        <f t="shared" si="42"/>
        <v>3.9090338794560105E-4</v>
      </c>
      <c r="D120" s="33">
        <f t="shared" si="52"/>
        <v>5.8183394293952065E-4</v>
      </c>
      <c r="E120" s="28">
        <f t="shared" si="43"/>
        <v>1.909305549939196E-4</v>
      </c>
      <c r="F120" s="34">
        <f t="shared" si="67"/>
        <v>1.9394464764650688E-4</v>
      </c>
      <c r="G120" s="30">
        <f t="shared" si="44"/>
        <v>3.0140926525872849E-6</v>
      </c>
      <c r="H120" s="30">
        <f t="shared" si="72"/>
        <v>2E-3</v>
      </c>
      <c r="I120" s="31">
        <f t="shared" si="71"/>
        <v>-1.9969859073474126E-3</v>
      </c>
      <c r="J120" s="30">
        <f t="shared" si="53"/>
        <v>0.99941515196440789</v>
      </c>
      <c r="K120" s="30">
        <f t="shared" si="54"/>
        <v>0</v>
      </c>
      <c r="L120" s="37">
        <f t="shared" si="75"/>
        <v>8.3908614745693957E-2</v>
      </c>
      <c r="M120" s="37">
        <f t="shared" si="75"/>
        <v>4.623204870081192E-2</v>
      </c>
      <c r="N120" s="37">
        <f t="shared" si="55"/>
        <v>8.3908614745693957E-2</v>
      </c>
      <c r="O120" s="37">
        <f t="shared" si="56"/>
        <v>4.623204870081192E-2</v>
      </c>
      <c r="P120" s="32">
        <f t="shared" si="68"/>
        <v>0.4</v>
      </c>
      <c r="Q120" s="32">
        <f t="shared" si="73"/>
        <v>0.19165467189261204</v>
      </c>
      <c r="R120" s="49">
        <v>97</v>
      </c>
      <c r="S120" s="50">
        <f t="shared" si="74"/>
        <v>1.3465098575135715E-3</v>
      </c>
      <c r="T120" s="50">
        <f t="shared" si="74"/>
        <v>0.18187873052334033</v>
      </c>
      <c r="U120" s="50">
        <f t="shared" si="74"/>
        <v>0.2182544766280084</v>
      </c>
      <c r="V120" s="50">
        <f t="shared" si="74"/>
        <v>4.5469682630835083E-2</v>
      </c>
      <c r="W120" s="50">
        <f t="shared" si="74"/>
        <v>4.5469682630835083E-2</v>
      </c>
      <c r="X120" s="50">
        <f t="shared" si="74"/>
        <v>1.1999521363466877E-2</v>
      </c>
      <c r="Y120" s="50">
        <f t="shared" si="74"/>
        <v>6.5174290043546398E-2</v>
      </c>
      <c r="Z120" s="32">
        <f t="shared" si="74"/>
        <v>3.926340245202278E-4</v>
      </c>
      <c r="AA120" s="32">
        <f t="shared" si="74"/>
        <v>8.2921524248630969E-4</v>
      </c>
      <c r="AB120" s="32">
        <f t="shared" si="74"/>
        <v>0</v>
      </c>
      <c r="AC120" s="32">
        <f t="shared" si="74"/>
        <v>4.1701191463529521E-7</v>
      </c>
      <c r="AE120" s="19">
        <f t="shared" si="61"/>
        <v>7.9091257973014064E-5</v>
      </c>
      <c r="AF120" s="19">
        <f t="shared" si="62"/>
        <v>2.2306280573504222E-5</v>
      </c>
      <c r="AG120" s="19">
        <f t="shared" si="63"/>
        <v>2.9895624187001789E-5</v>
      </c>
      <c r="AH120" s="19">
        <f t="shared" si="64"/>
        <v>0.11920306340334445</v>
      </c>
      <c r="AI120" s="19">
        <f t="shared" si="65"/>
        <v>0.10310627500056897</v>
      </c>
    </row>
    <row r="121" spans="1:35" x14ac:dyDescent="0.25">
      <c r="A121" s="45">
        <f t="shared" si="66"/>
        <v>120</v>
      </c>
      <c r="B121" s="32">
        <f t="shared" si="51"/>
        <v>5.2879429590293894</v>
      </c>
      <c r="C121" s="28">
        <f t="shared" si="42"/>
        <v>3.5933748734691081E-4</v>
      </c>
      <c r="D121" s="33">
        <f t="shared" si="52"/>
        <v>5.3500520234821725E-4</v>
      </c>
      <c r="E121" s="28">
        <f t="shared" si="43"/>
        <v>1.7566771500130641E-4</v>
      </c>
      <c r="F121" s="34">
        <f t="shared" si="67"/>
        <v>1.7833506744940574E-4</v>
      </c>
      <c r="G121" s="30">
        <f t="shared" si="44"/>
        <v>2.6673524480993311E-6</v>
      </c>
      <c r="H121" s="30">
        <f t="shared" si="72"/>
        <v>2E-3</v>
      </c>
      <c r="I121" s="31">
        <f t="shared" si="71"/>
        <v>-1.9973326475519007E-3</v>
      </c>
      <c r="J121" s="30">
        <f t="shared" si="53"/>
        <v>0.99946232744520369</v>
      </c>
      <c r="K121" s="30">
        <f t="shared" si="54"/>
        <v>0</v>
      </c>
      <c r="L121" s="37">
        <f t="shared" si="75"/>
        <v>8.3908614745693957E-2</v>
      </c>
      <c r="M121" s="37">
        <f t="shared" si="75"/>
        <v>4.623204870081192E-2</v>
      </c>
      <c r="N121" s="37">
        <f t="shared" si="55"/>
        <v>8.3908614745693957E-2</v>
      </c>
      <c r="O121" s="37">
        <f t="shared" si="56"/>
        <v>4.623204870081192E-2</v>
      </c>
      <c r="P121" s="32">
        <f t="shared" si="68"/>
        <v>0.60000000000000009</v>
      </c>
      <c r="Q121" s="32">
        <f t="shared" si="73"/>
        <v>0.19165467189261204</v>
      </c>
      <c r="R121" s="49">
        <v>98</v>
      </c>
      <c r="S121" s="50">
        <f t="shared" si="74"/>
        <v>1.3465098575135715E-3</v>
      </c>
      <c r="T121" s="50">
        <f t="shared" si="74"/>
        <v>0.18187873052334033</v>
      </c>
      <c r="U121" s="50">
        <f t="shared" si="74"/>
        <v>0.2182544766280084</v>
      </c>
      <c r="V121" s="50">
        <f t="shared" si="74"/>
        <v>4.5469682630835083E-2</v>
      </c>
      <c r="W121" s="50">
        <f t="shared" si="74"/>
        <v>4.5469682630835083E-2</v>
      </c>
      <c r="X121" s="50">
        <f t="shared" si="74"/>
        <v>1.1999521363466877E-2</v>
      </c>
      <c r="Y121" s="50">
        <f t="shared" si="74"/>
        <v>6.5174290043546398E-2</v>
      </c>
      <c r="Z121" s="32">
        <f t="shared" si="74"/>
        <v>3.926340245202278E-4</v>
      </c>
      <c r="AA121" s="32">
        <f t="shared" si="74"/>
        <v>8.2921524248630969E-4</v>
      </c>
      <c r="AB121" s="32">
        <f t="shared" si="74"/>
        <v>0</v>
      </c>
      <c r="AC121" s="32">
        <f t="shared" si="74"/>
        <v>4.1701191463529521E-7</v>
      </c>
      <c r="AE121" s="19">
        <f t="shared" si="61"/>
        <v>6.7954115642137678E-5</v>
      </c>
      <c r="AF121" s="19">
        <f t="shared" si="62"/>
        <v>1.931953314570879E-5</v>
      </c>
      <c r="AG121" s="19">
        <f t="shared" si="63"/>
        <v>2.7901521562366635E-5</v>
      </c>
      <c r="AH121" s="19">
        <f t="shared" si="64"/>
        <v>0.11921152810333545</v>
      </c>
      <c r="AI121" s="19">
        <f t="shared" si="65"/>
        <v>0.10311392829296129</v>
      </c>
    </row>
    <row r="122" spans="1:35" x14ac:dyDescent="0.25">
      <c r="A122" s="45">
        <f t="shared" si="66"/>
        <v>121</v>
      </c>
      <c r="B122" s="32">
        <f t="shared" si="51"/>
        <v>5.6507265637457973</v>
      </c>
      <c r="C122" s="28">
        <f t="shared" si="42"/>
        <v>3.3032414093290034E-4</v>
      </c>
      <c r="D122" s="33">
        <f t="shared" si="52"/>
        <v>4.9194545971926811E-4</v>
      </c>
      <c r="E122" s="28">
        <f t="shared" si="43"/>
        <v>1.616213187863678E-4</v>
      </c>
      <c r="F122" s="34">
        <f t="shared" si="67"/>
        <v>1.639818199064227E-4</v>
      </c>
      <c r="G122" s="30">
        <f t="shared" si="44"/>
        <v>2.3605011200549008E-6</v>
      </c>
      <c r="H122" s="30">
        <f t="shared" si="72"/>
        <v>2E-3</v>
      </c>
      <c r="I122" s="31">
        <f t="shared" si="71"/>
        <v>-1.997639498879945E-3</v>
      </c>
      <c r="J122" s="30">
        <f t="shared" si="53"/>
        <v>0.99950569403916056</v>
      </c>
      <c r="K122" s="30">
        <f t="shared" si="54"/>
        <v>0</v>
      </c>
      <c r="L122" s="37">
        <f t="shared" si="75"/>
        <v>8.3908614745693957E-2</v>
      </c>
      <c r="M122" s="37">
        <f t="shared" si="75"/>
        <v>4.623204870081192E-2</v>
      </c>
      <c r="N122" s="37">
        <f t="shared" si="55"/>
        <v>8.3908614745693944E-2</v>
      </c>
      <c r="O122" s="37">
        <f t="shared" si="56"/>
        <v>4.623204870081192E-2</v>
      </c>
      <c r="P122" s="32">
        <f t="shared" si="68"/>
        <v>0.8</v>
      </c>
      <c r="Q122" s="32">
        <f t="shared" si="73"/>
        <v>0.19165467189261204</v>
      </c>
      <c r="R122" s="49">
        <v>99</v>
      </c>
      <c r="S122" s="50">
        <f t="shared" si="74"/>
        <v>1.3465098575135715E-3</v>
      </c>
      <c r="T122" s="50">
        <f t="shared" si="74"/>
        <v>0.18187873052334033</v>
      </c>
      <c r="U122" s="50">
        <f t="shared" si="74"/>
        <v>0.2182544766280084</v>
      </c>
      <c r="V122" s="50">
        <f t="shared" si="74"/>
        <v>4.5469682630835083E-2</v>
      </c>
      <c r="W122" s="50">
        <f t="shared" si="74"/>
        <v>4.5469682630835083E-2</v>
      </c>
      <c r="X122" s="50">
        <f t="shared" si="74"/>
        <v>1.1999521363466877E-2</v>
      </c>
      <c r="Y122" s="50">
        <f t="shared" si="74"/>
        <v>6.5174290043546398E-2</v>
      </c>
      <c r="Z122" s="32">
        <f t="shared" si="74"/>
        <v>3.926340245202278E-4</v>
      </c>
      <c r="AA122" s="32">
        <f t="shared" si="74"/>
        <v>8.2921524248630969E-4</v>
      </c>
      <c r="AB122" s="32">
        <f t="shared" si="74"/>
        <v>0</v>
      </c>
      <c r="AC122" s="32">
        <f t="shared" si="74"/>
        <v>4.1701191463529521E-7</v>
      </c>
      <c r="AE122" s="19">
        <f t="shared" si="61"/>
        <v>5.8456932432761798E-5</v>
      </c>
      <c r="AF122" s="19">
        <f t="shared" si="62"/>
        <v>1.6767717131270315E-5</v>
      </c>
      <c r="AG122" s="19">
        <f t="shared" si="63"/>
        <v>2.6040429884507621E-5</v>
      </c>
      <c r="AH122" s="19">
        <f t="shared" si="64"/>
        <v>0.11921883453000257</v>
      </c>
      <c r="AI122" s="19">
        <f t="shared" si="65"/>
        <v>0.10312053195719584</v>
      </c>
    </row>
    <row r="123" spans="1:35" x14ac:dyDescent="0.25">
      <c r="A123" s="45">
        <f t="shared" si="66"/>
        <v>122</v>
      </c>
      <c r="B123" s="32">
        <f t="shared" si="51"/>
        <v>6.0305428465985793</v>
      </c>
      <c r="C123" s="28">
        <f t="shared" si="42"/>
        <v>3.0365652874287351E-4</v>
      </c>
      <c r="D123" s="33">
        <f t="shared" si="52"/>
        <v>4.5235136831601401E-4</v>
      </c>
      <c r="E123" s="28">
        <f t="shared" si="43"/>
        <v>1.486948395731405E-4</v>
      </c>
      <c r="F123" s="34">
        <f t="shared" si="67"/>
        <v>1.5078378943867134E-4</v>
      </c>
      <c r="G123" s="30">
        <f t="shared" si="44"/>
        <v>2.0889498655308461E-6</v>
      </c>
      <c r="H123" s="30">
        <f t="shared" si="72"/>
        <v>2E-3</v>
      </c>
      <c r="I123" s="31">
        <f t="shared" si="71"/>
        <v>-1.9979110501344693E-3</v>
      </c>
      <c r="J123" s="30">
        <f t="shared" si="53"/>
        <v>0.99954555968181846</v>
      </c>
      <c r="K123" s="30">
        <f t="shared" si="54"/>
        <v>0</v>
      </c>
      <c r="L123" s="37">
        <f t="shared" si="75"/>
        <v>8.3908614745693957E-2</v>
      </c>
      <c r="M123" s="37">
        <f t="shared" si="75"/>
        <v>4.623204870081192E-2</v>
      </c>
      <c r="N123" s="37">
        <f t="shared" si="55"/>
        <v>8.3908614745693957E-2</v>
      </c>
      <c r="O123" s="37">
        <f t="shared" si="56"/>
        <v>4.623204870081192E-2</v>
      </c>
      <c r="P123" s="32">
        <f t="shared" si="68"/>
        <v>0</v>
      </c>
      <c r="Q123" s="32">
        <f t="shared" si="73"/>
        <v>0.19165467189261204</v>
      </c>
      <c r="R123" s="49">
        <v>100</v>
      </c>
      <c r="S123" s="50">
        <f t="shared" si="74"/>
        <v>1.3465098575135715E-3</v>
      </c>
      <c r="T123" s="50">
        <f t="shared" si="74"/>
        <v>0.18187873052334033</v>
      </c>
      <c r="U123" s="50">
        <f t="shared" si="74"/>
        <v>0.2182544766280084</v>
      </c>
      <c r="V123" s="50">
        <f t="shared" si="74"/>
        <v>4.5469682630835083E-2</v>
      </c>
      <c r="W123" s="50">
        <f t="shared" si="74"/>
        <v>4.5469682630835083E-2</v>
      </c>
      <c r="X123" s="50">
        <f t="shared" si="74"/>
        <v>1.1999521363466877E-2</v>
      </c>
      <c r="Y123" s="50">
        <f t="shared" si="74"/>
        <v>6.5174290043546398E-2</v>
      </c>
      <c r="Z123" s="32">
        <f t="shared" si="74"/>
        <v>3.926340245202278E-4</v>
      </c>
      <c r="AA123" s="32">
        <f t="shared" si="74"/>
        <v>8.2921524248630969E-4</v>
      </c>
      <c r="AB123" s="32">
        <f t="shared" si="74"/>
        <v>0</v>
      </c>
      <c r="AC123" s="32">
        <f t="shared" si="74"/>
        <v>4.1701191463529521E-7</v>
      </c>
      <c r="AE123" s="19">
        <f t="shared" si="61"/>
        <v>5.0353100287504894E-5</v>
      </c>
      <c r="AF123" s="19">
        <f t="shared" si="62"/>
        <v>1.4583145361772094E-5</v>
      </c>
      <c r="AG123" s="19">
        <f t="shared" si="63"/>
        <v>2.4303477036341246E-5</v>
      </c>
      <c r="AH123" s="19">
        <f t="shared" si="64"/>
        <v>0.11922515217749459</v>
      </c>
      <c r="AI123" s="19">
        <f t="shared" si="65"/>
        <v>0.10312623966646674</v>
      </c>
    </row>
    <row r="124" spans="1:35" x14ac:dyDescent="0.25">
      <c r="A124" s="45">
        <f t="shared" si="66"/>
        <v>123</v>
      </c>
      <c r="B124" s="32">
        <f t="shared" si="51"/>
        <v>6.426955261325328</v>
      </c>
      <c r="C124" s="28">
        <f t="shared" si="42"/>
        <v>2.7914463522810324E-4</v>
      </c>
      <c r="D124" s="33">
        <f t="shared" si="52"/>
        <v>4.1594399617823268E-4</v>
      </c>
      <c r="E124" s="28">
        <f t="shared" si="43"/>
        <v>1.3679936095012943E-4</v>
      </c>
      <c r="F124" s="34">
        <f t="shared" si="67"/>
        <v>1.3864799872607755E-4</v>
      </c>
      <c r="G124" s="30">
        <f t="shared" si="44"/>
        <v>1.8486377759481152E-6</v>
      </c>
      <c r="H124" s="30">
        <f t="shared" si="72"/>
        <v>2E-3</v>
      </c>
      <c r="I124" s="31">
        <f t="shared" si="71"/>
        <v>-1.9981513622240521E-3</v>
      </c>
      <c r="J124" s="30">
        <f t="shared" si="53"/>
        <v>0.99958220736604575</v>
      </c>
      <c r="K124" s="30">
        <f t="shared" si="54"/>
        <v>0</v>
      </c>
      <c r="L124" s="37">
        <f t="shared" si="75"/>
        <v>8.3908614745693957E-2</v>
      </c>
      <c r="M124" s="37">
        <f t="shared" si="75"/>
        <v>4.623204870081192E-2</v>
      </c>
      <c r="N124" s="37">
        <f t="shared" si="55"/>
        <v>8.3908614745693957E-2</v>
      </c>
      <c r="O124" s="37">
        <f t="shared" si="56"/>
        <v>4.6232048700811927E-2</v>
      </c>
      <c r="P124" s="32">
        <f t="shared" si="68"/>
        <v>0.2</v>
      </c>
      <c r="Q124" s="32">
        <f t="shared" si="73"/>
        <v>0.19165467189261204</v>
      </c>
      <c r="R124" s="49">
        <v>101</v>
      </c>
      <c r="S124" s="50">
        <f t="shared" si="74"/>
        <v>1.3465098575135715E-3</v>
      </c>
      <c r="T124" s="50">
        <f t="shared" si="74"/>
        <v>0.18187873052334033</v>
      </c>
      <c r="U124" s="50">
        <f t="shared" si="74"/>
        <v>0.2182544766280084</v>
      </c>
      <c r="V124" s="50">
        <f t="shared" si="74"/>
        <v>4.5469682630835083E-2</v>
      </c>
      <c r="W124" s="50">
        <f t="shared" si="74"/>
        <v>4.5469682630835083E-2</v>
      </c>
      <c r="X124" s="50">
        <f t="shared" si="74"/>
        <v>1.1999521363466877E-2</v>
      </c>
      <c r="Y124" s="50">
        <f t="shared" si="74"/>
        <v>6.5174290043546398E-2</v>
      </c>
      <c r="Z124" s="32">
        <f t="shared" si="74"/>
        <v>3.926340245202278E-4</v>
      </c>
      <c r="AA124" s="32">
        <f t="shared" si="74"/>
        <v>8.2921524248630969E-4</v>
      </c>
      <c r="AB124" s="32">
        <f t="shared" si="74"/>
        <v>0</v>
      </c>
      <c r="AC124" s="32">
        <f t="shared" si="74"/>
        <v>4.1701191463529521E-7</v>
      </c>
      <c r="AE124" s="19">
        <f t="shared" si="61"/>
        <v>4.3433418139360087E-5</v>
      </c>
      <c r="AF124" s="19">
        <f>AF123*(1-T123-U123-X123)+AG123*$D$14+Y123*AE123</f>
        <v>1.2709642153062495E-5</v>
      </c>
      <c r="AG124" s="19">
        <f t="shared" si="63"/>
        <v>2.2682382690132561E-5</v>
      </c>
      <c r="AH124" s="19">
        <f t="shared" si="64"/>
        <v>0.11923062455374267</v>
      </c>
      <c r="AI124" s="19">
        <f t="shared" si="65"/>
        <v>0.10313118156992172</v>
      </c>
    </row>
    <row r="125" spans="1:35" x14ac:dyDescent="0.25">
      <c r="A125" s="45">
        <f t="shared" si="66"/>
        <v>124</v>
      </c>
      <c r="B125" s="32">
        <f t="shared" si="51"/>
        <v>6.839314539558738</v>
      </c>
      <c r="C125" s="28">
        <f t="shared" si="42"/>
        <v>2.5661387851211851E-4</v>
      </c>
      <c r="D125" s="33">
        <f t="shared" si="52"/>
        <v>3.8246686110575163E-4</v>
      </c>
      <c r="E125" s="28">
        <f t="shared" si="43"/>
        <v>1.2585298259363311E-4</v>
      </c>
      <c r="F125" s="34">
        <f t="shared" si="67"/>
        <v>1.274889537019172E-4</v>
      </c>
      <c r="G125" s="30">
        <f t="shared" si="44"/>
        <v>1.6359711082840854E-6</v>
      </c>
      <c r="H125" s="30">
        <f t="shared" si="72"/>
        <v>2E-3</v>
      </c>
      <c r="I125" s="31">
        <f t="shared" si="71"/>
        <v>-1.9983640288917161E-3</v>
      </c>
      <c r="J125" s="30">
        <f t="shared" si="53"/>
        <v>0.99961589716778587</v>
      </c>
      <c r="K125" s="30">
        <f t="shared" si="54"/>
        <v>0</v>
      </c>
      <c r="L125" s="37">
        <f t="shared" si="75"/>
        <v>8.3908614745693957E-2</v>
      </c>
      <c r="M125" s="37">
        <f t="shared" si="75"/>
        <v>4.623204870081192E-2</v>
      </c>
      <c r="N125" s="37">
        <f t="shared" si="55"/>
        <v>8.3908614745693957E-2</v>
      </c>
      <c r="O125" s="37">
        <f t="shared" si="56"/>
        <v>4.623204870081192E-2</v>
      </c>
      <c r="P125" s="32">
        <f t="shared" si="68"/>
        <v>0.4</v>
      </c>
      <c r="Q125" s="32">
        <f t="shared" si="73"/>
        <v>0.19165467189261204</v>
      </c>
      <c r="R125" s="49">
        <v>102</v>
      </c>
      <c r="S125" s="50">
        <f t="shared" si="74"/>
        <v>1.3465098575135715E-3</v>
      </c>
      <c r="T125" s="50">
        <f t="shared" si="74"/>
        <v>0.18187873052334033</v>
      </c>
      <c r="U125" s="50">
        <f t="shared" si="74"/>
        <v>0.2182544766280084</v>
      </c>
      <c r="V125" s="50">
        <f t="shared" si="74"/>
        <v>4.5469682630835083E-2</v>
      </c>
      <c r="W125" s="50">
        <f t="shared" si="74"/>
        <v>4.5469682630835083E-2</v>
      </c>
      <c r="X125" s="50">
        <f t="shared" si="74"/>
        <v>1.1999521363466877E-2</v>
      </c>
      <c r="Y125" s="50">
        <f t="shared" si="74"/>
        <v>6.5174290043546398E-2</v>
      </c>
      <c r="Z125" s="32">
        <f t="shared" si="74"/>
        <v>3.926340245202278E-4</v>
      </c>
      <c r="AA125" s="32">
        <f t="shared" si="74"/>
        <v>8.2921524248630969E-4</v>
      </c>
      <c r="AB125" s="32">
        <f t="shared" si="74"/>
        <v>0</v>
      </c>
      <c r="AC125" s="32">
        <f t="shared" si="74"/>
        <v>4.1701191463529521E-7</v>
      </c>
      <c r="AE125" s="19">
        <f>AE124*(1-V124-W124-Y124)+$D$5*AG124+X124*AF124</f>
        <v>3.7520408957338995E-5</v>
      </c>
      <c r="AF125" s="19">
        <f t="shared" si="62"/>
        <v>1.1100257838158161E-5</v>
      </c>
      <c r="AG125" s="19">
        <f t="shared" si="63"/>
        <v>2.1169418833869002E-5</v>
      </c>
      <c r="AH125" s="19">
        <f t="shared" si="64"/>
        <v>0.11923537339377728</v>
      </c>
      <c r="AI125" s="19">
        <f t="shared" si="65"/>
        <v>0.10313546808724029</v>
      </c>
    </row>
    <row r="126" spans="1:35" x14ac:dyDescent="0.25">
      <c r="A126" s="45">
        <f t="shared" si="66"/>
        <v>125</v>
      </c>
      <c r="B126" s="32">
        <f t="shared" si="51"/>
        <v>7.2667422229233676</v>
      </c>
      <c r="C126" s="28">
        <f t="shared" si="42"/>
        <v>2.3590385207307107E-4</v>
      </c>
      <c r="D126" s="33">
        <f t="shared" si="52"/>
        <v>3.5168412379585042E-4</v>
      </c>
      <c r="E126" s="28">
        <f t="shared" si="43"/>
        <v>1.1578027172277935E-4</v>
      </c>
      <c r="F126" s="34">
        <f t="shared" si="67"/>
        <v>1.1722804126528348E-4</v>
      </c>
      <c r="G126" s="30">
        <f t="shared" si="44"/>
        <v>1.4477695425041301E-6</v>
      </c>
      <c r="H126" s="30">
        <f t="shared" si="72"/>
        <v>2E-3</v>
      </c>
      <c r="I126" s="31">
        <f t="shared" si="71"/>
        <v>-1.9985522304574958E-3</v>
      </c>
      <c r="J126" s="30">
        <f t="shared" si="53"/>
        <v>0.9996468681066617</v>
      </c>
      <c r="K126" s="30">
        <f t="shared" si="54"/>
        <v>0</v>
      </c>
      <c r="L126" s="37">
        <f t="shared" si="75"/>
        <v>8.3908614745693957E-2</v>
      </c>
      <c r="M126" s="37">
        <f t="shared" si="75"/>
        <v>4.623204870081192E-2</v>
      </c>
      <c r="N126" s="37">
        <f t="shared" si="55"/>
        <v>8.3908614745693957E-2</v>
      </c>
      <c r="O126" s="37">
        <f t="shared" si="56"/>
        <v>4.623204870081192E-2</v>
      </c>
      <c r="P126" s="32">
        <f t="shared" si="68"/>
        <v>0.60000000000000009</v>
      </c>
      <c r="Q126" s="32">
        <f t="shared" si="73"/>
        <v>0.19165467189261204</v>
      </c>
      <c r="R126" s="49">
        <v>103</v>
      </c>
      <c r="S126" s="50">
        <f t="shared" si="74"/>
        <v>1.3465098575135715E-3</v>
      </c>
      <c r="T126" s="50">
        <f t="shared" si="74"/>
        <v>0.18187873052334033</v>
      </c>
      <c r="U126" s="50">
        <f t="shared" si="74"/>
        <v>0.2182544766280084</v>
      </c>
      <c r="V126" s="50">
        <f t="shared" si="74"/>
        <v>4.5469682630835083E-2</v>
      </c>
      <c r="W126" s="50">
        <f t="shared" si="74"/>
        <v>4.5469682630835083E-2</v>
      </c>
      <c r="X126" s="50">
        <f t="shared" si="74"/>
        <v>1.1999521363466877E-2</v>
      </c>
      <c r="Y126" s="50">
        <f t="shared" si="74"/>
        <v>6.5174290043546398E-2</v>
      </c>
      <c r="Z126" s="32">
        <f t="shared" si="74"/>
        <v>3.926340245202278E-4</v>
      </c>
      <c r="AA126" s="32">
        <f t="shared" si="74"/>
        <v>8.2921524248630969E-4</v>
      </c>
      <c r="AB126" s="32">
        <f t="shared" si="74"/>
        <v>0</v>
      </c>
      <c r="AC126" s="32">
        <f t="shared" si="74"/>
        <v>4.1701191463529521E-7</v>
      </c>
      <c r="AE126" s="19">
        <f t="shared" si="61"/>
        <v>3.2463495310030184E-5</v>
      </c>
      <c r="AF126" s="19">
        <f t="shared" si="62"/>
        <v>9.7155534447979092E-6</v>
      </c>
      <c r="AG126" s="19">
        <f t="shared" si="63"/>
        <v>1.9757372930610252E-5</v>
      </c>
      <c r="AH126" s="19">
        <f t="shared" si="64"/>
        <v>0.11923950211582965</v>
      </c>
      <c r="AI126" s="19">
        <f t="shared" si="65"/>
        <v>0.10313919302913185</v>
      </c>
    </row>
    <row r="127" spans="1:35" x14ac:dyDescent="0.25">
      <c r="A127" s="45">
        <f t="shared" si="66"/>
        <v>126</v>
      </c>
      <c r="B127" s="32">
        <f t="shared" si="51"/>
        <v>7.708117698986837</v>
      </c>
      <c r="C127" s="28">
        <f t="shared" si="42"/>
        <v>2.1686716955851253E-4</v>
      </c>
      <c r="D127" s="33">
        <f t="shared" si="52"/>
        <v>3.2337892640548849E-4</v>
      </c>
      <c r="E127" s="28">
        <f t="shared" si="43"/>
        <v>1.0651175684697596E-4</v>
      </c>
      <c r="F127" s="34">
        <f t="shared" si="67"/>
        <v>1.0779297546849617E-4</v>
      </c>
      <c r="G127" s="30">
        <f t="shared" si="44"/>
        <v>1.2812186215202097E-6</v>
      </c>
      <c r="H127" s="30">
        <f t="shared" si="72"/>
        <v>2E-3</v>
      </c>
      <c r="I127" s="31">
        <f t="shared" si="71"/>
        <v>-1.9987187813784797E-3</v>
      </c>
      <c r="J127" s="30">
        <f t="shared" si="53"/>
        <v>0.99967533985497314</v>
      </c>
      <c r="K127" s="30">
        <f t="shared" si="54"/>
        <v>0</v>
      </c>
      <c r="L127" s="37">
        <f t="shared" si="75"/>
        <v>8.3908614745693957E-2</v>
      </c>
      <c r="M127" s="37">
        <f t="shared" si="75"/>
        <v>4.623204870081192E-2</v>
      </c>
      <c r="N127" s="37">
        <f t="shared" si="55"/>
        <v>8.3908614745693944E-2</v>
      </c>
      <c r="O127" s="37">
        <f t="shared" si="56"/>
        <v>4.623204870081192E-2</v>
      </c>
      <c r="P127" s="32">
        <f t="shared" si="68"/>
        <v>0.8</v>
      </c>
      <c r="Q127" s="32">
        <f t="shared" si="73"/>
        <v>0.19165467189261204</v>
      </c>
      <c r="R127" s="49">
        <v>104</v>
      </c>
      <c r="S127" s="50">
        <f t="shared" ref="S127:AC132" si="76">S126</f>
        <v>1.3465098575135715E-3</v>
      </c>
      <c r="T127" s="50">
        <f t="shared" si="76"/>
        <v>0.18187873052334033</v>
      </c>
      <c r="U127" s="50">
        <f t="shared" si="76"/>
        <v>0.2182544766280084</v>
      </c>
      <c r="V127" s="50">
        <f t="shared" si="76"/>
        <v>4.5469682630835083E-2</v>
      </c>
      <c r="W127" s="50">
        <f t="shared" si="76"/>
        <v>4.5469682630835083E-2</v>
      </c>
      <c r="X127" s="50">
        <f t="shared" si="76"/>
        <v>1.1999521363466877E-2</v>
      </c>
      <c r="Y127" s="50">
        <f t="shared" si="76"/>
        <v>6.5174290043546398E-2</v>
      </c>
      <c r="Z127" s="32">
        <f t="shared" si="76"/>
        <v>3.926340245202278E-4</v>
      </c>
      <c r="AA127" s="32">
        <f t="shared" si="76"/>
        <v>8.2921524248630969E-4</v>
      </c>
      <c r="AB127" s="32">
        <f t="shared" si="76"/>
        <v>0</v>
      </c>
      <c r="AC127" s="32">
        <f t="shared" si="76"/>
        <v>4.1701191463529521E-7</v>
      </c>
      <c r="AE127" s="19">
        <f t="shared" si="61"/>
        <v>2.8134906345166184E-5</v>
      </c>
      <c r="AF127" s="19">
        <f t="shared" si="62"/>
        <v>8.5222765882965699E-6</v>
      </c>
      <c r="AG127" s="19">
        <f t="shared" si="63"/>
        <v>1.8439513535188922E-5</v>
      </c>
      <c r="AH127" s="19">
        <f t="shared" si="64"/>
        <v>0.11924309868369073</v>
      </c>
      <c r="AI127" s="19">
        <f t="shared" si="65"/>
        <v>0.10314243618648757</v>
      </c>
    </row>
    <row r="128" spans="1:35" x14ac:dyDescent="0.25">
      <c r="A128" s="45">
        <f t="shared" si="66"/>
        <v>127</v>
      </c>
      <c r="B128" s="32">
        <f t="shared" si="51"/>
        <v>8.0795133959055825</v>
      </c>
      <c r="C128" s="28">
        <f t="shared" si="42"/>
        <v>1.9735186483388312E-4</v>
      </c>
      <c r="D128" s="33">
        <f t="shared" si="52"/>
        <v>2.9735186483388312E-4</v>
      </c>
      <c r="E128" s="28">
        <f t="shared" si="43"/>
        <v>1E-4</v>
      </c>
      <c r="F128" s="34">
        <f t="shared" si="67"/>
        <v>9.9117288277961039E-5</v>
      </c>
      <c r="G128" s="30">
        <f t="shared" si="44"/>
        <v>-8.8271172203896605E-7</v>
      </c>
      <c r="H128" s="30">
        <f t="shared" si="72"/>
        <v>2E-3</v>
      </c>
      <c r="I128" s="31">
        <f t="shared" si="71"/>
        <v>-2.0008827117220392E-3</v>
      </c>
      <c r="J128" s="30">
        <f t="shared" si="53"/>
        <v>0.99970353084688812</v>
      </c>
      <c r="K128" s="30">
        <f t="shared" si="54"/>
        <v>0</v>
      </c>
      <c r="L128" s="37">
        <f t="shared" si="75"/>
        <v>8.3908614745693957E-2</v>
      </c>
      <c r="M128" s="37">
        <f t="shared" si="75"/>
        <v>4.623204870081192E-2</v>
      </c>
      <c r="N128" s="37">
        <f t="shared" si="55"/>
        <v>8.3908614745693957E-2</v>
      </c>
      <c r="O128" s="37">
        <f t="shared" si="56"/>
        <v>4.623204870081192E-2</v>
      </c>
      <c r="P128" s="32">
        <f t="shared" si="68"/>
        <v>0</v>
      </c>
      <c r="Q128" s="32">
        <f t="shared" si="73"/>
        <v>0.19165467189261204</v>
      </c>
      <c r="R128" s="49">
        <v>105</v>
      </c>
      <c r="S128" s="50">
        <f t="shared" si="76"/>
        <v>1.3465098575135715E-3</v>
      </c>
      <c r="T128" s="50">
        <f t="shared" si="76"/>
        <v>0.18187873052334033</v>
      </c>
      <c r="U128" s="50">
        <f t="shared" si="76"/>
        <v>0.2182544766280084</v>
      </c>
      <c r="V128" s="50">
        <f t="shared" si="76"/>
        <v>4.5469682630835083E-2</v>
      </c>
      <c r="W128" s="50">
        <f t="shared" si="76"/>
        <v>4.5469682630835083E-2</v>
      </c>
      <c r="X128" s="50">
        <f t="shared" si="76"/>
        <v>1.1999521363466877E-2</v>
      </c>
      <c r="Y128" s="50">
        <f t="shared" si="76"/>
        <v>6.5174290043546398E-2</v>
      </c>
      <c r="Z128" s="32">
        <f t="shared" si="76"/>
        <v>3.926340245202278E-4</v>
      </c>
      <c r="AA128" s="32">
        <f t="shared" si="76"/>
        <v>8.2921524248630969E-4</v>
      </c>
      <c r="AB128" s="32">
        <f t="shared" si="76"/>
        <v>0</v>
      </c>
      <c r="AC128" s="32">
        <f t="shared" si="76"/>
        <v>4.1701191463529521E-7</v>
      </c>
      <c r="AE128" s="19">
        <f t="shared" si="61"/>
        <v>2.4426206773033411E-5</v>
      </c>
      <c r="AF128" s="19">
        <f t="shared" si="62"/>
        <v>7.4923151030348805E-6</v>
      </c>
      <c r="AG128" s="19">
        <f t="shared" si="63"/>
        <v>1.720955820435148E-5</v>
      </c>
      <c r="AH128" s="19">
        <f t="shared" si="64"/>
        <v>0.11924623799396955</v>
      </c>
      <c r="AI128" s="19">
        <f t="shared" si="65"/>
        <v>0.10314526549259698</v>
      </c>
    </row>
    <row r="129" spans="1:56" x14ac:dyDescent="0.25">
      <c r="A129" s="45">
        <f t="shared" si="66"/>
        <v>128</v>
      </c>
      <c r="B129" s="32">
        <f t="shared" si="51"/>
        <v>8.3805029423260908</v>
      </c>
      <c r="C129" s="28">
        <f t="shared" si="42"/>
        <v>1.7804675301058998E-4</v>
      </c>
      <c r="D129" s="33">
        <f t="shared" si="52"/>
        <v>2.7804675301058997E-4</v>
      </c>
      <c r="E129" s="28">
        <f t="shared" si="43"/>
        <v>1E-4</v>
      </c>
      <c r="F129" s="34">
        <f t="shared" si="67"/>
        <v>9.2682251003529991E-5</v>
      </c>
      <c r="G129" s="30">
        <f t="shared" si="44"/>
        <v>-7.317748996470014E-6</v>
      </c>
      <c r="H129" s="30">
        <f t="shared" si="72"/>
        <v>2E-3</v>
      </c>
      <c r="I129" s="31">
        <f t="shared" si="71"/>
        <v>-2.0073177489964701E-3</v>
      </c>
      <c r="J129" s="30">
        <f t="shared" si="53"/>
        <v>0.99972927099598596</v>
      </c>
      <c r="K129" s="30">
        <f t="shared" si="54"/>
        <v>0</v>
      </c>
      <c r="L129" s="37">
        <f t="shared" ref="L129:M132" si="77">L128</f>
        <v>8.3908614745693957E-2</v>
      </c>
      <c r="M129" s="37">
        <f t="shared" si="77"/>
        <v>4.623204870081192E-2</v>
      </c>
      <c r="N129" s="37">
        <f t="shared" si="55"/>
        <v>6.7126891796555163E-2</v>
      </c>
      <c r="O129" s="37">
        <f t="shared" si="56"/>
        <v>3.698563896064954E-2</v>
      </c>
      <c r="P129" s="32">
        <f t="shared" si="68"/>
        <v>0.2</v>
      </c>
      <c r="Q129" s="32">
        <f t="shared" si="73"/>
        <v>0.19165467189261204</v>
      </c>
      <c r="R129" s="49">
        <v>106</v>
      </c>
      <c r="S129" s="50">
        <f t="shared" si="76"/>
        <v>1.3465098575135715E-3</v>
      </c>
      <c r="T129" s="50">
        <f t="shared" si="76"/>
        <v>0.18187873052334033</v>
      </c>
      <c r="U129" s="50">
        <f t="shared" si="76"/>
        <v>0.2182544766280084</v>
      </c>
      <c r="V129" s="50">
        <f t="shared" si="76"/>
        <v>4.5469682630835083E-2</v>
      </c>
      <c r="W129" s="50">
        <f t="shared" si="76"/>
        <v>4.5469682630835083E-2</v>
      </c>
      <c r="X129" s="50">
        <f t="shared" si="76"/>
        <v>1.1999521363466877E-2</v>
      </c>
      <c r="Y129" s="50">
        <f t="shared" si="76"/>
        <v>6.5174290043546398E-2</v>
      </c>
      <c r="Z129" s="32">
        <f t="shared" si="76"/>
        <v>3.926340245202278E-4</v>
      </c>
      <c r="AA129" s="32">
        <f t="shared" si="76"/>
        <v>8.2921524248630969E-4</v>
      </c>
      <c r="AB129" s="32">
        <f t="shared" si="76"/>
        <v>0</v>
      </c>
      <c r="AC129" s="32">
        <f t="shared" si="76"/>
        <v>4.1701191463529521E-7</v>
      </c>
      <c r="AE129" s="19">
        <f t="shared" si="61"/>
        <v>2.1245354155459717E-5</v>
      </c>
      <c r="AF129" s="19">
        <f t="shared" si="62"/>
        <v>6.6018545667422626E-6</v>
      </c>
      <c r="AG129" s="19">
        <f t="shared" si="63"/>
        <v>1.6061643547361994E-5</v>
      </c>
      <c r="AH129" s="19">
        <f t="shared" si="64"/>
        <v>0.11924898387715094</v>
      </c>
      <c r="AI129" s="19">
        <f t="shared" si="65"/>
        <v>0.10314773883722644</v>
      </c>
    </row>
    <row r="130" spans="1:56" x14ac:dyDescent="0.25">
      <c r="A130" s="45">
        <f t="shared" si="66"/>
        <v>129</v>
      </c>
      <c r="B130" s="32">
        <f t="shared" si="51"/>
        <v>8.8793972133779793</v>
      </c>
      <c r="C130" s="28">
        <f t="shared" si="42"/>
        <v>1.6439497618933797E-4</v>
      </c>
      <c r="D130" s="33">
        <f t="shared" si="52"/>
        <v>2.6439497618933796E-4</v>
      </c>
      <c r="E130" s="28">
        <f t="shared" si="43"/>
        <v>1E-4</v>
      </c>
      <c r="F130" s="34">
        <f t="shared" si="67"/>
        <v>8.8131658729779315E-5</v>
      </c>
      <c r="G130" s="30">
        <f t="shared" si="44"/>
        <v>-1.186834127022069E-5</v>
      </c>
      <c r="H130" s="30">
        <f t="shared" si="72"/>
        <v>2E-3</v>
      </c>
      <c r="I130" s="31">
        <f t="shared" si="71"/>
        <v>-2.0118683412702208E-3</v>
      </c>
      <c r="J130" s="30">
        <f t="shared" si="53"/>
        <v>0.99974747336508085</v>
      </c>
      <c r="K130" s="30">
        <f t="shared" si="54"/>
        <v>0</v>
      </c>
      <c r="L130" s="37">
        <f t="shared" si="77"/>
        <v>8.3908614745693957E-2</v>
      </c>
      <c r="M130" s="37">
        <f t="shared" si="77"/>
        <v>4.623204870081192E-2</v>
      </c>
      <c r="N130" s="37">
        <f t="shared" si="55"/>
        <v>5.0345168847416376E-2</v>
      </c>
      <c r="O130" s="37">
        <f t="shared" si="56"/>
        <v>2.773922922048715E-2</v>
      </c>
      <c r="P130" s="32">
        <f t="shared" si="68"/>
        <v>0.4</v>
      </c>
      <c r="Q130" s="32">
        <f t="shared" si="73"/>
        <v>0.19165467189261204</v>
      </c>
      <c r="R130" s="49">
        <v>107</v>
      </c>
      <c r="S130" s="50">
        <f t="shared" si="76"/>
        <v>1.3465098575135715E-3</v>
      </c>
      <c r="T130" s="50">
        <f t="shared" si="76"/>
        <v>0.18187873052334033</v>
      </c>
      <c r="U130" s="50">
        <f t="shared" si="76"/>
        <v>0.2182544766280084</v>
      </c>
      <c r="V130" s="50">
        <f t="shared" si="76"/>
        <v>4.5469682630835083E-2</v>
      </c>
      <c r="W130" s="50">
        <f t="shared" si="76"/>
        <v>4.5469682630835083E-2</v>
      </c>
      <c r="X130" s="50">
        <f t="shared" si="76"/>
        <v>1.1999521363466877E-2</v>
      </c>
      <c r="Y130" s="50">
        <f t="shared" si="76"/>
        <v>6.5174290043546398E-2</v>
      </c>
      <c r="Z130" s="32">
        <f t="shared" si="76"/>
        <v>3.926340245202278E-4</v>
      </c>
      <c r="AA130" s="32">
        <f t="shared" si="76"/>
        <v>8.2921524248630969E-4</v>
      </c>
      <c r="AB130" s="32">
        <f t="shared" si="76"/>
        <v>0</v>
      </c>
      <c r="AC130" s="32">
        <f t="shared" si="76"/>
        <v>4.1701191463529521E-7</v>
      </c>
      <c r="AE130" s="19">
        <f t="shared" si="61"/>
        <v>1.8514204538755774E-5</v>
      </c>
      <c r="AF130" s="19">
        <f t="shared" si="62"/>
        <v>5.8306901939187134E-6</v>
      </c>
      <c r="AG130" s="19">
        <f t="shared" si="63"/>
        <v>1.4990297274295235E-5</v>
      </c>
      <c r="AH130" s="19">
        <f t="shared" si="64"/>
        <v>0.11925139078097501</v>
      </c>
      <c r="AI130" s="19">
        <f t="shared" si="65"/>
        <v>0.10314990559366496</v>
      </c>
    </row>
    <row r="131" spans="1:56" x14ac:dyDescent="0.25">
      <c r="A131" s="45">
        <f t="shared" si="66"/>
        <v>130</v>
      </c>
      <c r="B131" s="32">
        <f t="shared" si="51"/>
        <v>9.629123024864775</v>
      </c>
      <c r="C131" s="28">
        <f t="shared" si="42"/>
        <v>1.556682386131572E-4</v>
      </c>
      <c r="D131" s="33">
        <f t="shared" si="52"/>
        <v>2.5566823861315719E-4</v>
      </c>
      <c r="E131" s="28">
        <f t="shared" si="43"/>
        <v>1E-4</v>
      </c>
      <c r="F131" s="34">
        <f t="shared" si="67"/>
        <v>8.5222746204385735E-5</v>
      </c>
      <c r="G131" s="30">
        <f t="shared" si="44"/>
        <v>-1.4777253795614269E-5</v>
      </c>
      <c r="H131" s="30">
        <f t="shared" si="72"/>
        <v>2E-3</v>
      </c>
      <c r="I131" s="31">
        <f t="shared" si="71"/>
        <v>-2.0147772537956144E-3</v>
      </c>
      <c r="J131" s="30">
        <f t="shared" si="53"/>
        <v>0.99975910901518239</v>
      </c>
      <c r="K131" s="30">
        <f t="shared" si="54"/>
        <v>0</v>
      </c>
      <c r="L131" s="37">
        <f t="shared" si="77"/>
        <v>8.3908614745693957E-2</v>
      </c>
      <c r="M131" s="37">
        <f t="shared" si="77"/>
        <v>4.623204870081192E-2</v>
      </c>
      <c r="N131" s="37">
        <f t="shared" si="55"/>
        <v>3.3563445898277575E-2</v>
      </c>
      <c r="O131" s="37">
        <f t="shared" si="56"/>
        <v>1.8492819480324763E-2</v>
      </c>
      <c r="P131" s="32">
        <f t="shared" si="68"/>
        <v>0.60000000000000009</v>
      </c>
      <c r="Q131" s="32">
        <f t="shared" si="73"/>
        <v>0.19165467189261204</v>
      </c>
      <c r="R131" s="49">
        <v>108</v>
      </c>
      <c r="S131" s="50">
        <f t="shared" si="76"/>
        <v>1.3465098575135715E-3</v>
      </c>
      <c r="T131" s="50">
        <f t="shared" si="76"/>
        <v>0.18187873052334033</v>
      </c>
      <c r="U131" s="50">
        <f t="shared" si="76"/>
        <v>0.2182544766280084</v>
      </c>
      <c r="V131" s="50">
        <f t="shared" si="76"/>
        <v>4.5469682630835083E-2</v>
      </c>
      <c r="W131" s="50">
        <f t="shared" si="76"/>
        <v>4.5469682630835083E-2</v>
      </c>
      <c r="X131" s="50">
        <f t="shared" si="76"/>
        <v>1.1999521363466877E-2</v>
      </c>
      <c r="Y131" s="50">
        <f t="shared" si="76"/>
        <v>6.5174290043546398E-2</v>
      </c>
      <c r="Z131" s="32">
        <f t="shared" si="76"/>
        <v>3.926340245202278E-4</v>
      </c>
      <c r="AA131" s="32">
        <f t="shared" si="76"/>
        <v>8.2921524248630969E-4</v>
      </c>
      <c r="AB131" s="32">
        <f t="shared" si="76"/>
        <v>0</v>
      </c>
      <c r="AC131" s="32">
        <f t="shared" si="76"/>
        <v>4.1701191463529521E-7</v>
      </c>
      <c r="AE131" s="19">
        <f t="shared" si="61"/>
        <v>1.616639835332702E-5</v>
      </c>
      <c r="AF131" s="19">
        <f t="shared" si="62"/>
        <v>5.1616587685960016E-6</v>
      </c>
      <c r="AG131" s="19">
        <f t="shared" si="63"/>
        <v>1.3990412108768902E-5</v>
      </c>
      <c r="AH131" s="19">
        <f t="shared" si="64"/>
        <v>0.1192535051902162</v>
      </c>
      <c r="AI131" s="19">
        <f t="shared" si="65"/>
        <v>0.10315180790720005</v>
      </c>
    </row>
    <row r="132" spans="1:56" x14ac:dyDescent="0.25">
      <c r="A132" s="45">
        <f t="shared" si="66"/>
        <v>131</v>
      </c>
      <c r="B132" s="32">
        <f t="shared" si="51"/>
        <v>10.703951818235609</v>
      </c>
      <c r="C132" s="28">
        <f t="shared" si="42"/>
        <v>1.5141348595967287E-4</v>
      </c>
      <c r="D132" s="33">
        <f t="shared" si="52"/>
        <v>2.5141348595967287E-4</v>
      </c>
      <c r="E132" s="28">
        <f t="shared" si="43"/>
        <v>1E-4</v>
      </c>
      <c r="F132" s="34">
        <f t="shared" si="67"/>
        <v>8.3804495319890951E-5</v>
      </c>
      <c r="G132" s="30">
        <f t="shared" si="44"/>
        <v>-1.6195504680109054E-5</v>
      </c>
      <c r="H132" s="30">
        <f t="shared" si="72"/>
        <v>2E-3</v>
      </c>
      <c r="I132" s="31">
        <f t="shared" si="71"/>
        <v>-2.016195504680109E-3</v>
      </c>
      <c r="J132" s="30">
        <f t="shared" si="53"/>
        <v>0.99976478201872032</v>
      </c>
      <c r="K132" s="30">
        <f t="shared" si="54"/>
        <v>0</v>
      </c>
      <c r="L132" s="37">
        <f t="shared" si="77"/>
        <v>8.3908614745693957E-2</v>
      </c>
      <c r="M132" s="37">
        <f t="shared" si="77"/>
        <v>4.623204870081192E-2</v>
      </c>
      <c r="N132" s="37">
        <f t="shared" si="55"/>
        <v>1.6781722949138787E-2</v>
      </c>
      <c r="O132" s="37">
        <f t="shared" si="56"/>
        <v>9.2464097401623816E-3</v>
      </c>
      <c r="P132" s="32">
        <f t="shared" si="68"/>
        <v>0.8</v>
      </c>
      <c r="Q132" s="32">
        <f t="shared" si="73"/>
        <v>0.19165467189261204</v>
      </c>
      <c r="R132" s="49">
        <v>109</v>
      </c>
      <c r="S132" s="50">
        <f t="shared" si="76"/>
        <v>1.3465098575135715E-3</v>
      </c>
      <c r="T132" s="50">
        <f t="shared" si="76"/>
        <v>0.18187873052334033</v>
      </c>
      <c r="U132" s="50">
        <f t="shared" si="76"/>
        <v>0.2182544766280084</v>
      </c>
      <c r="V132" s="50">
        <f t="shared" si="76"/>
        <v>4.5469682630835083E-2</v>
      </c>
      <c r="W132" s="50">
        <f t="shared" si="76"/>
        <v>4.5469682630835083E-2</v>
      </c>
      <c r="X132" s="50">
        <f t="shared" si="76"/>
        <v>1.1999521363466877E-2</v>
      </c>
      <c r="Y132" s="50">
        <f t="shared" si="76"/>
        <v>6.5174290043546398E-2</v>
      </c>
      <c r="Z132" s="32">
        <f t="shared" si="76"/>
        <v>3.926340245202278E-4</v>
      </c>
      <c r="AA132" s="32">
        <f t="shared" si="76"/>
        <v>8.2921524248630969E-4</v>
      </c>
      <c r="AB132" s="32">
        <f t="shared" si="76"/>
        <v>0</v>
      </c>
      <c r="AC132" s="32">
        <f t="shared" si="76"/>
        <v>4.1701191463529521E-7</v>
      </c>
      <c r="AE132" s="19">
        <f t="shared" si="61"/>
        <v>1.4145568714324724E-5</v>
      </c>
      <c r="AF132" s="19">
        <f t="shared" si="62"/>
        <v>4.5801659934962313E-6</v>
      </c>
      <c r="AG132" s="19">
        <f t="shared" si="63"/>
        <v>1.3057221440752901E-5</v>
      </c>
      <c r="AH132" s="19">
        <f t="shared" si="64"/>
        <v>0.11925536682635168</v>
      </c>
      <c r="AI132" s="19">
        <f t="shared" si="65"/>
        <v>0.1031534817841467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789E-5244-4A98-9526-394F52BC6546}">
  <dimension ref="A2:CB142"/>
  <sheetViews>
    <sheetView topLeftCell="B13" zoomScale="85" zoomScaleNormal="85" workbookViewId="0">
      <selection activeCell="I20" sqref="I20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4"/>
      <c r="AL3" s="25"/>
      <c r="AM3" s="24"/>
      <c r="AN3" s="25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26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2.3652793681507876E-2</v>
      </c>
      <c r="E5" s="3">
        <f>D5</f>
        <v>2.3652793681507876E-2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0.6862745098039218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9.2034907878765768E-2</v>
      </c>
      <c r="O6" s="1" t="str">
        <f>CONCATENATE(FIXED(S5,3)," times X")</f>
        <v>0.686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0.4274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1.2094594594594594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3.5000000000000003E-2</v>
      </c>
      <c r="F8" s="10">
        <v>3.5000000000000003E-2</v>
      </c>
      <c r="G8" s="11"/>
      <c r="H8" s="5" t="s">
        <v>37</v>
      </c>
      <c r="I8" s="10">
        <v>3.2899999999999999E-2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0.086-E8</f>
        <v>5.099999999999999E-2</v>
      </c>
      <c r="F9" s="10">
        <v>5.099999999999999E-2</v>
      </c>
      <c r="G9" s="5"/>
      <c r="H9" s="5" t="s">
        <v>41</v>
      </c>
      <c r="I9" s="10">
        <v>22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0.17899999999999999</v>
      </c>
      <c r="E10" s="3">
        <v>0.17899999999999999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0.14799999999999999</v>
      </c>
      <c r="E11" s="3">
        <v>0.14799999999999999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1.0369134293995419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6.2284119167624448E-2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0.1351382641714152</v>
      </c>
      <c r="T12" s="1">
        <f ca="1">AVERAGE(INDIRECT(ADDRESS(23,COLUMN())&amp;":"&amp;ADDRESS(23 + $L$20,COLUMN())))</f>
        <v>0.12837582865166228</v>
      </c>
      <c r="U12" s="1">
        <f ca="1">AVERAGE(INDIRECT(ADDRESS(23,COLUMN())&amp;":"&amp;ADDRESS(23 + $L$20,COLUMN())))</f>
        <v>0.1552653603286997</v>
      </c>
      <c r="V12" s="1">
        <f ca="1">AVERAGE(INDIRECT(ADDRESS(23,COLUMN())&amp;":"&amp;ADDRESS(23 + $L$20,COLUMN())))</f>
        <v>3.2093957162915569E-2</v>
      </c>
      <c r="W12" s="1">
        <f ca="1">AVERAGE(INDIRECT(ADDRESS(23,COLUMN())&amp;":"&amp;ADDRESS(23 + $L$20,COLUMN())))</f>
        <v>2.2025264719647952E-2</v>
      </c>
      <c r="X12" s="1">
        <f ca="1">AVERAGE(INDIRECT(ADDRESS(23,COLUMN())&amp;":"&amp;ADDRESS(23 + $L$20,COLUMN())))</f>
        <v>0.28348980470389284</v>
      </c>
      <c r="Y12" s="1">
        <f ca="1">AVERAGE(INDIRECT(ADDRESS(23,COLUMN())&amp;":"&amp;ADDRESS(23 + $L$20,COLUMN())))</f>
        <v>1.6306907712592075E-2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8.3574685714939465E-2</v>
      </c>
      <c r="C13" s="9" t="s">
        <v>49</v>
      </c>
      <c r="D13" s="9">
        <f>(1-EXP(-$N$6))*F13/SUM($F$5,$F$13,$F$14)</f>
        <v>3.7878749301545223E-2</v>
      </c>
      <c r="E13" s="3">
        <f>D13</f>
        <v>3.7878749301545223E-2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2.9837637472524256E-2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0.13040057332357957</v>
      </c>
      <c r="T13" s="1">
        <f ca="1">_xlfn.STDEV.P(INDIRECT(ADDRESS(23,COLUMN())&amp;":"&amp;ADDRESS(23 + $L$20,COLUMN())))</f>
        <v>6.5334115765242617E-2</v>
      </c>
      <c r="U13" s="1">
        <f ca="1">_xlfn.STDEV.P(INDIRECT(ADDRESS(23,COLUMN())&amp;":"&amp;ADDRESS(23 + $L$20,COLUMN())))</f>
        <v>7.901896433769201E-2</v>
      </c>
      <c r="V13" s="1">
        <f ca="1">_xlfn.STDEV.P(INDIRECT(ADDRESS(23,COLUMN())&amp;":"&amp;ADDRESS(23 + $L$20,COLUMN())))</f>
        <v>1.6333528941310654E-2</v>
      </c>
      <c r="W13" s="1">
        <f ca="1">_xlfn.STDEV.P(INDIRECT(ADDRESS(23,COLUMN())&amp;":"&amp;ADDRESS(23 + $L$20,COLUMN())))</f>
        <v>1.1209284567566128E-2</v>
      </c>
      <c r="X13" s="1">
        <f ca="1">_xlfn.STDEV.P(INDIRECT(ADDRESS(23,COLUMN())&amp;":"&amp;ADDRESS(23 + $L$20,COLUMN())))</f>
        <v>0.23366644249207197</v>
      </c>
      <c r="Y13" s="1">
        <f ca="1">_xlfn.STDEV.P(INDIRECT(ADDRESS(23,COLUMN())&amp;":"&amp;ADDRESS(23 + $L$20,COLUMN())))</f>
        <v>9.7695450142735851E-3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0.99285196429233979</v>
      </c>
      <c r="C14" s="9" t="s">
        <v>52</v>
      </c>
      <c r="D14" s="9">
        <f>(1-EXP(-$N$6))*F14/SUM($F$5,$F$13,$F$14)</f>
        <v>2.6395146572117483E-2</v>
      </c>
      <c r="E14" s="3">
        <f>D14</f>
        <v>2.6395146572117483E-2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2.3709421321213876E-2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2.9163135706604861E-3</v>
      </c>
      <c r="T14" s="1">
        <f ca="1">MIN(INDIRECT(ADDRESS(23,COLUMN())&amp;":"&amp;ADDRESS(23 + $L$20,COLUMN())))</f>
        <v>5.0302652165125743E-2</v>
      </c>
      <c r="U14" s="1">
        <f ca="1">MIN(INDIRECT(ADDRESS(23,COLUMN())&amp;":"&amp;ADDRESS(23 + $L$20,COLUMN())))</f>
        <v>6.0839018497010185E-2</v>
      </c>
      <c r="V14" s="1">
        <f ca="1">MIN(INDIRECT(ADDRESS(23,COLUMN())&amp;":"&amp;ADDRESS(23 + $L$20,COLUMN())))</f>
        <v>1.2575663041281436E-2</v>
      </c>
      <c r="W14" s="1">
        <f ca="1">MIN(INDIRECT(ADDRESS(23,COLUMN())&amp;":"&amp;ADDRESS(23 + $L$20,COLUMN())))</f>
        <v>8.6303569891147142E-3</v>
      </c>
      <c r="X14" s="1">
        <f ca="1">MIN(INDIRECT(ADDRESS(23,COLUMN())&amp;":"&amp;ADDRESS(23 + $L$20,COLUMN())))</f>
        <v>5.6366296361809967E-2</v>
      </c>
      <c r="Y14" s="1">
        <f ca="1">MIN(INDIRECT(ADDRESS(23,COLUMN())&amp;":"&amp;ADDRESS(23 + $L$20,COLUMN())))</f>
        <v>9.4141027352192021E-3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1.3912495943861607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0.12869639577733749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0.4274</v>
      </c>
      <c r="T15" s="1">
        <f ca="1">MAX(INDIRECT(ADDRESS(23,COLUMN())&amp;":"&amp;ADDRESS(23 + $L$20,COLUMN())))</f>
        <v>0.26652105034916801</v>
      </c>
      <c r="U15" s="1">
        <f ca="1">MAX(INDIRECT(ADDRESS(23,COLUMN())&amp;":"&amp;ADDRESS(23 + $L$20,COLUMN())))</f>
        <v>0.32234640548987209</v>
      </c>
      <c r="V15" s="1">
        <f ca="1">MAX(INDIRECT(ADDRESS(23,COLUMN())&amp;":"&amp;ADDRESS(23 + $L$20,COLUMN())))</f>
        <v>6.6630262587292002E-2</v>
      </c>
      <c r="W15" s="1">
        <f ca="1">MAX(INDIRECT(ADDRESS(23,COLUMN())&amp;":"&amp;ADDRESS(23 + $L$20,COLUMN())))</f>
        <v>4.5726650795200406E-2</v>
      </c>
      <c r="X15" s="1">
        <f ca="1">MAX(INDIRECT(ADDRESS(23,COLUMN())&amp;":"&amp;ADDRESS(23 + $L$20,COLUMN())))</f>
        <v>0.88885832933786402</v>
      </c>
      <c r="Y15" s="1">
        <f ca="1">MAX(INDIRECT(ADDRESS(23,COLUMN())&amp;":"&amp;ADDRESS(23 + $L$20,COLUMN())))</f>
        <v>0.05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0.41644700943137436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0.15556769270744086</v>
      </c>
      <c r="R16" s="38">
        <f ca="1">R14/(R14+R15)</f>
        <v>0</v>
      </c>
      <c r="S16" s="38">
        <f t="shared" ref="S16:Y16" ca="1" si="5">S14/(S14+S15)</f>
        <v>6.777139231514657E-3</v>
      </c>
      <c r="T16" s="38">
        <f t="shared" ca="1" si="5"/>
        <v>0.15877174518802392</v>
      </c>
      <c r="U16" s="38">
        <f t="shared" ca="1" si="5"/>
        <v>0.15877174518802392</v>
      </c>
      <c r="V16" s="38">
        <f t="shared" ca="1" si="5"/>
        <v>0.15877174518802392</v>
      </c>
      <c r="W16" s="38">
        <f t="shared" ca="1" si="5"/>
        <v>0.15877174518802395</v>
      </c>
      <c r="X16" s="38">
        <f t="shared" ca="1" si="5"/>
        <v>5.963269981469909E-2</v>
      </c>
      <c r="Y16" s="38">
        <f t="shared" ca="1" si="5"/>
        <v>0.1584489591162126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0.47586992074390538</v>
      </c>
      <c r="E17" s="11"/>
      <c r="F17" s="11"/>
      <c r="G17" s="11"/>
      <c r="H17" s="24" t="s">
        <v>61</v>
      </c>
      <c r="I17" s="15">
        <v>0.94352617831932717</v>
      </c>
      <c r="J17" s="11"/>
      <c r="K17" s="47" t="s">
        <v>93</v>
      </c>
      <c r="L17" s="53">
        <v>1.2E-2</v>
      </c>
      <c r="M17" s="32">
        <f ca="1">X14</f>
        <v>5.6366296361809967E-2</v>
      </c>
      <c r="P17" s="1" t="s">
        <v>62</v>
      </c>
      <c r="Q17" s="1">
        <f t="shared" ref="Q17:W17" si="7">Q23/(Q23+Q99)</f>
        <v>0.18888404883455573</v>
      </c>
      <c r="R17" s="1">
        <f t="shared" si="7"/>
        <v>0</v>
      </c>
      <c r="S17" s="1">
        <f t="shared" si="7"/>
        <v>0.98183595229270315</v>
      </c>
      <c r="T17" s="1">
        <f t="shared" si="7"/>
        <v>0.18705671932129955</v>
      </c>
      <c r="U17" s="1">
        <f t="shared" si="7"/>
        <v>0.18705671932129955</v>
      </c>
      <c r="V17" s="1">
        <f t="shared" si="7"/>
        <v>0.18705671932129955</v>
      </c>
      <c r="W17" s="1">
        <f t="shared" si="7"/>
        <v>0.18705671932129955</v>
      </c>
      <c r="X17" s="1">
        <f>X23/(X23+X99)</f>
        <v>0.64138622322994754</v>
      </c>
      <c r="Y17" s="1">
        <f>Y23/(Y23+Y99)</f>
        <v>0.82121034779657009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-101.4110895645847</v>
      </c>
      <c r="J18" s="11"/>
      <c r="K18" s="47" t="s">
        <v>95</v>
      </c>
      <c r="L18" s="53">
        <v>0.9</v>
      </c>
      <c r="M18" s="32">
        <f ca="1">X15</f>
        <v>0.88885832933786402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0.05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4.875237310471018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K20" s="25"/>
      <c r="AL20" s="4"/>
      <c r="AN20" s="4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22</v>
      </c>
      <c r="B23" s="32">
        <f>C23/AE23</f>
        <v>1</v>
      </c>
      <c r="C23" s="28">
        <f t="shared" ref="C23:C86" si="8">MAX(D23-E23,$I$14*E23)</f>
        <v>0.41550311923936989</v>
      </c>
      <c r="D23" s="33">
        <f>I7</f>
        <v>0.4274</v>
      </c>
      <c r="E23" s="28">
        <f t="shared" ref="E23:E86" si="9">MAX($I$15,((EXP($Y$9+$Y$8*A23)-1)/EXP($Y$9+$Y$8*A23))*F23)</f>
        <v>1.1896880760630104E-2</v>
      </c>
      <c r="F23" s="34">
        <f>I8</f>
        <v>3.2899999999999999E-2</v>
      </c>
      <c r="G23" s="30">
        <f t="shared" ref="G23:G86" si="10">F23-E23</f>
        <v>2.1003119239369893E-2</v>
      </c>
      <c r="H23" s="30">
        <f>$I$3*(F23-E23)</f>
        <v>1.2601871543621935E-2</v>
      </c>
      <c r="I23" s="31">
        <f t="shared" ref="I23:I40" si="11">G23-H23</f>
        <v>8.4012476957479581E-3</v>
      </c>
      <c r="J23" s="30">
        <f>I5</f>
        <v>0.01</v>
      </c>
      <c r="K23" s="30"/>
      <c r="L23" s="29">
        <v>2.2200000000000001E-2</v>
      </c>
      <c r="M23" s="29">
        <v>1.7600000000000001E-2</v>
      </c>
      <c r="N23" s="37">
        <f>L23*(1-P23)+L28*P23</f>
        <v>2.2200000000000001E-2</v>
      </c>
      <c r="O23" s="37">
        <f>M23*(1-P23)+M28*P23</f>
        <v>1.7600000000000001E-2</v>
      </c>
      <c r="P23" s="37">
        <f>0</f>
        <v>0</v>
      </c>
      <c r="Q23" s="32">
        <f t="shared" ref="Q23:Q86" si="12">N23+(H23*($D$5+$D$14))/(C24+E24)</f>
        <v>2.3709421321213876E-2</v>
      </c>
      <c r="R23" s="43">
        <v>0</v>
      </c>
      <c r="S23" s="44">
        <f t="shared" ref="S23:S86" si="13">D23</f>
        <v>0.4274</v>
      </c>
      <c r="T23" s="44">
        <f t="shared" ref="T23:T86" si="14">Q23*(C23+E23)/(C23*($S$3*(1+$S$5))+E23*(1+$S$7))</f>
        <v>5.0302652165125743E-2</v>
      </c>
      <c r="U23" s="44">
        <f t="shared" ref="U23:U86" si="15">T23*$S$7</f>
        <v>6.0839018497010185E-2</v>
      </c>
      <c r="V23" s="44">
        <f t="shared" ref="V23:V86" si="16">T23*$S$3</f>
        <v>1.2575663041281436E-2</v>
      </c>
      <c r="W23" s="44">
        <f t="shared" ref="W23:W86" si="17">V23*$S$5</f>
        <v>8.6303569891147142E-3</v>
      </c>
      <c r="X23" s="44">
        <f>MIN((C24-AA24)/E23,1-T23-U23)</f>
        <v>0.88885832933786402</v>
      </c>
      <c r="Y23" s="44">
        <f>MIN($I$16*(1+ R23*$I$17),1-V23-W23)</f>
        <v>0.05</v>
      </c>
      <c r="Z23" s="32"/>
      <c r="AA23" s="32"/>
      <c r="AB23" s="32"/>
      <c r="AC23" s="32">
        <f>H23</f>
        <v>1.2601871543621935E-2</v>
      </c>
      <c r="AD23" s="32"/>
      <c r="AE23" s="35">
        <f>C23</f>
        <v>0.41550311923936989</v>
      </c>
      <c r="AF23" s="35">
        <f>E23</f>
        <v>1.1896880760630104E-2</v>
      </c>
      <c r="AG23" s="35">
        <f>H23</f>
        <v>1.2601871543621935E-2</v>
      </c>
      <c r="AH23" s="35">
        <f>I23</f>
        <v>8.4012476957479581E-3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23</v>
      </c>
      <c r="B24" s="32">
        <f t="shared" ref="B24:B87" si="18">C24/AE24</f>
        <v>1.0216792000399069</v>
      </c>
      <c r="C24" s="28">
        <f t="shared" si="8"/>
        <v>0.4053915859253347</v>
      </c>
      <c r="D24" s="33">
        <f t="shared" ref="D24:D87" si="19">EXP(-N24)*D23</f>
        <v>0.41784073487967277</v>
      </c>
      <c r="E24" s="28">
        <f t="shared" si="9"/>
        <v>1.2449148954338086E-2</v>
      </c>
      <c r="F24" s="34">
        <f>MIN(D24/$I$12,F23*EXP(-O24))</f>
        <v>3.2285320646297418E-2</v>
      </c>
      <c r="G24" s="30">
        <f t="shared" si="10"/>
        <v>1.983617169195933E-2</v>
      </c>
      <c r="H24" s="30">
        <f t="shared" ref="H24:H42" si="20">H23*EXP(-$N$6)</f>
        <v>1.149383069659175E-2</v>
      </c>
      <c r="I24" s="31">
        <f t="shared" si="11"/>
        <v>8.3423409953675802E-3</v>
      </c>
      <c r="J24" s="30">
        <f t="shared" ref="J24:J87" si="21">1-AP24-I24-H24-E24-C24-AO24</f>
        <v>0.56232309342836784</v>
      </c>
      <c r="K24" s="30">
        <f t="shared" ref="K24:K87" si="22">(C23+E23)*$L$8</f>
        <v>0</v>
      </c>
      <c r="L24" s="29">
        <v>2.2200000000000001E-2</v>
      </c>
      <c r="M24" s="29">
        <v>1.7600000000000001E-2</v>
      </c>
      <c r="N24" s="37">
        <f t="shared" ref="N24:N87" si="23">L24*(1-P24)+L29*P24</f>
        <v>2.2620000000000001E-2</v>
      </c>
      <c r="O24" s="37">
        <f t="shared" ref="O24:O87" si="24">M24*(1-P24)+M29*P24</f>
        <v>1.8860000000000002E-2</v>
      </c>
      <c r="P24" s="32">
        <f>MOD(P23+0.2, 1)</f>
        <v>0.2</v>
      </c>
      <c r="Q24" s="32">
        <f t="shared" si="12"/>
        <v>2.4028790364280864E-2</v>
      </c>
      <c r="R24" s="43">
        <v>1</v>
      </c>
      <c r="S24" s="44">
        <f t="shared" si="13"/>
        <v>0.41784073487967277</v>
      </c>
      <c r="T24" s="44">
        <f t="shared" si="14"/>
        <v>5.0604286389602848E-2</v>
      </c>
      <c r="U24" s="44">
        <f t="shared" si="15"/>
        <v>6.1203832863100743E-2</v>
      </c>
      <c r="V24" s="44">
        <f t="shared" si="16"/>
        <v>1.2651071597400712E-2</v>
      </c>
      <c r="W24" s="44">
        <f t="shared" si="17"/>
        <v>8.6821079590004915E-3</v>
      </c>
      <c r="X24" s="44">
        <f>MIN((C25-AA25)/E24,1-T24-U24-$I$13)</f>
        <v>0.86819188074729647</v>
      </c>
      <c r="Y24" s="44">
        <f>MIN(Y23*$I$17*(1-POWER(R24,$I$19)*$I$18/100000),1-V24-W24-$I$13)</f>
        <v>4.7224150924854394E-2</v>
      </c>
      <c r="Z24" s="32">
        <f t="shared" ref="Z24:Z87" si="25">E23*(1-T23-U23)+H23*$D$14+C23*Y23</f>
        <v>3.1682425765670846E-2</v>
      </c>
      <c r="AA24" s="32">
        <f t="shared" ref="AA24:AA87" si="26">C23*(1-V23-W23-Y23)+$D$5*H23</f>
        <v>0.38621486527574139</v>
      </c>
      <c r="AB24" s="32">
        <f t="shared" ref="AB24:AB87" si="27">AK23*(BF23+BG23)+AL23*(BH23+BI23)</f>
        <v>0</v>
      </c>
      <c r="AC24" s="32">
        <f t="shared" ref="AC24:AC87" si="28">AC23*(1-($D$5+$D$13+$D$14))</f>
        <v>1.149383069659175E-2</v>
      </c>
      <c r="AD24" s="32"/>
      <c r="AE24" s="35">
        <f t="shared" ref="AE24:AE87" si="29">AE23*(1-V23-W23-Y23)+$D$5*AG23+X23*AF23</f>
        <v>0.39678950683296682</v>
      </c>
      <c r="AF24" s="35">
        <f t="shared" ref="AF24:AF87" si="30">AF23*(1-T23-U23-X23)+AG23*$D$14+Y23*AE23</f>
        <v>2.110778420844539E-2</v>
      </c>
      <c r="AG24" s="35">
        <f t="shared" ref="AG24:AG87" si="31">AG23*(1-$D$5-$D$14)</f>
        <v>1.1971173829522883E-2</v>
      </c>
      <c r="AH24" s="35">
        <f t="shared" ref="AH24:AH87" si="32">AH23+AE23*V23+U23*AF23</f>
        <v>1.4350269464556354E-2</v>
      </c>
      <c r="AI24" s="35">
        <f t="shared" ref="AI24:AI87" si="33">AI23+T23*AF23+W23*AE23</f>
        <v>1.4184384903878413E-2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24</v>
      </c>
      <c r="B25" s="32">
        <f>C25/AE25</f>
        <v>1.0185384569466969</v>
      </c>
      <c r="C25" s="28">
        <f t="shared" si="8"/>
        <v>0.39539198043481721</v>
      </c>
      <c r="D25" s="33">
        <f t="shared" si="19"/>
        <v>0.40832374111385245</v>
      </c>
      <c r="E25" s="28">
        <f t="shared" si="9"/>
        <v>1.2931760679035243E-2</v>
      </c>
      <c r="F25" s="34">
        <f t="shared" ref="F25:F88" si="35">MIN(D25/$I$12,F24*EXP(-O25))</f>
        <v>3.1642231169210437E-2</v>
      </c>
      <c r="G25" s="30">
        <f t="shared" si="10"/>
        <v>1.8710470490175192E-2</v>
      </c>
      <c r="H25" s="30">
        <f t="shared" si="20"/>
        <v>1.0483216213132836E-2</v>
      </c>
      <c r="I25" s="31">
        <f t="shared" si="11"/>
        <v>8.2272542770423559E-3</v>
      </c>
      <c r="J25" s="30">
        <f t="shared" si="21"/>
        <v>0.57296578839597223</v>
      </c>
      <c r="K25" s="30">
        <f t="shared" si="22"/>
        <v>0</v>
      </c>
      <c r="L25" s="29">
        <v>2.2200000000000001E-2</v>
      </c>
      <c r="M25" s="29">
        <v>1.7600000000000001E-2</v>
      </c>
      <c r="N25" s="37">
        <f t="shared" si="23"/>
        <v>2.3039999999999998E-2</v>
      </c>
      <c r="O25" s="37">
        <f t="shared" si="24"/>
        <v>2.0119999999999999E-2</v>
      </c>
      <c r="P25" s="32">
        <f t="shared" ref="P25:P88" si="36">MOD(P24+0.2, 1)</f>
        <v>0.4</v>
      </c>
      <c r="Q25" s="32">
        <f t="shared" si="12"/>
        <v>2.4355420689758142E-2</v>
      </c>
      <c r="R25" s="43">
        <v>2</v>
      </c>
      <c r="S25" s="44">
        <f t="shared" si="13"/>
        <v>0.40832374111385245</v>
      </c>
      <c r="T25" s="44">
        <f t="shared" si="14"/>
        <v>5.09323285101188E-2</v>
      </c>
      <c r="U25" s="44">
        <f t="shared" si="15"/>
        <v>6.1600586508859898E-2</v>
      </c>
      <c r="V25" s="44">
        <f t="shared" si="16"/>
        <v>1.27330821275297E-2</v>
      </c>
      <c r="W25" s="44">
        <f t="shared" si="17"/>
        <v>8.7383896953635229E-3</v>
      </c>
      <c r="X25" s="44">
        <f t="shared" ref="X25:X88" si="37">MIN((C26-AA26)/E25,1-T25-U25-$I$13)</f>
        <v>0.86746708498102132</v>
      </c>
      <c r="Y25" s="44">
        <f t="shared" ref="Y25:Y33" si="38">MIN(Y24*$I$17*(1-POWER(R25,$I$19)*$I$18/100000),1-V25-W25-$I$13)</f>
        <v>4.4647594576434059E-2</v>
      </c>
      <c r="Z25" s="32">
        <f t="shared" si="25"/>
        <v>3.0504887806772511E-2</v>
      </c>
      <c r="AA25" s="32">
        <f t="shared" si="26"/>
        <v>0.37787088220080783</v>
      </c>
      <c r="AB25" s="32">
        <f t="shared" si="27"/>
        <v>0</v>
      </c>
      <c r="AC25" s="32">
        <f t="shared" si="28"/>
        <v>1.0483216213132836E-2</v>
      </c>
      <c r="AD25" s="32"/>
      <c r="AE25" s="35">
        <f t="shared" si="29"/>
        <v>0.38819543605657814</v>
      </c>
      <c r="AF25" s="35">
        <f t="shared" si="30"/>
        <v>1.9476184128118031E-2</v>
      </c>
      <c r="AG25" s="35">
        <f t="shared" si="31"/>
        <v>1.1372041236937159E-2</v>
      </c>
      <c r="AH25" s="35">
        <f t="shared" si="32"/>
        <v>2.0661959221401623E-2</v>
      </c>
      <c r="AI25" s="35">
        <f t="shared" si="33"/>
        <v>1.8697498596334901E-2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25</v>
      </c>
      <c r="B26" s="32">
        <f t="shared" si="18"/>
        <v>1.0153209359127258</v>
      </c>
      <c r="C26" s="28">
        <f t="shared" si="8"/>
        <v>0.38550948602059637</v>
      </c>
      <c r="D26" s="33">
        <f t="shared" si="19"/>
        <v>0.39885595747864827</v>
      </c>
      <c r="E26" s="28">
        <f t="shared" si="9"/>
        <v>1.3346471458051897E-2</v>
      </c>
      <c r="F26" s="34">
        <f t="shared" si="35"/>
        <v>3.0972900903311736E-2</v>
      </c>
      <c r="G26" s="30">
        <f t="shared" si="10"/>
        <v>1.7626429445259838E-2</v>
      </c>
      <c r="H26" s="30">
        <f t="shared" si="20"/>
        <v>9.5614617156209742E-3</v>
      </c>
      <c r="I26" s="31">
        <f t="shared" si="11"/>
        <v>8.0649677296388642E-3</v>
      </c>
      <c r="J26" s="30">
        <f t="shared" si="21"/>
        <v>0.58351761307609196</v>
      </c>
      <c r="K26" s="30">
        <f t="shared" si="22"/>
        <v>0</v>
      </c>
      <c r="L26" s="29">
        <v>2.2200000000000001E-2</v>
      </c>
      <c r="M26" s="29">
        <v>1.7600000000000001E-2</v>
      </c>
      <c r="N26" s="37">
        <f t="shared" si="23"/>
        <v>2.3460000000000002E-2</v>
      </c>
      <c r="O26" s="37">
        <f t="shared" si="24"/>
        <v>2.138E-2</v>
      </c>
      <c r="P26" s="32">
        <f t="shared" si="36"/>
        <v>0.60000000000000009</v>
      </c>
      <c r="Q26" s="32">
        <f t="shared" si="12"/>
        <v>2.4688755197961831E-2</v>
      </c>
      <c r="R26" s="43">
        <v>3</v>
      </c>
      <c r="S26" s="44">
        <f t="shared" si="13"/>
        <v>0.39885595747864827</v>
      </c>
      <c r="T26" s="44">
        <f t="shared" si="14"/>
        <v>5.1285876143476281E-2</v>
      </c>
      <c r="U26" s="44">
        <f t="shared" si="15"/>
        <v>6.2028188038393606E-2</v>
      </c>
      <c r="V26" s="44">
        <f t="shared" si="16"/>
        <v>1.282146903586907E-2</v>
      </c>
      <c r="W26" s="44">
        <f t="shared" si="17"/>
        <v>8.7990473775572085E-3</v>
      </c>
      <c r="X26" s="44">
        <f t="shared" si="37"/>
        <v>0.86668593581813014</v>
      </c>
      <c r="Y26" s="44">
        <f t="shared" si="38"/>
        <v>4.2254336118846859E-2</v>
      </c>
      <c r="Z26" s="32">
        <f t="shared" si="25"/>
        <v>2.9406518823215509E-2</v>
      </c>
      <c r="AA26" s="32">
        <f t="shared" si="26"/>
        <v>0.36949698917689389</v>
      </c>
      <c r="AB26" s="32">
        <f t="shared" si="27"/>
        <v>0</v>
      </c>
      <c r="AC26" s="32">
        <f t="shared" si="28"/>
        <v>9.5614617156209742E-3</v>
      </c>
      <c r="AD26" s="32"/>
      <c r="AE26" s="35">
        <f t="shared" si="29"/>
        <v>0.37969224546132446</v>
      </c>
      <c r="AF26" s="35">
        <f t="shared" si="30"/>
        <v>1.8021682823311614E-2</v>
      </c>
      <c r="AG26" s="35">
        <f t="shared" si="31"/>
        <v>1.0802893996549164E-2</v>
      </c>
      <c r="AH26" s="35">
        <f t="shared" si="32"/>
        <v>2.6804627955488859E-2</v>
      </c>
      <c r="AI26" s="35">
        <f t="shared" si="33"/>
        <v>2.3081669002695721E-2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26</v>
      </c>
      <c r="B27" s="32">
        <f t="shared" si="18"/>
        <v>1.0119433061698651</v>
      </c>
      <c r="C27" s="28">
        <f t="shared" si="8"/>
        <v>0.37574883512425034</v>
      </c>
      <c r="D27" s="33">
        <f t="shared" si="19"/>
        <v>0.38944410202657043</v>
      </c>
      <c r="E27" s="28">
        <f t="shared" si="9"/>
        <v>1.3695266902320095E-2</v>
      </c>
      <c r="F27" s="34">
        <f t="shared" si="35"/>
        <v>3.0279552743542094E-2</v>
      </c>
      <c r="G27" s="30">
        <f t="shared" si="10"/>
        <v>1.6584285841221999E-2</v>
      </c>
      <c r="H27" s="30">
        <f t="shared" si="20"/>
        <v>8.72075403965792E-3</v>
      </c>
      <c r="I27" s="31">
        <f t="shared" si="11"/>
        <v>7.863531801564079E-3</v>
      </c>
      <c r="J27" s="30">
        <f t="shared" si="21"/>
        <v>0.59397161213220762</v>
      </c>
      <c r="K27" s="30">
        <f t="shared" si="22"/>
        <v>0</v>
      </c>
      <c r="L27" s="29">
        <v>2.2200000000000001E-2</v>
      </c>
      <c r="M27" s="29">
        <v>1.7600000000000001E-2</v>
      </c>
      <c r="N27" s="37">
        <f t="shared" si="23"/>
        <v>2.3879999999999998E-2</v>
      </c>
      <c r="O27" s="37">
        <f t="shared" si="24"/>
        <v>2.264E-2</v>
      </c>
      <c r="P27" s="32">
        <f t="shared" si="36"/>
        <v>0.8</v>
      </c>
      <c r="Q27" s="32">
        <f t="shared" si="12"/>
        <v>2.5028281773265812E-2</v>
      </c>
      <c r="R27" s="43">
        <v>4</v>
      </c>
      <c r="S27" s="44">
        <f t="shared" si="13"/>
        <v>0.38944410202657043</v>
      </c>
      <c r="T27" s="44">
        <f t="shared" si="14"/>
        <v>5.1664151103300075E-2</v>
      </c>
      <c r="U27" s="44">
        <f t="shared" si="15"/>
        <v>6.2485696266829142E-2</v>
      </c>
      <c r="V27" s="44">
        <f t="shared" si="16"/>
        <v>1.2916037775825019E-2</v>
      </c>
      <c r="W27" s="44">
        <f t="shared" si="17"/>
        <v>8.863947493213252E-3</v>
      </c>
      <c r="X27" s="44">
        <f t="shared" si="37"/>
        <v>0.86585015262987086</v>
      </c>
      <c r="Y27" s="44">
        <f t="shared" si="38"/>
        <v>4.0029794861568359E-2</v>
      </c>
      <c r="Z27" s="32">
        <f t="shared" si="25"/>
        <v>2.8375952117398393E-2</v>
      </c>
      <c r="AA27" s="32">
        <f t="shared" si="26"/>
        <v>0.36111127973249152</v>
      </c>
      <c r="AB27" s="32">
        <f t="shared" si="27"/>
        <v>0</v>
      </c>
      <c r="AC27" s="32">
        <f t="shared" si="28"/>
        <v>8.72075403965792E-3</v>
      </c>
      <c r="AD27" s="32"/>
      <c r="AE27" s="35">
        <f t="shared" si="29"/>
        <v>0.37131411694043764</v>
      </c>
      <c r="AF27" s="35">
        <f t="shared" si="30"/>
        <v>1.6689221388350706E-2</v>
      </c>
      <c r="AG27" s="35">
        <f t="shared" si="31"/>
        <v>1.0262231403243623E-2</v>
      </c>
      <c r="AH27" s="35">
        <f t="shared" si="32"/>
        <v>3.279069265476349E-2</v>
      </c>
      <c r="AI27" s="35">
        <f t="shared" si="33"/>
        <v>2.7346856852574368E-2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27</v>
      </c>
      <c r="B28" s="32">
        <f t="shared" si="18"/>
        <v>1.0084228140234635</v>
      </c>
      <c r="C28" s="28">
        <f t="shared" si="8"/>
        <v>0.36611432461200272</v>
      </c>
      <c r="D28" s="33">
        <f t="shared" si="19"/>
        <v>0.38009466605225578</v>
      </c>
      <c r="E28" s="28">
        <f t="shared" si="9"/>
        <v>1.3980341440253043E-2</v>
      </c>
      <c r="F28" s="34">
        <f t="shared" si="35"/>
        <v>2.9564450938657581E-2</v>
      </c>
      <c r="G28" s="30">
        <f>F28-E28</f>
        <v>1.5584109498404539E-2</v>
      </c>
      <c r="H28" s="30">
        <f t="shared" si="20"/>
        <v>7.953967006525918E-3</v>
      </c>
      <c r="I28" s="31">
        <f t="shared" si="11"/>
        <v>7.6301424918786206E-3</v>
      </c>
      <c r="J28" s="30">
        <f t="shared" si="21"/>
        <v>0.60432122444933967</v>
      </c>
      <c r="K28" s="30">
        <f t="shared" si="22"/>
        <v>0</v>
      </c>
      <c r="L28" s="29">
        <v>2.4299999999999999E-2</v>
      </c>
      <c r="M28" s="29">
        <v>2.3900000000000001E-2</v>
      </c>
      <c r="N28" s="37">
        <f t="shared" si="23"/>
        <v>2.4299999999999999E-2</v>
      </c>
      <c r="O28" s="37">
        <f t="shared" si="24"/>
        <v>2.3900000000000001E-2</v>
      </c>
      <c r="P28" s="32">
        <f t="shared" si="36"/>
        <v>0</v>
      </c>
      <c r="Q28" s="32">
        <f t="shared" si="12"/>
        <v>2.5373615373806314E-2</v>
      </c>
      <c r="R28" s="43">
        <v>5</v>
      </c>
      <c r="S28" s="44">
        <f t="shared" si="13"/>
        <v>0.38009466605225578</v>
      </c>
      <c r="T28" s="44">
        <f t="shared" si="14"/>
        <v>5.2066660934057159E-2</v>
      </c>
      <c r="U28" s="44">
        <f t="shared" si="15"/>
        <v>6.2972515589163724E-2</v>
      </c>
      <c r="V28" s="44">
        <f t="shared" si="16"/>
        <v>1.301666523351429E-2</v>
      </c>
      <c r="W28" s="44">
        <f t="shared" si="17"/>
        <v>8.9330055524117699E-3</v>
      </c>
      <c r="X28" s="44">
        <f t="shared" si="37"/>
        <v>0.86496082347677905</v>
      </c>
      <c r="Y28" s="44">
        <f t="shared" si="38"/>
        <v>3.7960669944797576E-2</v>
      </c>
      <c r="Z28" s="32">
        <f t="shared" si="25"/>
        <v>2.7403288646320245E-2</v>
      </c>
      <c r="AA28" s="32">
        <f t="shared" si="26"/>
        <v>0.35273015243693601</v>
      </c>
      <c r="AB28" s="32">
        <f t="shared" si="27"/>
        <v>0</v>
      </c>
      <c r="AC28" s="32">
        <f t="shared" si="28"/>
        <v>7.953967006525918E-3</v>
      </c>
      <c r="AD28" s="32"/>
      <c r="AE28" s="35">
        <f t="shared" si="29"/>
        <v>0.36305636834142885</v>
      </c>
      <c r="AF28" s="35">
        <f t="shared" si="30"/>
        <v>1.546828546014274E-2</v>
      </c>
      <c r="AG28" s="35">
        <f t="shared" si="31"/>
        <v>9.7486278591052081E-3</v>
      </c>
      <c r="AH28" s="35">
        <f t="shared" si="32"/>
        <v>3.862943743446564E-2</v>
      </c>
      <c r="AI28" s="35">
        <f t="shared" si="33"/>
        <v>3.1500400144227433E-2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28</v>
      </c>
      <c r="B29" s="32">
        <f t="shared" si="18"/>
        <v>1.0046900937792911</v>
      </c>
      <c r="C29" s="28">
        <f t="shared" si="8"/>
        <v>0.35658016818023175</v>
      </c>
      <c r="D29" s="33">
        <f t="shared" si="19"/>
        <v>0.37078424474362226</v>
      </c>
      <c r="E29" s="28">
        <f t="shared" si="9"/>
        <v>1.4204076563390504E-2</v>
      </c>
      <c r="F29" s="34">
        <f t="shared" si="35"/>
        <v>2.8829888892882963E-2</v>
      </c>
      <c r="G29" s="30">
        <f t="shared" si="10"/>
        <v>1.462581232949246E-2</v>
      </c>
      <c r="H29" s="30">
        <f t="shared" si="20"/>
        <v>7.2546010188110441E-3</v>
      </c>
      <c r="I29" s="31">
        <f t="shared" si="11"/>
        <v>7.3712113106814154E-3</v>
      </c>
      <c r="J29" s="30">
        <f t="shared" si="21"/>
        <v>0.61458994292688529</v>
      </c>
      <c r="K29" s="30">
        <f t="shared" si="22"/>
        <v>0</v>
      </c>
      <c r="L29" s="29">
        <v>2.4299999999999999E-2</v>
      </c>
      <c r="M29" s="29">
        <v>2.3900000000000001E-2</v>
      </c>
      <c r="N29" s="37">
        <f t="shared" si="23"/>
        <v>2.4799999999999999E-2</v>
      </c>
      <c r="O29" s="37">
        <f t="shared" si="24"/>
        <v>2.5160000000000002E-2</v>
      </c>
      <c r="P29" s="32">
        <f t="shared" si="36"/>
        <v>0.2</v>
      </c>
      <c r="Q29" s="32">
        <f t="shared" si="12"/>
        <v>2.580430614402604E-2</v>
      </c>
      <c r="R29" s="43">
        <v>6</v>
      </c>
      <c r="S29" s="44">
        <f t="shared" si="13"/>
        <v>0.37078424474362226</v>
      </c>
      <c r="T29" s="44">
        <f t="shared" si="14"/>
        <v>5.2655454870864538E-2</v>
      </c>
      <c r="U29" s="44">
        <f t="shared" si="15"/>
        <v>6.3684637985707782E-2</v>
      </c>
      <c r="V29" s="44">
        <f t="shared" si="16"/>
        <v>1.3163863717716134E-2</v>
      </c>
      <c r="W29" s="44">
        <f t="shared" si="17"/>
        <v>9.0340241200012709E-3</v>
      </c>
      <c r="X29" s="44">
        <f t="shared" si="37"/>
        <v>0.78603677991528309</v>
      </c>
      <c r="Y29" s="44">
        <f>MIN(Y28*$I$17*(1-POWER(R29,$I$19)*$I$18/100000),1-V29-W29-$I$13)</f>
        <v>3.6034819604523573E-2</v>
      </c>
      <c r="Z29" s="32">
        <f t="shared" si="25"/>
        <v>2.6479945637078624E-2</v>
      </c>
      <c r="AA29" s="32">
        <f t="shared" si="26"/>
        <v>0.34436842421865377</v>
      </c>
      <c r="AB29" s="32">
        <f t="shared" si="27"/>
        <v>0</v>
      </c>
      <c r="AC29" s="32">
        <f t="shared" si="28"/>
        <v>7.2546010188110441E-3</v>
      </c>
      <c r="AD29" s="32"/>
      <c r="AE29" s="35">
        <f t="shared" si="29"/>
        <v>0.35491558082244296</v>
      </c>
      <c r="AF29" s="35">
        <f t="shared" si="30"/>
        <v>1.43485451403868E-2</v>
      </c>
      <c r="AG29" s="35">
        <f t="shared" si="31"/>
        <v>9.2607291144578829E-3</v>
      </c>
      <c r="AH29" s="35">
        <f t="shared" si="32"/>
        <v>4.4329297489337949E-2</v>
      </c>
      <c r="AI29" s="35">
        <f t="shared" si="33"/>
        <v>3.5548966672744327E-2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29</v>
      </c>
      <c r="B30" s="32">
        <f t="shared" si="18"/>
        <v>1.0040684438070888</v>
      </c>
      <c r="C30" s="28">
        <f t="shared" si="8"/>
        <v>0.34715205775158442</v>
      </c>
      <c r="D30" s="33">
        <f t="shared" si="19"/>
        <v>0.36152107652935977</v>
      </c>
      <c r="E30" s="28">
        <f t="shared" si="9"/>
        <v>1.4369018777775359E-2</v>
      </c>
      <c r="F30" s="34">
        <f t="shared" si="35"/>
        <v>2.8078177066647454E-2</v>
      </c>
      <c r="G30" s="30">
        <f>F30-E30</f>
        <v>1.3709158288872095E-2</v>
      </c>
      <c r="H30" s="30">
        <f t="shared" si="20"/>
        <v>6.6167279671834212E-3</v>
      </c>
      <c r="I30" s="31">
        <f t="shared" si="11"/>
        <v>7.0924303216886742E-3</v>
      </c>
      <c r="J30" s="30">
        <f t="shared" si="21"/>
        <v>0.62476976518176808</v>
      </c>
      <c r="K30" s="30">
        <f t="shared" si="22"/>
        <v>0</v>
      </c>
      <c r="L30" s="29">
        <v>2.4299999999999999E-2</v>
      </c>
      <c r="M30" s="29">
        <v>2.3900000000000001E-2</v>
      </c>
      <c r="N30" s="37">
        <f t="shared" si="23"/>
        <v>2.53E-2</v>
      </c>
      <c r="O30" s="37">
        <f t="shared" si="24"/>
        <v>2.6419999999999999E-2</v>
      </c>
      <c r="P30" s="32">
        <f t="shared" si="36"/>
        <v>0.4</v>
      </c>
      <c r="Q30" s="32">
        <f t="shared" si="12"/>
        <v>2.6239941153102228E-2</v>
      </c>
      <c r="R30" s="43">
        <v>7</v>
      </c>
      <c r="S30" s="44">
        <f t="shared" si="13"/>
        <v>0.36152107652935977</v>
      </c>
      <c r="T30" s="44">
        <f t="shared" si="14"/>
        <v>5.3264992670506203E-2</v>
      </c>
      <c r="U30" s="44">
        <f t="shared" si="15"/>
        <v>6.4421849243382498E-2</v>
      </c>
      <c r="V30" s="44">
        <f t="shared" si="16"/>
        <v>1.3316248167626551E-2</v>
      </c>
      <c r="W30" s="44">
        <f t="shared" si="17"/>
        <v>9.1386016836652838E-3</v>
      </c>
      <c r="X30" s="44">
        <f t="shared" si="37"/>
        <v>0.71047583981624796</v>
      </c>
      <c r="Y30" s="44">
        <f t="shared" si="38"/>
        <v>3.4241152570254271E-2</v>
      </c>
      <c r="Z30" s="32">
        <f t="shared" si="25"/>
        <v>2.5592361269202869E-2</v>
      </c>
      <c r="AA30" s="32">
        <f t="shared" si="26"/>
        <v>0.33598713114802681</v>
      </c>
      <c r="AB30" s="32">
        <f t="shared" si="27"/>
        <v>0</v>
      </c>
      <c r="AC30" s="32">
        <f t="shared" si="28"/>
        <v>6.6167279671834212E-3</v>
      </c>
      <c r="AD30" s="32"/>
      <c r="AE30" s="35">
        <f t="shared" si="29"/>
        <v>0.34574541197141989</v>
      </c>
      <c r="AF30" s="35">
        <f t="shared" si="30"/>
        <v>1.4434507079890985E-2</v>
      </c>
      <c r="AG30" s="35">
        <f t="shared" si="31"/>
        <v>8.7972486970324861E-3</v>
      </c>
      <c r="AH30" s="35">
        <f t="shared" si="32"/>
        <v>4.9915139729465777E-2</v>
      </c>
      <c r="AI30" s="35">
        <f t="shared" si="33"/>
        <v>3.9510811761560738E-2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30</v>
      </c>
      <c r="B31" s="32">
        <f t="shared" si="18"/>
        <v>1.0036505278628556</v>
      </c>
      <c r="C31" s="28">
        <f t="shared" si="8"/>
        <v>0.33783526862958568</v>
      </c>
      <c r="D31" s="33">
        <f t="shared" si="19"/>
        <v>0.35231312607510751</v>
      </c>
      <c r="E31" s="28">
        <f t="shared" si="9"/>
        <v>1.4477857445521807E-2</v>
      </c>
      <c r="F31" s="34">
        <f t="shared" si="35"/>
        <v>2.7311631064327765E-2</v>
      </c>
      <c r="G31" s="30">
        <f t="shared" si="10"/>
        <v>1.2833773618805958E-2</v>
      </c>
      <c r="H31" s="30">
        <f t="shared" si="20"/>
        <v>6.0349409813418697E-3</v>
      </c>
      <c r="I31" s="31">
        <f t="shared" si="11"/>
        <v>6.7988326374640879E-3</v>
      </c>
      <c r="J31" s="30">
        <f t="shared" si="21"/>
        <v>0.63485310030608666</v>
      </c>
      <c r="K31" s="30">
        <f t="shared" si="22"/>
        <v>0</v>
      </c>
      <c r="L31" s="29">
        <v>2.4299999999999999E-2</v>
      </c>
      <c r="M31" s="29">
        <v>2.3900000000000001E-2</v>
      </c>
      <c r="N31" s="37">
        <f t="shared" si="23"/>
        <v>2.5800000000000003E-2</v>
      </c>
      <c r="O31" s="37">
        <f t="shared" si="24"/>
        <v>2.7680000000000003E-2</v>
      </c>
      <c r="P31" s="32">
        <f t="shared" si="36"/>
        <v>0.60000000000000009</v>
      </c>
      <c r="Q31" s="32">
        <f t="shared" si="12"/>
        <v>2.6680141211614911E-2</v>
      </c>
      <c r="R31" s="43">
        <v>8</v>
      </c>
      <c r="S31" s="44">
        <f t="shared" si="13"/>
        <v>0.35231312607510751</v>
      </c>
      <c r="T31" s="44">
        <f t="shared" si="14"/>
        <v>5.3894951038241511E-2</v>
      </c>
      <c r="U31" s="44">
        <f t="shared" si="15"/>
        <v>6.5183758350305612E-2</v>
      </c>
      <c r="V31" s="44">
        <f t="shared" si="16"/>
        <v>1.3473737759560378E-2</v>
      </c>
      <c r="W31" s="44">
        <f t="shared" si="17"/>
        <v>9.2466827761688904E-3</v>
      </c>
      <c r="X31" s="44">
        <f t="shared" si="37"/>
        <v>0.64481614715182989</v>
      </c>
      <c r="Y31" s="44">
        <f t="shared" si="38"/>
        <v>3.2569530309957455E-2</v>
      </c>
      <c r="Z31" s="32">
        <f t="shared" si="25"/>
        <v>2.4739510415488972E-2</v>
      </c>
      <c r="AA31" s="32">
        <f t="shared" si="26"/>
        <v>0.3276264279461103</v>
      </c>
      <c r="AB31" s="32">
        <f t="shared" si="27"/>
        <v>0</v>
      </c>
      <c r="AC31" s="32">
        <f t="shared" si="28"/>
        <v>6.0349409813418697E-3</v>
      </c>
      <c r="AD31" s="32"/>
      <c r="AE31" s="35">
        <f t="shared" si="29"/>
        <v>0.33660647730536475</v>
      </c>
      <c r="AF31" s="35">
        <f t="shared" si="30"/>
        <v>1.4551313057724172E-2</v>
      </c>
      <c r="AG31" s="35">
        <f t="shared" si="31"/>
        <v>8.3569645198471199E-3</v>
      </c>
      <c r="AH31" s="35">
        <f t="shared" si="32"/>
        <v>5.5449069077098755E-2</v>
      </c>
      <c r="AI31" s="35">
        <f t="shared" si="33"/>
        <v>4.3439295279335065E-2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31</v>
      </c>
      <c r="B32" s="32">
        <f t="shared" si="18"/>
        <v>1.0032315049083769</v>
      </c>
      <c r="C32" s="28">
        <f t="shared" si="8"/>
        <v>0.3286346727040631</v>
      </c>
      <c r="D32" s="33">
        <f t="shared" si="19"/>
        <v>0.34316807539800132</v>
      </c>
      <c r="E32" s="28">
        <f t="shared" si="9"/>
        <v>1.4533402693938239E-2</v>
      </c>
      <c r="F32" s="34">
        <f t="shared" si="35"/>
        <v>2.6532559993167507E-2</v>
      </c>
      <c r="G32" s="30">
        <f t="shared" si="10"/>
        <v>1.1999157299229268E-2</v>
      </c>
      <c r="H32" s="30">
        <f t="shared" si="20"/>
        <v>5.5043085991916462E-3</v>
      </c>
      <c r="I32" s="31">
        <f t="shared" si="11"/>
        <v>6.4948487000376217E-3</v>
      </c>
      <c r="J32" s="30">
        <f t="shared" si="21"/>
        <v>0.64483276730276951</v>
      </c>
      <c r="K32" s="30">
        <f t="shared" si="22"/>
        <v>0</v>
      </c>
      <c r="L32" s="29">
        <v>2.4299999999999999E-2</v>
      </c>
      <c r="M32" s="29">
        <v>2.3900000000000001E-2</v>
      </c>
      <c r="N32" s="37">
        <f t="shared" si="23"/>
        <v>2.63E-2</v>
      </c>
      <c r="O32" s="37">
        <f t="shared" si="24"/>
        <v>2.894E-2</v>
      </c>
      <c r="P32" s="32">
        <f t="shared" si="36"/>
        <v>0.8</v>
      </c>
      <c r="Q32" s="32">
        <f t="shared" si="12"/>
        <v>2.7124557974665106E-2</v>
      </c>
      <c r="R32" s="43">
        <v>9</v>
      </c>
      <c r="S32" s="44">
        <f t="shared" si="13"/>
        <v>0.34316807539800132</v>
      </c>
      <c r="T32" s="44">
        <f t="shared" si="14"/>
        <v>5.4545074582099111E-2</v>
      </c>
      <c r="U32" s="44">
        <f t="shared" si="15"/>
        <v>6.5970056420241494E-2</v>
      </c>
      <c r="V32" s="44">
        <f t="shared" si="16"/>
        <v>1.3636268645524778E-2</v>
      </c>
      <c r="W32" s="44">
        <f t="shared" si="17"/>
        <v>9.3582235802621063E-3</v>
      </c>
      <c r="X32" s="44">
        <f t="shared" si="37"/>
        <v>0.58746456732299179</v>
      </c>
      <c r="Y32" s="44">
        <f t="shared" si="38"/>
        <v>3.1010678979551912E-2</v>
      </c>
      <c r="Z32" s="32">
        <f t="shared" si="25"/>
        <v>2.3916282039358208E-2</v>
      </c>
      <c r="AA32" s="32">
        <f t="shared" si="26"/>
        <v>0.3192991164470283</v>
      </c>
      <c r="AB32" s="32">
        <f t="shared" si="27"/>
        <v>0</v>
      </c>
      <c r="AC32" s="32">
        <f t="shared" si="28"/>
        <v>5.5043085991916462E-3</v>
      </c>
      <c r="AD32" s="32"/>
      <c r="AE32" s="35">
        <f t="shared" si="29"/>
        <v>0.32757610890028482</v>
      </c>
      <c r="AF32" s="35">
        <f t="shared" si="30"/>
        <v>1.4619338025544285E-2</v>
      </c>
      <c r="AG32" s="35">
        <f t="shared" si="31"/>
        <v>7.938715658856144E-3</v>
      </c>
      <c r="AH32" s="35">
        <f t="shared" si="32"/>
        <v>6.0932925754514991E-2</v>
      </c>
      <c r="AI32" s="35">
        <f t="shared" si="33"/>
        <v>4.7336030900169634E-2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32</v>
      </c>
      <c r="B33" s="32">
        <f t="shared" si="18"/>
        <v>1.0028033873424278</v>
      </c>
      <c r="C33" s="28">
        <f t="shared" si="8"/>
        <v>0.31955475234165098</v>
      </c>
      <c r="D33" s="33">
        <f t="shared" si="19"/>
        <v>0.33409331590267544</v>
      </c>
      <c r="E33" s="28">
        <f t="shared" si="9"/>
        <v>1.4538563561024464E-2</v>
      </c>
      <c r="F33" s="34">
        <f t="shared" si="35"/>
        <v>2.5743255173043208E-2</v>
      </c>
      <c r="G33" s="30">
        <f t="shared" si="10"/>
        <v>1.1204691612018744E-2</v>
      </c>
      <c r="H33" s="30">
        <f t="shared" si="20"/>
        <v>5.0203329657746666E-3</v>
      </c>
      <c r="I33" s="31">
        <f t="shared" si="11"/>
        <v>6.1843586462440774E-3</v>
      </c>
      <c r="J33" s="30">
        <f t="shared" si="21"/>
        <v>0.65470199248530581</v>
      </c>
      <c r="K33" s="30">
        <f t="shared" si="22"/>
        <v>0</v>
      </c>
      <c r="L33" s="29">
        <v>2.6800000000000001E-2</v>
      </c>
      <c r="M33" s="29">
        <v>3.0200000000000001E-2</v>
      </c>
      <c r="N33" s="37">
        <f t="shared" si="23"/>
        <v>2.6800000000000001E-2</v>
      </c>
      <c r="O33" s="37">
        <f t="shared" si="24"/>
        <v>3.0200000000000001E-2</v>
      </c>
      <c r="P33" s="32">
        <f t="shared" si="36"/>
        <v>0</v>
      </c>
      <c r="Q33" s="32">
        <f t="shared" si="12"/>
        <v>2.7572948595661673E-2</v>
      </c>
      <c r="R33" s="43">
        <v>10</v>
      </c>
      <c r="S33" s="44">
        <f t="shared" si="13"/>
        <v>0.33409331590267544</v>
      </c>
      <c r="T33" s="44">
        <f t="shared" si="14"/>
        <v>5.521532108749002E-2</v>
      </c>
      <c r="U33" s="44">
        <f t="shared" si="15"/>
        <v>6.6780692396356173E-2</v>
      </c>
      <c r="V33" s="44">
        <f t="shared" si="16"/>
        <v>1.3803830271872505E-2</v>
      </c>
      <c r="W33" s="44">
        <f t="shared" si="17"/>
        <v>9.4732168532458399E-3</v>
      </c>
      <c r="X33" s="44">
        <f t="shared" si="37"/>
        <v>0.53492120752957406</v>
      </c>
      <c r="Y33" s="44">
        <f t="shared" si="38"/>
        <v>2.9556110060536857E-2</v>
      </c>
      <c r="Z33" s="32">
        <f t="shared" si="25"/>
        <v>2.3118379133398148E-2</v>
      </c>
      <c r="AA33" s="32">
        <f t="shared" si="26"/>
        <v>0.31101689321632575</v>
      </c>
      <c r="AB33" s="32">
        <f t="shared" si="27"/>
        <v>0</v>
      </c>
      <c r="AC33" s="32">
        <f t="shared" si="28"/>
        <v>5.0203329657746666E-3</v>
      </c>
      <c r="AD33" s="32"/>
      <c r="AE33" s="35">
        <f t="shared" si="29"/>
        <v>0.31866142094764627</v>
      </c>
      <c r="AF33" s="35">
        <f t="shared" si="30"/>
        <v>1.4637044618390726E-2</v>
      </c>
      <c r="AG33" s="35">
        <f t="shared" si="31"/>
        <v>7.541399291871192E-3</v>
      </c>
      <c r="AH33" s="35">
        <f t="shared" si="32"/>
        <v>6.6364280131706699E-2</v>
      </c>
      <c r="AI33" s="35">
        <f t="shared" si="33"/>
        <v>5.1198974249755017E-2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33</v>
      </c>
      <c r="B34" s="32">
        <f t="shared" si="18"/>
        <v>1.002368445748927</v>
      </c>
      <c r="C34" s="28">
        <f t="shared" si="8"/>
        <v>0.31056739675742201</v>
      </c>
      <c r="D34" s="33">
        <f t="shared" si="19"/>
        <v>0.32506343337012022</v>
      </c>
      <c r="E34" s="28">
        <f t="shared" si="9"/>
        <v>1.4496036612698203E-2</v>
      </c>
      <c r="F34" s="34">
        <f t="shared" si="35"/>
        <v>2.4945480356977898E-2</v>
      </c>
      <c r="G34" s="30">
        <f t="shared" si="10"/>
        <v>1.0449443744279694E-2</v>
      </c>
      <c r="H34" s="30">
        <f t="shared" si="20"/>
        <v>4.5789117076294088E-3</v>
      </c>
      <c r="I34" s="31">
        <f t="shared" si="11"/>
        <v>5.8705320366502856E-3</v>
      </c>
      <c r="J34" s="30">
        <f t="shared" si="21"/>
        <v>0.66448712288560019</v>
      </c>
      <c r="K34" s="30">
        <f t="shared" si="22"/>
        <v>0</v>
      </c>
      <c r="L34" s="29">
        <v>2.6800000000000001E-2</v>
      </c>
      <c r="M34" s="29">
        <v>3.0200000000000001E-2</v>
      </c>
      <c r="N34" s="37">
        <f t="shared" si="23"/>
        <v>2.7400000000000001E-2</v>
      </c>
      <c r="O34" s="37">
        <f t="shared" si="24"/>
        <v>3.1480000000000001E-2</v>
      </c>
      <c r="P34" s="32">
        <f t="shared" si="36"/>
        <v>0.2</v>
      </c>
      <c r="Q34" s="32">
        <f t="shared" si="12"/>
        <v>2.8125004338305625E-2</v>
      </c>
      <c r="R34" s="43">
        <v>11</v>
      </c>
      <c r="S34" s="44">
        <f t="shared" si="13"/>
        <v>0.32506343337012022</v>
      </c>
      <c r="T34" s="44">
        <f t="shared" si="14"/>
        <v>5.6104283467802454E-2</v>
      </c>
      <c r="U34" s="44">
        <f t="shared" si="15"/>
        <v>6.7855856356328639E-2</v>
      </c>
      <c r="V34" s="44">
        <f t="shared" si="16"/>
        <v>1.4026070866950614E-2</v>
      </c>
      <c r="W34" s="44">
        <f t="shared" si="17"/>
        <v>9.6257349086916015E-3</v>
      </c>
      <c r="X34" s="44">
        <f t="shared" si="37"/>
        <v>0.49021706587628966</v>
      </c>
      <c r="Y34" s="44">
        <f>MIN(Y33*$I$17*(1-POWER(R34,$I$19)*$I$18/100000),1-V34-W34-$I$13)</f>
        <v>2.8198048781050391E-2</v>
      </c>
      <c r="Z34" s="32">
        <f t="shared" si="25"/>
        <v>2.2342224619847854E-2</v>
      </c>
      <c r="AA34" s="32">
        <f t="shared" si="26"/>
        <v>0.30279041078161334</v>
      </c>
      <c r="AB34" s="32">
        <f t="shared" si="27"/>
        <v>0</v>
      </c>
      <c r="AC34" s="32">
        <f t="shared" si="28"/>
        <v>4.5789117076294088E-3</v>
      </c>
      <c r="AD34" s="32"/>
      <c r="AE34" s="35">
        <f t="shared" si="29"/>
        <v>0.30983357274916934</v>
      </c>
      <c r="AF34" s="35">
        <f t="shared" si="30"/>
        <v>1.4639166313071553E-2</v>
      </c>
      <c r="AG34" s="35">
        <f t="shared" si="31"/>
        <v>7.1639677906828901E-3</v>
      </c>
      <c r="AH34" s="35">
        <f t="shared" si="32"/>
        <v>7.1740500274914215E-2</v>
      </c>
      <c r="AI34" s="35">
        <f t="shared" si="33"/>
        <v>5.5025912111531891E-2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34</v>
      </c>
      <c r="B35" s="32">
        <f t="shared" si="18"/>
        <v>1.0018745918914465</v>
      </c>
      <c r="C35" s="28">
        <f t="shared" si="8"/>
        <v>0.30167903099451759</v>
      </c>
      <c r="D35" s="33">
        <f t="shared" si="19"/>
        <v>0.31608790108157714</v>
      </c>
      <c r="E35" s="28">
        <f t="shared" si="9"/>
        <v>1.4408870087059555E-2</v>
      </c>
      <c r="F35" s="34">
        <f t="shared" si="35"/>
        <v>2.4141507399402948E-2</v>
      </c>
      <c r="G35" s="30">
        <f t="shared" si="10"/>
        <v>9.732637312343393E-3</v>
      </c>
      <c r="H35" s="30">
        <f t="shared" si="20"/>
        <v>4.1763031594121416E-3</v>
      </c>
      <c r="I35" s="31">
        <f t="shared" si="11"/>
        <v>5.5563341529312514E-3</v>
      </c>
      <c r="J35" s="30">
        <f t="shared" si="21"/>
        <v>0.67417946160607944</v>
      </c>
      <c r="K35" s="30">
        <f t="shared" si="22"/>
        <v>0</v>
      </c>
      <c r="L35" s="29">
        <v>2.6800000000000001E-2</v>
      </c>
      <c r="M35" s="29">
        <v>3.0200000000000001E-2</v>
      </c>
      <c r="N35" s="37">
        <f t="shared" si="23"/>
        <v>2.8000000000000001E-2</v>
      </c>
      <c r="O35" s="37">
        <f t="shared" si="24"/>
        <v>3.2759999999999997E-2</v>
      </c>
      <c r="P35" s="32">
        <f t="shared" si="36"/>
        <v>0.4</v>
      </c>
      <c r="Q35" s="32">
        <f t="shared" si="12"/>
        <v>2.8680442097858579E-2</v>
      </c>
      <c r="R35" s="43">
        <v>12</v>
      </c>
      <c r="S35" s="44">
        <f t="shared" si="13"/>
        <v>0.31608790108157714</v>
      </c>
      <c r="T35" s="44">
        <f t="shared" si="14"/>
        <v>5.7010877469076932E-2</v>
      </c>
      <c r="U35" s="44">
        <f t="shared" si="15"/>
        <v>6.8952345047059257E-2</v>
      </c>
      <c r="V35" s="44">
        <f t="shared" si="16"/>
        <v>1.4252719367269233E-2</v>
      </c>
      <c r="W35" s="44">
        <f t="shared" si="17"/>
        <v>9.781277997145555E-3</v>
      </c>
      <c r="X35" s="44">
        <f t="shared" si="37"/>
        <v>0.45058706668965243</v>
      </c>
      <c r="Y35" s="44">
        <f t="shared" ref="Y35:Y98" si="39">MIN(Y34*$I$17*(1-POWER(R35,$I$19)*$I$18/100000),1-V35-W35-$I$13)</f>
        <v>2.6929369514544423E-2</v>
      </c>
      <c r="Z35" s="32">
        <f t="shared" si="25"/>
        <v>2.1577361536525688E-2</v>
      </c>
      <c r="AA35" s="32">
        <f t="shared" si="26"/>
        <v>0.29457282645940541</v>
      </c>
      <c r="AB35" s="32">
        <f t="shared" si="27"/>
        <v>0</v>
      </c>
      <c r="AC35" s="32">
        <f t="shared" si="28"/>
        <v>4.1763031594121416E-3</v>
      </c>
      <c r="AD35" s="32"/>
      <c r="AE35" s="35">
        <f t="shared" si="29"/>
        <v>0.30111456407430748</v>
      </c>
      <c r="AF35" s="35">
        <f t="shared" si="30"/>
        <v>1.457392023138674E-2</v>
      </c>
      <c r="AG35" s="35">
        <f t="shared" si="31"/>
        <v>6.8054259587158961E-3</v>
      </c>
      <c r="AH35" s="35">
        <f t="shared" si="32"/>
        <v>7.7079601089770758E-2</v>
      </c>
      <c r="AI35" s="35">
        <f t="shared" si="33"/>
        <v>5.8829607885189081E-2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35</v>
      </c>
      <c r="B36" s="32">
        <f t="shared" si="18"/>
        <v>1.0013646117892245</v>
      </c>
      <c r="C36" s="28">
        <f t="shared" si="8"/>
        <v>0.29289568360207652</v>
      </c>
      <c r="D36" s="33">
        <f t="shared" si="19"/>
        <v>0.30717583709338214</v>
      </c>
      <c r="E36" s="28">
        <f t="shared" si="9"/>
        <v>1.4280153491305611E-2</v>
      </c>
      <c r="F36" s="34">
        <f t="shared" si="35"/>
        <v>2.3333559770200504E-2</v>
      </c>
      <c r="G36" s="30">
        <f t="shared" si="10"/>
        <v>9.0534062788948932E-3</v>
      </c>
      <c r="H36" s="30">
        <f t="shared" si="20"/>
        <v>3.8090946480262323E-3</v>
      </c>
      <c r="I36" s="31">
        <f t="shared" si="11"/>
        <v>5.2443116308686609E-3</v>
      </c>
      <c r="J36" s="30">
        <f t="shared" si="21"/>
        <v>0.68377075662772291</v>
      </c>
      <c r="K36" s="30">
        <f t="shared" si="22"/>
        <v>0</v>
      </c>
      <c r="L36" s="29">
        <v>2.6800000000000001E-2</v>
      </c>
      <c r="M36" s="29">
        <v>3.0200000000000001E-2</v>
      </c>
      <c r="N36" s="37">
        <f t="shared" si="23"/>
        <v>2.86E-2</v>
      </c>
      <c r="O36" s="37">
        <f t="shared" si="24"/>
        <v>3.4040000000000001E-2</v>
      </c>
      <c r="P36" s="32">
        <f t="shared" si="36"/>
        <v>0.60000000000000009</v>
      </c>
      <c r="Q36" s="32">
        <f t="shared" si="12"/>
        <v>2.9239002152520833E-2</v>
      </c>
      <c r="R36" s="43">
        <v>13</v>
      </c>
      <c r="S36" s="44">
        <f t="shared" si="13"/>
        <v>0.30717583709338214</v>
      </c>
      <c r="T36" s="44">
        <f t="shared" si="14"/>
        <v>5.7935146627427762E-2</v>
      </c>
      <c r="U36" s="44">
        <f t="shared" si="15"/>
        <v>7.0070211123713311E-2</v>
      </c>
      <c r="V36" s="44">
        <f t="shared" si="16"/>
        <v>1.4483786656856941E-2</v>
      </c>
      <c r="W36" s="44">
        <f t="shared" si="17"/>
        <v>9.9398535880390795E-3</v>
      </c>
      <c r="X36" s="44">
        <f t="shared" si="37"/>
        <v>0.41532924691287432</v>
      </c>
      <c r="Y36" s="44">
        <f t="shared" si="39"/>
        <v>2.5743537437879743E-2</v>
      </c>
      <c r="Z36" s="32">
        <f t="shared" si="25"/>
        <v>2.0828142612540519E-2</v>
      </c>
      <c r="AA36" s="32">
        <f t="shared" si="26"/>
        <v>0.28640323309523608</v>
      </c>
      <c r="AB36" s="32">
        <f t="shared" si="27"/>
        <v>0</v>
      </c>
      <c r="AC36" s="32">
        <f t="shared" si="28"/>
        <v>3.8090946480262323E-3</v>
      </c>
      <c r="AD36" s="32"/>
      <c r="AE36" s="35">
        <f t="shared" si="29"/>
        <v>0.29249653937613646</v>
      </c>
      <c r="AF36" s="35">
        <f t="shared" si="30"/>
        <v>1.4459777884952608E-2</v>
      </c>
      <c r="AG36" s="35">
        <f t="shared" si="31"/>
        <v>6.4648284069336115E-3</v>
      </c>
      <c r="AH36" s="35">
        <f t="shared" si="32"/>
        <v>8.237620844540236E-2</v>
      </c>
      <c r="AI36" s="35">
        <f t="shared" si="33"/>
        <v>6.2605765125944873E-2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36</v>
      </c>
      <c r="B37" s="32">
        <f t="shared" si="18"/>
        <v>1.0008511176807022</v>
      </c>
      <c r="C37" s="28">
        <f t="shared" si="8"/>
        <v>0.28422299492546044</v>
      </c>
      <c r="D37" s="33">
        <f t="shared" si="19"/>
        <v>0.29833599247321074</v>
      </c>
      <c r="E37" s="28">
        <f t="shared" si="9"/>
        <v>1.4112997547750286E-2</v>
      </c>
      <c r="F37" s="34">
        <f t="shared" si="35"/>
        <v>2.2523802924397728E-2</v>
      </c>
      <c r="G37" s="30">
        <f t="shared" si="10"/>
        <v>8.410805376647441E-3</v>
      </c>
      <c r="H37" s="30">
        <f t="shared" si="20"/>
        <v>3.4741735654229681E-3</v>
      </c>
      <c r="I37" s="31">
        <f t="shared" si="11"/>
        <v>4.9366318112244734E-3</v>
      </c>
      <c r="J37" s="30">
        <f t="shared" si="21"/>
        <v>0.69325320215014175</v>
      </c>
      <c r="K37" s="30">
        <f t="shared" si="22"/>
        <v>0</v>
      </c>
      <c r="L37" s="29">
        <v>2.6800000000000001E-2</v>
      </c>
      <c r="M37" s="29">
        <v>3.0200000000000001E-2</v>
      </c>
      <c r="N37" s="37">
        <f t="shared" si="23"/>
        <v>2.92E-2</v>
      </c>
      <c r="O37" s="37">
        <f t="shared" si="24"/>
        <v>3.5319999999999997E-2</v>
      </c>
      <c r="P37" s="32">
        <f t="shared" si="36"/>
        <v>0.8</v>
      </c>
      <c r="Q37" s="32">
        <f t="shared" si="12"/>
        <v>2.9800446121684122E-2</v>
      </c>
      <c r="R37" s="43">
        <v>14</v>
      </c>
      <c r="S37" s="44">
        <f t="shared" si="13"/>
        <v>0.29833599247321074</v>
      </c>
      <c r="T37" s="44">
        <f t="shared" si="14"/>
        <v>5.8877164448935551E-2</v>
      </c>
      <c r="U37" s="44">
        <f t="shared" si="15"/>
        <v>7.1209543488915297E-2</v>
      </c>
      <c r="V37" s="44">
        <f t="shared" si="16"/>
        <v>1.4719291112233888E-2</v>
      </c>
      <c r="W37" s="44">
        <f t="shared" si="17"/>
        <v>1.0101474292709535E-2</v>
      </c>
      <c r="X37" s="44">
        <f t="shared" si="37"/>
        <v>0.38385867725383266</v>
      </c>
      <c r="Y37" s="44">
        <f t="shared" si="39"/>
        <v>2.4634555808318703E-2</v>
      </c>
      <c r="Z37" s="32">
        <f t="shared" si="25"/>
        <v>2.0092929942654988E-2</v>
      </c>
      <c r="AA37" s="32">
        <f t="shared" si="26"/>
        <v>0.27829202953011623</v>
      </c>
      <c r="AB37" s="32">
        <f t="shared" si="27"/>
        <v>0</v>
      </c>
      <c r="AC37" s="32">
        <f t="shared" si="28"/>
        <v>3.4741735654229681E-3</v>
      </c>
      <c r="AD37" s="32"/>
      <c r="AE37" s="35">
        <f t="shared" si="29"/>
        <v>0.28398129342563722</v>
      </c>
      <c r="AF37" s="35">
        <f t="shared" si="30"/>
        <v>1.4303815889546847E-2</v>
      </c>
      <c r="AG37" s="35">
        <f t="shared" si="31"/>
        <v>6.1412770610734585E-3</v>
      </c>
      <c r="AH37" s="35">
        <f t="shared" si="32"/>
        <v>8.7625865608795914E-2</v>
      </c>
      <c r="AI37" s="35">
        <f t="shared" si="33"/>
        <v>6.6350867254316548E-2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37</v>
      </c>
      <c r="B38" s="32">
        <f t="shared" si="18"/>
        <v>1.0003389897199135</v>
      </c>
      <c r="C38" s="28">
        <f t="shared" si="8"/>
        <v>0.2756662258965491</v>
      </c>
      <c r="D38" s="33">
        <f t="shared" si="19"/>
        <v>0.28957674094942987</v>
      </c>
      <c r="E38" s="28">
        <f t="shared" si="9"/>
        <v>1.3910515052880778E-2</v>
      </c>
      <c r="F38" s="34">
        <f t="shared" si="35"/>
        <v>2.1714335352773187E-2</v>
      </c>
      <c r="G38" s="30">
        <f>F38-E38</f>
        <v>7.803820299892409E-3</v>
      </c>
      <c r="H38" s="30">
        <f t="shared" si="20"/>
        <v>3.1687009848752425E-3</v>
      </c>
      <c r="I38" s="31">
        <f t="shared" si="11"/>
        <v>4.6351193150171669E-3</v>
      </c>
      <c r="J38" s="30">
        <f t="shared" si="21"/>
        <v>0.70261943875067778</v>
      </c>
      <c r="K38" s="30">
        <f t="shared" si="22"/>
        <v>0</v>
      </c>
      <c r="L38" s="29">
        <v>2.98E-2</v>
      </c>
      <c r="M38" s="29">
        <v>3.6600000000000001E-2</v>
      </c>
      <c r="N38" s="37">
        <f t="shared" si="23"/>
        <v>2.98E-2</v>
      </c>
      <c r="O38" s="37">
        <f t="shared" si="24"/>
        <v>3.6600000000000001E-2</v>
      </c>
      <c r="P38" s="32">
        <f t="shared" si="36"/>
        <v>0</v>
      </c>
      <c r="Q38" s="32">
        <f t="shared" si="12"/>
        <v>3.0364611569547249E-2</v>
      </c>
      <c r="R38" s="43">
        <v>15</v>
      </c>
      <c r="S38" s="44">
        <f t="shared" si="13"/>
        <v>0.28957674094942987</v>
      </c>
      <c r="T38" s="44">
        <f t="shared" si="14"/>
        <v>5.9837139630578941E-2</v>
      </c>
      <c r="U38" s="44">
        <f t="shared" si="15"/>
        <v>7.2370594553200204E-2</v>
      </c>
      <c r="V38" s="44">
        <f t="shared" si="16"/>
        <v>1.4959284907644735E-2</v>
      </c>
      <c r="W38" s="44">
        <f t="shared" si="17"/>
        <v>1.0266175917011096E-2</v>
      </c>
      <c r="X38" s="44">
        <f t="shared" si="37"/>
        <v>0.35366659378796267</v>
      </c>
      <c r="Y38" s="44">
        <f t="shared" si="39"/>
        <v>2.3596918287797447E-2</v>
      </c>
      <c r="Z38" s="32">
        <f t="shared" si="25"/>
        <v>1.9370492708603543E-2</v>
      </c>
      <c r="AA38" s="32">
        <f t="shared" si="26"/>
        <v>0.27024882932578309</v>
      </c>
      <c r="AB38" s="32">
        <f t="shared" si="27"/>
        <v>0</v>
      </c>
      <c r="AC38" s="32">
        <f t="shared" si="28"/>
        <v>3.1687009848752425E-3</v>
      </c>
      <c r="AD38" s="32"/>
      <c r="AE38" s="35">
        <f t="shared" si="29"/>
        <v>0.27557280954702496</v>
      </c>
      <c r="AF38" s="35">
        <f t="shared" si="30"/>
        <v>1.4110288652062175E-2</v>
      </c>
      <c r="AG38" s="35">
        <f t="shared" si="31"/>
        <v>5.8339187936398938E-3</v>
      </c>
      <c r="AH38" s="35">
        <f t="shared" si="32"/>
        <v>9.2824437136800692E-2</v>
      </c>
      <c r="AI38" s="35">
        <f t="shared" si="33"/>
        <v>7.0061665109842172E-2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38</v>
      </c>
      <c r="B39" s="32">
        <f t="shared" si="18"/>
        <v>0.99983222430338303</v>
      </c>
      <c r="C39" s="28">
        <f t="shared" si="8"/>
        <v>0.26720217801455076</v>
      </c>
      <c r="D39" s="33">
        <f t="shared" si="19"/>
        <v>0.2808779807679237</v>
      </c>
      <c r="E39" s="28">
        <f t="shared" si="9"/>
        <v>1.367580275337295E-2</v>
      </c>
      <c r="F39" s="34">
        <f t="shared" si="35"/>
        <v>2.090718035808331E-2</v>
      </c>
      <c r="G39" s="30">
        <f t="shared" si="10"/>
        <v>7.2313776047103605E-3</v>
      </c>
      <c r="H39" s="30">
        <f t="shared" si="20"/>
        <v>2.8900875970849539E-3</v>
      </c>
      <c r="I39" s="31">
        <f t="shared" si="11"/>
        <v>4.3412900076254066E-3</v>
      </c>
      <c r="J39" s="30">
        <f t="shared" si="21"/>
        <v>0.71189064162736582</v>
      </c>
      <c r="K39" s="30">
        <f t="shared" si="22"/>
        <v>0</v>
      </c>
      <c r="L39" s="29">
        <v>2.98E-2</v>
      </c>
      <c r="M39" s="29">
        <v>3.6600000000000001E-2</v>
      </c>
      <c r="N39" s="37">
        <f t="shared" si="23"/>
        <v>3.0499999999999999E-2</v>
      </c>
      <c r="O39" s="37">
        <f t="shared" si="24"/>
        <v>3.7879999999999997E-2</v>
      </c>
      <c r="P39" s="32">
        <f t="shared" si="36"/>
        <v>0.2</v>
      </c>
      <c r="Q39" s="32">
        <f t="shared" si="12"/>
        <v>3.1031287390198867E-2</v>
      </c>
      <c r="R39" s="43">
        <v>16</v>
      </c>
      <c r="S39" s="44">
        <f t="shared" si="13"/>
        <v>0.2808779807679237</v>
      </c>
      <c r="T39" s="44">
        <f t="shared" si="14"/>
        <v>6.1010737237733939E-2</v>
      </c>
      <c r="U39" s="44">
        <f t="shared" si="15"/>
        <v>7.3790013280772809E-2</v>
      </c>
      <c r="V39" s="44">
        <f t="shared" si="16"/>
        <v>1.5252684309433485E-2</v>
      </c>
      <c r="W39" s="44">
        <f t="shared" si="17"/>
        <v>1.0467528447650434E-2</v>
      </c>
      <c r="X39" s="44">
        <f t="shared" si="37"/>
        <v>0.32798968868483247</v>
      </c>
      <c r="Y39" s="44">
        <f t="shared" si="39"/>
        <v>2.2625565804024587E-2</v>
      </c>
      <c r="Z39" s="32">
        <f t="shared" si="25"/>
        <v>1.8659949110535437E-2</v>
      </c>
      <c r="AA39" s="32">
        <f t="shared" si="26"/>
        <v>0.26228249353796224</v>
      </c>
      <c r="AB39" s="32">
        <f t="shared" si="27"/>
        <v>0</v>
      </c>
      <c r="AC39" s="32">
        <f t="shared" si="28"/>
        <v>2.8900875970849539E-3</v>
      </c>
      <c r="AD39" s="32"/>
      <c r="AE39" s="35">
        <f t="shared" si="29"/>
        <v>0.26724701556875663</v>
      </c>
      <c r="AF39" s="35">
        <f t="shared" si="30"/>
        <v>1.3911117846622046E-2</v>
      </c>
      <c r="AG39" s="35">
        <f t="shared" si="31"/>
        <v>5.5419431744113019E-3</v>
      </c>
      <c r="AH39" s="35">
        <f t="shared" si="32"/>
        <v>9.7967979286681772E-2</v>
      </c>
      <c r="AI39" s="35">
        <f t="shared" si="33"/>
        <v>7.3735063362898146E-2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39</v>
      </c>
      <c r="B40" s="32">
        <f t="shared" si="18"/>
        <v>0.99929513478950149</v>
      </c>
      <c r="C40" s="28">
        <f t="shared" si="8"/>
        <v>0.25883796161846273</v>
      </c>
      <c r="D40" s="33">
        <f t="shared" si="19"/>
        <v>0.27224988594686972</v>
      </c>
      <c r="E40" s="28">
        <f t="shared" si="9"/>
        <v>1.3411924328406995E-2</v>
      </c>
      <c r="F40" s="34">
        <f t="shared" si="35"/>
        <v>2.010427859371413E-2</v>
      </c>
      <c r="G40" s="30">
        <f t="shared" si="10"/>
        <v>6.692354265307135E-3</v>
      </c>
      <c r="H40" s="30">
        <f t="shared" si="20"/>
        <v>2.6359717621488163E-3</v>
      </c>
      <c r="I40" s="31">
        <f t="shared" si="11"/>
        <v>4.0563825031583187E-3</v>
      </c>
      <c r="J40" s="30">
        <f t="shared" si="21"/>
        <v>0.72105775978782316</v>
      </c>
      <c r="K40" s="30">
        <f t="shared" si="22"/>
        <v>0</v>
      </c>
      <c r="L40" s="29">
        <v>2.98E-2</v>
      </c>
      <c r="M40" s="29">
        <v>3.6600000000000001E-2</v>
      </c>
      <c r="N40" s="37">
        <f t="shared" si="23"/>
        <v>3.1200000000000002E-2</v>
      </c>
      <c r="O40" s="37">
        <f t="shared" si="24"/>
        <v>3.916E-2</v>
      </c>
      <c r="P40" s="32">
        <f t="shared" si="36"/>
        <v>0.4</v>
      </c>
      <c r="Q40" s="32">
        <f t="shared" si="12"/>
        <v>3.1700280124946599E-2</v>
      </c>
      <c r="R40" s="43">
        <v>17</v>
      </c>
      <c r="S40" s="44">
        <f t="shared" si="13"/>
        <v>0.27224988594686972</v>
      </c>
      <c r="T40" s="44">
        <f t="shared" si="14"/>
        <v>6.2200585675826363E-2</v>
      </c>
      <c r="U40" s="44">
        <f t="shared" si="15"/>
        <v>7.5229086729546743E-2</v>
      </c>
      <c r="V40" s="44">
        <f t="shared" si="16"/>
        <v>1.5550146418956591E-2</v>
      </c>
      <c r="W40" s="44">
        <f t="shared" si="17"/>
        <v>1.0671669111048644E-2</v>
      </c>
      <c r="X40" s="44">
        <f t="shared" si="37"/>
        <v>0.30480772353481128</v>
      </c>
      <c r="Y40" s="44">
        <f t="shared" si="39"/>
        <v>2.1715847492283388E-2</v>
      </c>
      <c r="Z40" s="32">
        <f t="shared" si="25"/>
        <v>1.7954179025653438E-2</v>
      </c>
      <c r="AA40" s="32">
        <f t="shared" si="26"/>
        <v>0.25435243933086876</v>
      </c>
      <c r="AB40" s="32">
        <f t="shared" si="27"/>
        <v>0</v>
      </c>
      <c r="AC40" s="32">
        <f t="shared" si="28"/>
        <v>2.6359717621488163E-3</v>
      </c>
      <c r="AD40" s="32"/>
      <c r="AE40" s="35">
        <f t="shared" si="29"/>
        <v>0.25902053618322296</v>
      </c>
      <c r="AF40" s="35">
        <f t="shared" si="30"/>
        <v>1.3666080847637437E-2</v>
      </c>
      <c r="AG40" s="35">
        <f t="shared" si="31"/>
        <v>5.2645803335293782E-3</v>
      </c>
      <c r="AH40" s="35">
        <f t="shared" si="32"/>
        <v>0.10307071521844291</v>
      </c>
      <c r="AI40" s="35">
        <f t="shared" si="33"/>
        <v>7.738120665653718E-2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40</v>
      </c>
      <c r="B41" s="32">
        <f t="shared" si="18"/>
        <v>0.99875060587194386</v>
      </c>
      <c r="C41" s="28">
        <f t="shared" si="8"/>
        <v>0.25058028085602407</v>
      </c>
      <c r="D41" s="33">
        <f t="shared" si="19"/>
        <v>0.2637021754089281</v>
      </c>
      <c r="E41" s="28">
        <f t="shared" si="9"/>
        <v>1.3121894552904034E-2</v>
      </c>
      <c r="F41" s="34">
        <f t="shared" si="35"/>
        <v>1.9307481393565144E-2</v>
      </c>
      <c r="G41" s="30">
        <f t="shared" si="10"/>
        <v>6.18558684066111E-3</v>
      </c>
      <c r="H41" s="30">
        <f t="shared" si="20"/>
        <v>2.4041994913421615E-3</v>
      </c>
      <c r="I41" s="31">
        <f>G41-H41</f>
        <v>3.7813873493189485E-3</v>
      </c>
      <c r="J41" s="30">
        <f t="shared" si="21"/>
        <v>0.73011223775041079</v>
      </c>
      <c r="K41" s="30">
        <f t="shared" si="22"/>
        <v>0</v>
      </c>
      <c r="L41" s="29">
        <v>2.98E-2</v>
      </c>
      <c r="M41" s="29">
        <v>3.6600000000000001E-2</v>
      </c>
      <c r="N41" s="37">
        <f t="shared" si="23"/>
        <v>3.1899999999999998E-2</v>
      </c>
      <c r="O41" s="37">
        <f t="shared" si="24"/>
        <v>4.0440000000000004E-2</v>
      </c>
      <c r="P41" s="32">
        <f t="shared" si="36"/>
        <v>0.60000000000000009</v>
      </c>
      <c r="Q41" s="32">
        <f t="shared" si="12"/>
        <v>3.2371412394708227E-2</v>
      </c>
      <c r="R41" s="43">
        <v>18</v>
      </c>
      <c r="S41" s="44">
        <f t="shared" si="13"/>
        <v>0.2637021754089281</v>
      </c>
      <c r="T41" s="44">
        <f t="shared" si="14"/>
        <v>6.3406894898227942E-2</v>
      </c>
      <c r="U41" s="44">
        <f t="shared" si="15"/>
        <v>7.6688068829613529E-2</v>
      </c>
      <c r="V41" s="44">
        <f t="shared" si="16"/>
        <v>1.5851723724556985E-2</v>
      </c>
      <c r="W41" s="44">
        <f t="shared" si="17"/>
        <v>1.0878633928617543E-2</v>
      </c>
      <c r="X41" s="44">
        <f t="shared" si="37"/>
        <v>0.28382846001982887</v>
      </c>
      <c r="Y41" s="44">
        <f t="shared" si="39"/>
        <v>2.0863485310104828E-2</v>
      </c>
      <c r="Z41" s="32">
        <f t="shared" si="25"/>
        <v>1.7259190522370287E-2</v>
      </c>
      <c r="AA41" s="32">
        <f t="shared" si="26"/>
        <v>0.24649222273326118</v>
      </c>
      <c r="AB41" s="32">
        <f t="shared" si="27"/>
        <v>0</v>
      </c>
      <c r="AC41" s="32">
        <f t="shared" si="28"/>
        <v>2.4041994913421615E-3</v>
      </c>
      <c r="AD41" s="32"/>
      <c r="AE41" s="35">
        <f t="shared" si="29"/>
        <v>0.25089374602907882</v>
      </c>
      <c r="AF41" s="35">
        <f t="shared" si="30"/>
        <v>1.3386238671538764E-2</v>
      </c>
      <c r="AG41" s="35">
        <f t="shared" si="31"/>
        <v>5.0010989315364884E-3</v>
      </c>
      <c r="AH41" s="35">
        <f t="shared" si="32"/>
        <v>0.10812660926294859</v>
      </c>
      <c r="AI41" s="35">
        <f t="shared" si="33"/>
        <v>8.099542634426718E-2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41</v>
      </c>
      <c r="B42" s="32">
        <f t="shared" si="18"/>
        <v>0.99820892784461612</v>
      </c>
      <c r="C42" s="28">
        <f t="shared" si="8"/>
        <v>0.24243543547729923</v>
      </c>
      <c r="D42" s="33">
        <f t="shared" si="19"/>
        <v>0.25524410017891441</v>
      </c>
      <c r="E42" s="28">
        <f t="shared" si="9"/>
        <v>1.2808664701615182E-2</v>
      </c>
      <c r="F42" s="34">
        <f t="shared" si="35"/>
        <v>1.8518544913971837E-2</v>
      </c>
      <c r="G42" s="30">
        <f t="shared" si="10"/>
        <v>5.7098802123566553E-3</v>
      </c>
      <c r="H42" s="30">
        <f t="shared" si="20"/>
        <v>2.1928061890382202E-3</v>
      </c>
      <c r="I42" s="31">
        <f t="shared" ref="I42:I105" si="40">G42-H42</f>
        <v>3.5170740233184351E-3</v>
      </c>
      <c r="J42" s="30">
        <f t="shared" si="21"/>
        <v>0.73904601960872895</v>
      </c>
      <c r="K42" s="30">
        <f t="shared" si="22"/>
        <v>0</v>
      </c>
      <c r="L42" s="29">
        <v>2.98E-2</v>
      </c>
      <c r="M42" s="29">
        <v>3.6600000000000001E-2</v>
      </c>
      <c r="N42" s="37">
        <f t="shared" si="23"/>
        <v>3.2600000000000004E-2</v>
      </c>
      <c r="O42" s="37">
        <f t="shared" si="24"/>
        <v>4.172E-2</v>
      </c>
      <c r="P42" s="32">
        <f t="shared" si="36"/>
        <v>0.8</v>
      </c>
      <c r="Q42" s="32">
        <f t="shared" si="12"/>
        <v>3.3044521479080102E-2</v>
      </c>
      <c r="R42" s="43">
        <v>19</v>
      </c>
      <c r="S42" s="44">
        <f t="shared" si="13"/>
        <v>0.25524410017891441</v>
      </c>
      <c r="T42" s="44">
        <f t="shared" si="14"/>
        <v>6.4629880942287679E-2</v>
      </c>
      <c r="U42" s="44">
        <f t="shared" si="15"/>
        <v>7.8167220869388473E-2</v>
      </c>
      <c r="V42" s="44">
        <f t="shared" si="16"/>
        <v>1.615747023557192E-2</v>
      </c>
      <c r="W42" s="44">
        <f t="shared" si="17"/>
        <v>1.1088459965588576E-2</v>
      </c>
      <c r="X42" s="44">
        <f t="shared" si="37"/>
        <v>0.26480174794715644</v>
      </c>
      <c r="Y42" s="44">
        <f t="shared" si="39"/>
        <v>2.0064541959928378E-2</v>
      </c>
      <c r="Z42" s="32">
        <f t="shared" si="25"/>
        <v>1.6575020418078571E-2</v>
      </c>
      <c r="AA42" s="32">
        <f t="shared" si="26"/>
        <v>0.2387110683538059</v>
      </c>
      <c r="AB42" s="32">
        <f t="shared" si="27"/>
        <v>0</v>
      </c>
      <c r="AC42" s="32">
        <f t="shared" si="28"/>
        <v>2.1928061890382202E-3</v>
      </c>
      <c r="AD42" s="32"/>
      <c r="AE42" s="35">
        <f t="shared" si="29"/>
        <v>0.24287043394891111</v>
      </c>
      <c r="AF42" s="35">
        <f t="shared" si="30"/>
        <v>1.3078021266791008E-2</v>
      </c>
      <c r="AG42" s="35">
        <f t="shared" si="31"/>
        <v>4.7508042310084805E-3</v>
      </c>
      <c r="AH42" s="35">
        <f t="shared" si="32"/>
        <v>0.11313027240183331</v>
      </c>
      <c r="AI42" s="35">
        <f t="shared" si="33"/>
        <v>8.4573587390825919E-2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42</v>
      </c>
      <c r="B43" s="32">
        <f t="shared" si="18"/>
        <v>0.99767509928061471</v>
      </c>
      <c r="C43" s="28">
        <f t="shared" si="8"/>
        <v>0.23440932335051862</v>
      </c>
      <c r="D43" s="33">
        <f t="shared" si="19"/>
        <v>0.24688443259001791</v>
      </c>
      <c r="E43" s="28">
        <f t="shared" si="9"/>
        <v>1.2475109239499285E-2</v>
      </c>
      <c r="F43" s="34">
        <f t="shared" si="35"/>
        <v>1.7739125100561502E-2</v>
      </c>
      <c r="G43" s="30">
        <f t="shared" si="10"/>
        <v>5.2640158610622167E-3</v>
      </c>
      <c r="H43" s="48">
        <f>I6</f>
        <v>2E-3</v>
      </c>
      <c r="I43" s="31">
        <f t="shared" si="40"/>
        <v>3.2640158610622166E-3</v>
      </c>
      <c r="J43" s="30">
        <f t="shared" si="21"/>
        <v>0.74785155154891991</v>
      </c>
      <c r="K43" s="30">
        <f t="shared" si="22"/>
        <v>0</v>
      </c>
      <c r="L43" s="29">
        <v>3.3300000000000003E-2</v>
      </c>
      <c r="M43" s="29">
        <v>4.2999999999999997E-2</v>
      </c>
      <c r="N43" s="37">
        <f t="shared" si="23"/>
        <v>3.3300000000000003E-2</v>
      </c>
      <c r="O43" s="37">
        <f t="shared" si="24"/>
        <v>4.2999999999999997E-2</v>
      </c>
      <c r="P43" s="32">
        <f t="shared" si="36"/>
        <v>0</v>
      </c>
      <c r="Q43" s="32">
        <f t="shared" si="12"/>
        <v>3.3719499975623048E-2</v>
      </c>
      <c r="R43" s="43">
        <v>20</v>
      </c>
      <c r="S43" s="44">
        <f t="shared" si="13"/>
        <v>0.24688443259001791</v>
      </c>
      <c r="T43" s="44">
        <f t="shared" si="14"/>
        <v>6.5869844225486737E-2</v>
      </c>
      <c r="U43" s="44">
        <f t="shared" si="15"/>
        <v>7.9666906191635981E-2</v>
      </c>
      <c r="V43" s="44">
        <f t="shared" si="16"/>
        <v>1.6467461056371684E-2</v>
      </c>
      <c r="W43" s="44">
        <f t="shared" si="17"/>
        <v>1.1301198764176649E-2</v>
      </c>
      <c r="X43" s="44">
        <f t="shared" si="37"/>
        <v>0.24560052985966579</v>
      </c>
      <c r="Y43" s="44">
        <f t="shared" si="39"/>
        <v>1.931539179309151E-2</v>
      </c>
      <c r="Z43" s="32">
        <f t="shared" si="25"/>
        <v>1.5901859912618707E-2</v>
      </c>
      <c r="AA43" s="32">
        <f t="shared" si="26"/>
        <v>0.23101756654866187</v>
      </c>
      <c r="AB43" s="32">
        <f t="shared" si="27"/>
        <v>0</v>
      </c>
      <c r="AC43" s="32">
        <f t="shared" si="28"/>
        <v>2E-3</v>
      </c>
      <c r="AE43" s="19">
        <f t="shared" si="29"/>
        <v>0.23495557172825321</v>
      </c>
      <c r="AF43" s="19">
        <f t="shared" si="30"/>
        <v>1.2745917028132289E-2</v>
      </c>
      <c r="AG43" s="19">
        <f t="shared" si="31"/>
        <v>4.5130362646982978E-3</v>
      </c>
      <c r="AH43" s="19">
        <f t="shared" si="32"/>
        <v>0.11807671678635909</v>
      </c>
      <c r="AI43" s="19">
        <f t="shared" si="33"/>
        <v>8.8111877431926958E-2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43</v>
      </c>
      <c r="B44" s="32">
        <f t="shared" si="18"/>
        <v>0.99715370280916238</v>
      </c>
      <c r="C44" s="28">
        <f t="shared" si="8"/>
        <v>0.22648358169780566</v>
      </c>
      <c r="D44" s="33">
        <f t="shared" si="19"/>
        <v>0.23860759552748018</v>
      </c>
      <c r="E44" s="28">
        <f t="shared" si="9"/>
        <v>1.2124013829674525E-2</v>
      </c>
      <c r="F44" s="34">
        <f t="shared" si="35"/>
        <v>1.6970773485199514E-2</v>
      </c>
      <c r="G44" s="30">
        <f t="shared" si="10"/>
        <v>4.8467596555249893E-3</v>
      </c>
      <c r="H44" s="30">
        <f t="shared" ref="H44:H107" si="41">H43*EXP(-$N$6*$N$7)</f>
        <v>2E-3</v>
      </c>
      <c r="I44" s="31">
        <f t="shared" si="40"/>
        <v>2.8467596555249892E-3</v>
      </c>
      <c r="J44" s="30">
        <f t="shared" si="21"/>
        <v>0.75654564481699482</v>
      </c>
      <c r="K44" s="30">
        <f t="shared" si="22"/>
        <v>0</v>
      </c>
      <c r="L44" s="29">
        <v>3.3300000000000003E-2</v>
      </c>
      <c r="M44" s="29">
        <v>4.2999999999999997E-2</v>
      </c>
      <c r="N44" s="37">
        <f t="shared" si="23"/>
        <v>3.4100000000000005E-2</v>
      </c>
      <c r="O44" s="37">
        <f t="shared" si="24"/>
        <v>4.428E-2</v>
      </c>
      <c r="P44" s="32">
        <f t="shared" si="36"/>
        <v>0.2</v>
      </c>
      <c r="Q44" s="32">
        <f t="shared" si="12"/>
        <v>3.4534399000524067E-2</v>
      </c>
      <c r="R44" s="43">
        <v>21</v>
      </c>
      <c r="S44" s="44">
        <f t="shared" si="13"/>
        <v>0.23860759552748018</v>
      </c>
      <c r="T44" s="44">
        <f t="shared" si="14"/>
        <v>6.7395492949275299E-2</v>
      </c>
      <c r="U44" s="44">
        <f t="shared" si="15"/>
        <v>8.1512116472434309E-2</v>
      </c>
      <c r="V44" s="44">
        <f t="shared" si="16"/>
        <v>1.6848873237318825E-2</v>
      </c>
      <c r="W44" s="44">
        <f t="shared" si="17"/>
        <v>1.1562952221689394E-2</v>
      </c>
      <c r="X44" s="44">
        <f t="shared" si="37"/>
        <v>0.22972240014652728</v>
      </c>
      <c r="Y44" s="44">
        <f t="shared" si="39"/>
        <v>1.8612694402529339E-2</v>
      </c>
      <c r="Z44" s="32">
        <f t="shared" si="25"/>
        <v>1.5240020593296913E-2</v>
      </c>
      <c r="AA44" s="32">
        <f t="shared" si="26"/>
        <v>0.22341968825852743</v>
      </c>
      <c r="AB44" s="32">
        <f t="shared" si="27"/>
        <v>0</v>
      </c>
      <c r="AC44" s="32">
        <f t="shared" si="28"/>
        <v>1.8241466208896589E-3</v>
      </c>
      <c r="AE44" s="19">
        <f t="shared" si="29"/>
        <v>0.22713006135339059</v>
      </c>
      <c r="AF44" s="19">
        <f t="shared" si="30"/>
        <v>1.2417894882708037E-2</v>
      </c>
      <c r="AG44" s="19">
        <f t="shared" si="31"/>
        <v>4.2871680953602328E-3</v>
      </c>
      <c r="AH44" s="19">
        <f t="shared" si="32"/>
        <v>0.12296126628997822</v>
      </c>
      <c r="AI44" s="19">
        <f t="shared" si="33"/>
        <v>9.1606728617932759E-2</v>
      </c>
      <c r="AO44" s="3"/>
      <c r="AP44" s="3"/>
    </row>
    <row r="45" spans="1:72" x14ac:dyDescent="0.25">
      <c r="A45" s="45">
        <f t="shared" si="34"/>
        <v>44</v>
      </c>
      <c r="B45" s="32">
        <f t="shared" si="18"/>
        <v>0.9966377546413413</v>
      </c>
      <c r="C45" s="28">
        <f t="shared" si="8"/>
        <v>0.21866576315567057</v>
      </c>
      <c r="D45" s="33">
        <f t="shared" si="19"/>
        <v>0.23042382783223206</v>
      </c>
      <c r="E45" s="28">
        <f t="shared" si="9"/>
        <v>1.1758064676561481E-2</v>
      </c>
      <c r="F45" s="34">
        <f t="shared" si="35"/>
        <v>1.6214933810700397E-2</v>
      </c>
      <c r="G45" s="30">
        <f t="shared" si="10"/>
        <v>4.4568691341389157E-3</v>
      </c>
      <c r="H45" s="30">
        <f t="shared" si="41"/>
        <v>2E-3</v>
      </c>
      <c r="I45" s="31">
        <f t="shared" si="40"/>
        <v>2.4568691341389157E-3</v>
      </c>
      <c r="J45" s="30">
        <f t="shared" si="21"/>
        <v>0.76511930303362907</v>
      </c>
      <c r="K45" s="30">
        <f t="shared" si="22"/>
        <v>0</v>
      </c>
      <c r="L45" s="29">
        <v>3.3300000000000003E-2</v>
      </c>
      <c r="M45" s="29">
        <v>4.2999999999999997E-2</v>
      </c>
      <c r="N45" s="37">
        <f t="shared" si="23"/>
        <v>3.49E-2</v>
      </c>
      <c r="O45" s="37">
        <f t="shared" si="24"/>
        <v>4.5559999999999996E-2</v>
      </c>
      <c r="P45" s="32">
        <f t="shared" si="36"/>
        <v>0.4</v>
      </c>
      <c r="Q45" s="32">
        <f t="shared" si="12"/>
        <v>3.535018718718648E-2</v>
      </c>
      <c r="R45" s="43">
        <v>22</v>
      </c>
      <c r="S45" s="44">
        <f t="shared" si="13"/>
        <v>0.23042382783223206</v>
      </c>
      <c r="T45" s="44">
        <f t="shared" si="14"/>
        <v>6.8935474281512352E-2</v>
      </c>
      <c r="U45" s="44">
        <f t="shared" si="15"/>
        <v>8.3374661462099403E-2</v>
      </c>
      <c r="V45" s="44">
        <f t="shared" si="16"/>
        <v>1.7233868570378088E-2</v>
      </c>
      <c r="W45" s="44">
        <f t="shared" si="17"/>
        <v>1.1827164705161437E-2</v>
      </c>
      <c r="X45" s="44">
        <f t="shared" si="37"/>
        <v>0.21519989653029123</v>
      </c>
      <c r="Y45" s="44">
        <f t="shared" si="39"/>
        <v>1.7953370641899925E-2</v>
      </c>
      <c r="Z45" s="32">
        <f t="shared" si="25"/>
        <v>1.4586915900177723E-2</v>
      </c>
      <c r="AA45" s="32">
        <f t="shared" si="26"/>
        <v>0.21588060559930805</v>
      </c>
      <c r="AB45" s="32">
        <f t="shared" si="27"/>
        <v>0</v>
      </c>
      <c r="AC45" s="32">
        <f t="shared" si="28"/>
        <v>1.6637554472515804E-3</v>
      </c>
      <c r="AE45" s="19">
        <f t="shared" si="29"/>
        <v>0.2194034513917863</v>
      </c>
      <c r="AF45" s="19">
        <f t="shared" si="30"/>
        <v>1.2056770076305671E-2</v>
      </c>
      <c r="AG45" s="19">
        <f t="shared" si="31"/>
        <v>4.0726041626663947E-3</v>
      </c>
      <c r="AH45" s="19">
        <f t="shared" si="32"/>
        <v>0.12780036079612767</v>
      </c>
      <c r="AI45" s="19">
        <f t="shared" si="33"/>
        <v>9.5069932812483784E-2</v>
      </c>
    </row>
    <row r="46" spans="1:72" x14ac:dyDescent="0.25">
      <c r="A46" s="45">
        <f t="shared" si="34"/>
        <v>45</v>
      </c>
      <c r="B46" s="32">
        <f t="shared" si="18"/>
        <v>0.99614546550548821</v>
      </c>
      <c r="C46" s="28">
        <f t="shared" si="8"/>
        <v>0.21096296253291025</v>
      </c>
      <c r="D46" s="33">
        <f t="shared" si="19"/>
        <v>0.22234280174168583</v>
      </c>
      <c r="E46" s="28">
        <f>MAX($I$15,((EXP($Y$9+$Y$8*A46)-1)/EXP($Y$9+$Y$8*A46))*F46)</f>
        <v>1.1379839208775597E-2</v>
      </c>
      <c r="F46" s="34">
        <f t="shared" si="35"/>
        <v>1.5472939473824011E-2</v>
      </c>
      <c r="G46" s="30">
        <f t="shared" si="10"/>
        <v>4.0931002650484143E-3</v>
      </c>
      <c r="H46" s="30">
        <f t="shared" si="41"/>
        <v>2E-3</v>
      </c>
      <c r="I46" s="31">
        <f t="shared" si="40"/>
        <v>2.0931002650484143E-3</v>
      </c>
      <c r="J46" s="30">
        <f t="shared" si="21"/>
        <v>0.77356409799326575</v>
      </c>
      <c r="K46" s="30">
        <f t="shared" si="22"/>
        <v>0</v>
      </c>
      <c r="L46" s="29">
        <v>3.3300000000000003E-2</v>
      </c>
      <c r="M46" s="29">
        <v>4.2999999999999997E-2</v>
      </c>
      <c r="N46" s="37">
        <f t="shared" si="23"/>
        <v>3.5700000000000003E-2</v>
      </c>
      <c r="O46" s="37">
        <f t="shared" si="24"/>
        <v>4.6839999999999993E-2</v>
      </c>
      <c r="P46" s="32">
        <f t="shared" si="36"/>
        <v>0.60000000000000009</v>
      </c>
      <c r="Q46" s="32">
        <f t="shared" si="12"/>
        <v>3.6166922582547847E-2</v>
      </c>
      <c r="R46" s="43">
        <v>23</v>
      </c>
      <c r="S46" s="44">
        <f t="shared" si="13"/>
        <v>0.22234280174168583</v>
      </c>
      <c r="T46" s="44">
        <f t="shared" si="14"/>
        <v>7.0490439677841077E-2</v>
      </c>
      <c r="U46" s="44">
        <f t="shared" si="15"/>
        <v>8.5255329069821306E-2</v>
      </c>
      <c r="V46" s="44">
        <f t="shared" si="16"/>
        <v>1.7622609919460269E-2</v>
      </c>
      <c r="W46" s="44">
        <f t="shared" si="17"/>
        <v>1.2093947983943327E-2</v>
      </c>
      <c r="X46" s="44">
        <f t="shared" si="37"/>
        <v>0.20190033280885517</v>
      </c>
      <c r="Y46" s="44">
        <f t="shared" si="39"/>
        <v>1.7334580835899432E-2</v>
      </c>
      <c r="Z46" s="32">
        <f t="shared" si="25"/>
        <v>1.3945770035364128E-2</v>
      </c>
      <c r="AA46" s="32">
        <f t="shared" si="26"/>
        <v>0.20843262823111774</v>
      </c>
      <c r="AB46" s="32">
        <f t="shared" si="27"/>
        <v>0</v>
      </c>
      <c r="AC46" s="32">
        <f t="shared" si="28"/>
        <v>1.5174669385453667E-3</v>
      </c>
      <c r="AE46" s="19">
        <f t="shared" si="29"/>
        <v>0.21177927304608904</v>
      </c>
      <c r="AF46" s="19">
        <f t="shared" si="30"/>
        <v>1.1672314583196156E-2</v>
      </c>
      <c r="AG46" s="19">
        <f t="shared" si="31"/>
        <v>3.8687787128566012E-3</v>
      </c>
      <c r="AH46" s="19">
        <f t="shared" si="32"/>
        <v>0.13258676016473941</v>
      </c>
      <c r="AI46" s="19">
        <f t="shared" si="33"/>
        <v>9.8495992732488602E-2</v>
      </c>
    </row>
    <row r="47" spans="1:72" x14ac:dyDescent="0.25">
      <c r="A47" s="45">
        <f t="shared" si="34"/>
        <v>46</v>
      </c>
      <c r="B47" s="32">
        <f t="shared" si="18"/>
        <v>0.99568617409072058</v>
      </c>
      <c r="C47" s="28">
        <f t="shared" si="8"/>
        <v>0.20338181382484596</v>
      </c>
      <c r="D47" s="33">
        <f t="shared" si="19"/>
        <v>0.21437361191883209</v>
      </c>
      <c r="E47" s="28">
        <f t="shared" si="9"/>
        <v>1.0991798093986111E-2</v>
      </c>
      <c r="F47" s="34">
        <f t="shared" si="35"/>
        <v>1.4746011770318923E-2</v>
      </c>
      <c r="G47" s="30">
        <f t="shared" si="10"/>
        <v>3.754213676332812E-3</v>
      </c>
      <c r="H47" s="30">
        <f t="shared" si="41"/>
        <v>2E-3</v>
      </c>
      <c r="I47" s="31">
        <f t="shared" si="40"/>
        <v>1.7542136763328119E-3</v>
      </c>
      <c r="J47" s="30">
        <f t="shared" si="21"/>
        <v>0.78187217440483514</v>
      </c>
      <c r="K47" s="30">
        <f t="shared" si="22"/>
        <v>0</v>
      </c>
      <c r="L47" s="29">
        <v>3.3300000000000003E-2</v>
      </c>
      <c r="M47" s="29">
        <v>4.2999999999999997E-2</v>
      </c>
      <c r="N47" s="37">
        <f t="shared" si="23"/>
        <v>3.6500000000000005E-2</v>
      </c>
      <c r="O47" s="37">
        <f t="shared" si="24"/>
        <v>4.8119999999999996E-2</v>
      </c>
      <c r="P47" s="32">
        <f t="shared" si="36"/>
        <v>0.8</v>
      </c>
      <c r="Q47" s="32">
        <f t="shared" si="12"/>
        <v>3.6984667683678869E-2</v>
      </c>
      <c r="R47" s="43">
        <v>24</v>
      </c>
      <c r="S47" s="44">
        <f t="shared" si="13"/>
        <v>0.21437361191883209</v>
      </c>
      <c r="T47" s="44">
        <f t="shared" si="14"/>
        <v>7.2061017241259559E-2</v>
      </c>
      <c r="U47" s="44">
        <f t="shared" si="15"/>
        <v>8.715487896071257E-2</v>
      </c>
      <c r="V47" s="44">
        <f t="shared" si="16"/>
        <v>1.801525431031489E-2</v>
      </c>
      <c r="W47" s="44">
        <f t="shared" si="17"/>
        <v>1.236340982080434E-2</v>
      </c>
      <c r="X47" s="44">
        <f t="shared" si="37"/>
        <v>0.18970834902420372</v>
      </c>
      <c r="Y47" s="44">
        <f t="shared" si="39"/>
        <v>1.6753704970665948E-2</v>
      </c>
      <c r="Z47" s="32">
        <f t="shared" si="25"/>
        <v>1.3317222223531841E-2</v>
      </c>
      <c r="AA47" s="32">
        <f t="shared" si="26"/>
        <v>0.20108422050128291</v>
      </c>
      <c r="AB47" s="32">
        <f t="shared" si="27"/>
        <v>0</v>
      </c>
      <c r="AC47" s="32">
        <f t="shared" si="28"/>
        <v>1.3840410941296532E-3</v>
      </c>
      <c r="AE47" s="19">
        <f t="shared" si="29"/>
        <v>0.20426296871158031</v>
      </c>
      <c r="AF47" s="19">
        <f t="shared" si="30"/>
        <v>1.1270978685541149E-2</v>
      </c>
      <c r="AG47" s="19">
        <f t="shared" si="31"/>
        <v>3.6751543069810564E-3</v>
      </c>
      <c r="AH47" s="19">
        <f t="shared" si="32"/>
        <v>0.13731399070345435</v>
      </c>
      <c r="AI47" s="19">
        <f t="shared" si="33"/>
        <v>0.10188002683181291</v>
      </c>
    </row>
    <row r="48" spans="1:72" x14ac:dyDescent="0.25">
      <c r="A48" s="45">
        <f t="shared" si="34"/>
        <v>47</v>
      </c>
      <c r="B48" s="32">
        <f t="shared" si="18"/>
        <v>0.99526462646165403</v>
      </c>
      <c r="C48" s="28">
        <f t="shared" si="8"/>
        <v>0.19592848856364328</v>
      </c>
      <c r="D48" s="33">
        <f t="shared" si="19"/>
        <v>0.20652476713007492</v>
      </c>
      <c r="E48" s="28">
        <f t="shared" si="9"/>
        <v>1.0596278566431637E-2</v>
      </c>
      <c r="F48" s="34">
        <f t="shared" si="35"/>
        <v>1.4035258919471496E-2</v>
      </c>
      <c r="G48" s="30">
        <f t="shared" si="10"/>
        <v>3.438980353039859E-3</v>
      </c>
      <c r="H48" s="30">
        <f t="shared" si="41"/>
        <v>2E-3</v>
      </c>
      <c r="I48" s="31">
        <f t="shared" si="40"/>
        <v>1.4389803530398589E-3</v>
      </c>
      <c r="J48" s="30">
        <f t="shared" si="21"/>
        <v>0.79003625251688514</v>
      </c>
      <c r="K48" s="30">
        <f t="shared" si="22"/>
        <v>0</v>
      </c>
      <c r="L48" s="29">
        <v>3.73E-2</v>
      </c>
      <c r="M48" s="29">
        <v>4.9399999999999999E-2</v>
      </c>
      <c r="N48" s="37">
        <f t="shared" si="23"/>
        <v>3.73E-2</v>
      </c>
      <c r="O48" s="37">
        <f t="shared" si="24"/>
        <v>4.9399999999999999E-2</v>
      </c>
      <c r="P48" s="32">
        <f t="shared" si="36"/>
        <v>0</v>
      </c>
      <c r="Q48" s="32">
        <f t="shared" si="12"/>
        <v>3.7803550229469574E-2</v>
      </c>
      <c r="R48" s="43">
        <v>25</v>
      </c>
      <c r="S48" s="44">
        <f t="shared" si="13"/>
        <v>0.20652476713007492</v>
      </c>
      <c r="T48" s="44">
        <f t="shared" si="14"/>
        <v>7.3647930741227885E-2</v>
      </c>
      <c r="U48" s="44">
        <f t="shared" si="15"/>
        <v>8.9074186504593186E-2</v>
      </c>
      <c r="V48" s="44">
        <f t="shared" si="16"/>
        <v>1.8411982685306971E-2</v>
      </c>
      <c r="W48" s="44">
        <f t="shared" si="17"/>
        <v>1.2635674391877337E-2</v>
      </c>
      <c r="X48" s="44">
        <f t="shared" si="37"/>
        <v>0.17629238750806195</v>
      </c>
      <c r="Y48" s="44">
        <f t="shared" si="39"/>
        <v>1.620832467471902E-2</v>
      </c>
      <c r="Z48" s="32">
        <f t="shared" si="25"/>
        <v>1.2701918307945596E-2</v>
      </c>
      <c r="AA48" s="32">
        <f t="shared" si="26"/>
        <v>0.19384325269442579</v>
      </c>
      <c r="AB48" s="32">
        <f t="shared" si="27"/>
        <v>0</v>
      </c>
      <c r="AC48" s="32">
        <f t="shared" si="28"/>
        <v>1.2623469425145166E-3</v>
      </c>
      <c r="AE48" s="19">
        <f t="shared" si="29"/>
        <v>0.19686069750133142</v>
      </c>
      <c r="AF48" s="19">
        <f t="shared" si="30"/>
        <v>1.0857428705562486E-2</v>
      </c>
      <c r="AG48" s="19">
        <f t="shared" si="31"/>
        <v>3.4912204038024144E-3</v>
      </c>
      <c r="AH48" s="19">
        <f t="shared" si="32"/>
        <v>0.14197616081408049</v>
      </c>
      <c r="AI48" s="19">
        <f t="shared" si="33"/>
        <v>0.10521761181459295</v>
      </c>
    </row>
    <row r="49" spans="1:35" x14ac:dyDescent="0.25">
      <c r="A49" s="45">
        <f t="shared" si="34"/>
        <v>48</v>
      </c>
      <c r="B49" s="32">
        <f t="shared" si="18"/>
        <v>0.99488555142530544</v>
      </c>
      <c r="C49" s="28">
        <f t="shared" si="8"/>
        <v>0.18858504431794151</v>
      </c>
      <c r="D49" s="33">
        <f t="shared" si="19"/>
        <v>0.19878032944734939</v>
      </c>
      <c r="E49" s="28">
        <f t="shared" si="9"/>
        <v>1.019528512940787E-2</v>
      </c>
      <c r="F49" s="34">
        <f t="shared" si="35"/>
        <v>1.3341409008973078E-2</v>
      </c>
      <c r="G49" s="30">
        <f t="shared" si="10"/>
        <v>3.1461238795652078E-3</v>
      </c>
      <c r="H49" s="30">
        <f t="shared" si="41"/>
        <v>2E-3</v>
      </c>
      <c r="I49" s="31">
        <f t="shared" si="40"/>
        <v>1.1461238795652078E-3</v>
      </c>
      <c r="J49" s="30">
        <f t="shared" si="21"/>
        <v>0.79807354667308539</v>
      </c>
      <c r="K49" s="30">
        <f t="shared" si="22"/>
        <v>0</v>
      </c>
      <c r="L49" s="29">
        <v>3.73E-2</v>
      </c>
      <c r="M49" s="29">
        <v>4.9399999999999999E-2</v>
      </c>
      <c r="N49" s="37">
        <f t="shared" si="23"/>
        <v>3.8220000000000004E-2</v>
      </c>
      <c r="O49" s="37">
        <f t="shared" si="24"/>
        <v>5.0700000000000002E-2</v>
      </c>
      <c r="P49" s="32">
        <f t="shared" si="36"/>
        <v>0.2</v>
      </c>
      <c r="Q49" s="32">
        <f t="shared" si="12"/>
        <v>3.874364997150221E-2</v>
      </c>
      <c r="R49" s="43">
        <v>26</v>
      </c>
      <c r="S49" s="44">
        <f t="shared" si="13"/>
        <v>0.19878032944734939</v>
      </c>
      <c r="T49" s="44">
        <f t="shared" si="14"/>
        <v>7.5484231149886644E-2</v>
      </c>
      <c r="U49" s="44">
        <f t="shared" si="15"/>
        <v>9.1295117404254791E-2</v>
      </c>
      <c r="V49" s="44">
        <f t="shared" si="16"/>
        <v>1.8871057787471661E-2</v>
      </c>
      <c r="W49" s="44">
        <f t="shared" si="17"/>
        <v>1.2950725932578596E-2</v>
      </c>
      <c r="X49" s="44">
        <f t="shared" si="37"/>
        <v>0.16559368739069794</v>
      </c>
      <c r="Y49" s="44">
        <f t="shared" si="39"/>
        <v>1.569620682013349E-2</v>
      </c>
      <c r="Z49" s="32">
        <f t="shared" si="25"/>
        <v>1.2100492531986105E-2</v>
      </c>
      <c r="AA49" s="32">
        <f t="shared" si="26"/>
        <v>0.18671700107076478</v>
      </c>
      <c r="AB49" s="32">
        <f t="shared" si="27"/>
        <v>0</v>
      </c>
      <c r="AC49" s="32">
        <f t="shared" si="28"/>
        <v>1.1513529547891241E-3</v>
      </c>
      <c r="AE49" s="19">
        <f t="shared" si="29"/>
        <v>0.18955451111715155</v>
      </c>
      <c r="AF49" s="19">
        <f t="shared" si="30"/>
        <v>1.0459536265112786E-2</v>
      </c>
      <c r="AG49" s="19">
        <f t="shared" si="31"/>
        <v>3.3164920136206735E-3</v>
      </c>
      <c r="AH49" s="19">
        <f t="shared" si="32"/>
        <v>0.14656787319737205</v>
      </c>
      <c r="AI49" s="19">
        <f t="shared" si="33"/>
        <v>0.10850470664611273</v>
      </c>
    </row>
    <row r="50" spans="1:35" x14ac:dyDescent="0.25">
      <c r="A50" s="45">
        <f t="shared" si="34"/>
        <v>49</v>
      </c>
      <c r="B50" s="32">
        <f t="shared" si="18"/>
        <v>0.99452561364429104</v>
      </c>
      <c r="C50" s="28">
        <f t="shared" si="8"/>
        <v>0.18135944241196264</v>
      </c>
      <c r="D50" s="33">
        <f t="shared" si="19"/>
        <v>0.1911503598865916</v>
      </c>
      <c r="E50" s="28">
        <f t="shared" si="9"/>
        <v>9.7909174746289625E-3</v>
      </c>
      <c r="F50" s="34">
        <f t="shared" si="35"/>
        <v>1.2665384696575929E-2</v>
      </c>
      <c r="G50" s="30">
        <f t="shared" si="10"/>
        <v>2.8744672219469664E-3</v>
      </c>
      <c r="H50" s="30">
        <f t="shared" si="41"/>
        <v>2E-3</v>
      </c>
      <c r="I50" s="31">
        <f t="shared" si="40"/>
        <v>8.7446722194696631E-4</v>
      </c>
      <c r="J50" s="30">
        <f t="shared" si="21"/>
        <v>0.80597517289146137</v>
      </c>
      <c r="K50" s="30">
        <f t="shared" si="22"/>
        <v>0</v>
      </c>
      <c r="L50" s="29">
        <v>3.73E-2</v>
      </c>
      <c r="M50" s="29">
        <v>4.9399999999999999E-2</v>
      </c>
      <c r="N50" s="37">
        <f t="shared" si="23"/>
        <v>3.9140000000000001E-2</v>
      </c>
      <c r="O50" s="37">
        <f t="shared" si="24"/>
        <v>5.2000000000000005E-2</v>
      </c>
      <c r="P50" s="32">
        <f t="shared" si="36"/>
        <v>0.4</v>
      </c>
      <c r="Q50" s="32">
        <f t="shared" si="12"/>
        <v>3.9685053234458027E-2</v>
      </c>
      <c r="R50" s="43">
        <v>27</v>
      </c>
      <c r="S50" s="44">
        <f t="shared" si="13"/>
        <v>0.1911503598865916</v>
      </c>
      <c r="T50" s="44">
        <f t="shared" si="14"/>
        <v>7.7336733571784638E-2</v>
      </c>
      <c r="U50" s="44">
        <f t="shared" si="15"/>
        <v>9.3535643982090882E-2</v>
      </c>
      <c r="V50" s="44">
        <f t="shared" si="16"/>
        <v>1.933418339294616E-2</v>
      </c>
      <c r="W50" s="44">
        <f t="shared" si="17"/>
        <v>1.3268557230453251E-2</v>
      </c>
      <c r="X50" s="44">
        <f t="shared" si="37"/>
        <v>0.15571489322869855</v>
      </c>
      <c r="Y50" s="44">
        <f t="shared" si="39"/>
        <v>1.521528859085684E-2</v>
      </c>
      <c r="Z50" s="32">
        <f t="shared" si="25"/>
        <v>1.1507782269144185E-2</v>
      </c>
      <c r="AA50" s="32">
        <f t="shared" si="26"/>
        <v>0.17967116755338444</v>
      </c>
      <c r="AB50" s="32">
        <f t="shared" si="27"/>
        <v>0</v>
      </c>
      <c r="AC50" s="32">
        <f t="shared" si="28"/>
        <v>1.0501183009649525E-3</v>
      </c>
      <c r="AE50" s="19">
        <f t="shared" si="29"/>
        <v>0.18235773913091888</v>
      </c>
      <c r="AF50" s="19">
        <f t="shared" si="30"/>
        <v>1.0045894545090982E-2</v>
      </c>
      <c r="AG50" s="19">
        <f t="shared" si="31"/>
        <v>3.1505084194713602E-3</v>
      </c>
      <c r="AH50" s="19">
        <f t="shared" si="32"/>
        <v>0.15109987192185728</v>
      </c>
      <c r="AI50" s="19">
        <f t="shared" si="33"/>
        <v>0.11174910522203127</v>
      </c>
    </row>
    <row r="51" spans="1:35" x14ac:dyDescent="0.25">
      <c r="A51" s="45">
        <f t="shared" si="34"/>
        <v>50</v>
      </c>
      <c r="B51" s="32">
        <f t="shared" si="18"/>
        <v>0.99419502201017307</v>
      </c>
      <c r="C51" s="28">
        <f t="shared" si="8"/>
        <v>0.17425908855296204</v>
      </c>
      <c r="D51" s="33">
        <f t="shared" si="19"/>
        <v>0.18364422808495176</v>
      </c>
      <c r="E51" s="28">
        <f t="shared" si="9"/>
        <v>9.3851395319897186E-3</v>
      </c>
      <c r="F51" s="34">
        <f t="shared" si="35"/>
        <v>1.2007994757790645E-2</v>
      </c>
      <c r="G51" s="30">
        <f t="shared" si="10"/>
        <v>2.6228552258009269E-3</v>
      </c>
      <c r="H51" s="30">
        <f t="shared" si="41"/>
        <v>2E-3</v>
      </c>
      <c r="I51" s="31">
        <f t="shared" si="40"/>
        <v>6.2285522580092685E-4</v>
      </c>
      <c r="J51" s="30">
        <f t="shared" si="21"/>
        <v>0.8137329166892473</v>
      </c>
      <c r="K51" s="30">
        <f t="shared" si="22"/>
        <v>0</v>
      </c>
      <c r="L51" s="29">
        <v>3.73E-2</v>
      </c>
      <c r="M51" s="29">
        <v>4.9399999999999999E-2</v>
      </c>
      <c r="N51" s="37">
        <f t="shared" si="23"/>
        <v>4.0059999999999998E-2</v>
      </c>
      <c r="O51" s="37">
        <f t="shared" si="24"/>
        <v>5.33E-2</v>
      </c>
      <c r="P51" s="32">
        <f t="shared" si="36"/>
        <v>0.60000000000000009</v>
      </c>
      <c r="Q51" s="32">
        <f t="shared" si="12"/>
        <v>4.0627853502770844E-2</v>
      </c>
      <c r="R51" s="43">
        <v>28</v>
      </c>
      <c r="S51" s="44">
        <f t="shared" si="13"/>
        <v>0.18364422808495176</v>
      </c>
      <c r="T51" s="44">
        <f t="shared" si="14"/>
        <v>7.9206044564407371E-2</v>
      </c>
      <c r="U51" s="44">
        <f t="shared" si="15"/>
        <v>9.5796499844789995E-2</v>
      </c>
      <c r="V51" s="44">
        <f t="shared" si="16"/>
        <v>1.9801511141101843E-2</v>
      </c>
      <c r="W51" s="44">
        <f t="shared" si="17"/>
        <v>1.3589272351736563E-2</v>
      </c>
      <c r="X51" s="44">
        <f t="shared" si="37"/>
        <v>0.14659171659309844</v>
      </c>
      <c r="Y51" s="44">
        <f t="shared" si="39"/>
        <v>1.4763663880475585E-2</v>
      </c>
      <c r="Z51" s="32">
        <f t="shared" si="25"/>
        <v>1.0930146675424454E-2</v>
      </c>
      <c r="AA51" s="32">
        <f t="shared" si="26"/>
        <v>0.1727344968837892</v>
      </c>
      <c r="AB51" s="32">
        <f t="shared" si="27"/>
        <v>0</v>
      </c>
      <c r="AC51" s="32">
        <f t="shared" si="28"/>
        <v>9.5778487511980392E-4</v>
      </c>
      <c r="AE51" s="19">
        <f t="shared" si="29"/>
        <v>0.17527656515582407</v>
      </c>
      <c r="AF51" s="19">
        <f t="shared" si="30"/>
        <v>9.6228170222019248E-3</v>
      </c>
      <c r="AG51" s="19">
        <f t="shared" si="31"/>
        <v>2.9928319623251137E-3</v>
      </c>
      <c r="AH51" s="19">
        <f t="shared" si="32"/>
        <v>0.15556525910898877</v>
      </c>
      <c r="AI51" s="19">
        <f t="shared" si="33"/>
        <v>0.11494564599002988</v>
      </c>
    </row>
    <row r="52" spans="1:35" x14ac:dyDescent="0.25">
      <c r="A52" s="45">
        <f t="shared" si="34"/>
        <v>51</v>
      </c>
      <c r="B52" s="32">
        <f t="shared" si="18"/>
        <v>0.99389959708250675</v>
      </c>
      <c r="C52" s="28">
        <f t="shared" si="8"/>
        <v>0.16729082774573992</v>
      </c>
      <c r="D52" s="33">
        <f t="shared" si="19"/>
        <v>0.1762706050395613</v>
      </c>
      <c r="E52" s="28">
        <f t="shared" si="9"/>
        <v>8.9797772938213869E-3</v>
      </c>
      <c r="F52" s="34">
        <f t="shared" si="35"/>
        <v>1.1369935759782457E-2</v>
      </c>
      <c r="G52" s="30">
        <f t="shared" si="10"/>
        <v>2.3901584659610699E-3</v>
      </c>
      <c r="H52" s="30">
        <f t="shared" si="41"/>
        <v>2E-3</v>
      </c>
      <c r="I52" s="31">
        <f t="shared" si="40"/>
        <v>3.901584659610699E-4</v>
      </c>
      <c r="J52" s="30">
        <f t="shared" si="21"/>
        <v>0.82133923649447771</v>
      </c>
      <c r="K52" s="30">
        <f t="shared" si="22"/>
        <v>0</v>
      </c>
      <c r="L52" s="29">
        <v>3.73E-2</v>
      </c>
      <c r="M52" s="29">
        <v>4.9399999999999999E-2</v>
      </c>
      <c r="N52" s="37">
        <f t="shared" si="23"/>
        <v>4.0980000000000003E-2</v>
      </c>
      <c r="O52" s="37">
        <f t="shared" si="24"/>
        <v>5.4600000000000003E-2</v>
      </c>
      <c r="P52" s="32">
        <f t="shared" si="36"/>
        <v>0.8</v>
      </c>
      <c r="Q52" s="32">
        <f t="shared" si="12"/>
        <v>4.1572152064611678E-2</v>
      </c>
      <c r="R52" s="43">
        <v>29</v>
      </c>
      <c r="S52" s="44">
        <f t="shared" si="13"/>
        <v>0.1762706050395613</v>
      </c>
      <c r="T52" s="44">
        <f t="shared" si="14"/>
        <v>8.1092755990675142E-2</v>
      </c>
      <c r="U52" s="44">
        <f t="shared" si="15"/>
        <v>9.8078400826559803E-2</v>
      </c>
      <c r="V52" s="44">
        <f t="shared" si="16"/>
        <v>2.0273188997668785E-2</v>
      </c>
      <c r="W52" s="44">
        <f t="shared" si="17"/>
        <v>1.3912972841537407E-2</v>
      </c>
      <c r="X52" s="44">
        <f t="shared" si="37"/>
        <v>0.1381680348756405</v>
      </c>
      <c r="Y52" s="44">
        <f t="shared" si="39"/>
        <v>1.4339570895518234E-2</v>
      </c>
      <c r="Z52" s="32">
        <f t="shared" si="25"/>
        <v>1.0368209138914371E-2</v>
      </c>
      <c r="AA52" s="32">
        <f t="shared" si="26"/>
        <v>0.1659150440312798</v>
      </c>
      <c r="AB52" s="32">
        <f t="shared" si="27"/>
        <v>0</v>
      </c>
      <c r="AC52" s="32">
        <f t="shared" si="28"/>
        <v>8.7357002174450707E-4</v>
      </c>
      <c r="AE52" s="19">
        <f t="shared" si="29"/>
        <v>0.16831763312592687</v>
      </c>
      <c r="AF52" s="19">
        <f t="shared" si="30"/>
        <v>9.1948948255827397E-3</v>
      </c>
      <c r="AG52" s="19">
        <f t="shared" si="31"/>
        <v>2.8430468870855262E-3</v>
      </c>
      <c r="AH52" s="19">
        <f t="shared" si="32"/>
        <v>0.15995783215606968</v>
      </c>
      <c r="AI52" s="19">
        <f t="shared" si="33"/>
        <v>0.11808971224470494</v>
      </c>
    </row>
    <row r="53" spans="1:35" x14ac:dyDescent="0.25">
      <c r="A53" s="45">
        <f t="shared" si="34"/>
        <v>52</v>
      </c>
      <c r="B53" s="32">
        <f t="shared" si="18"/>
        <v>0.99364259680447542</v>
      </c>
      <c r="C53" s="28">
        <f t="shared" si="8"/>
        <v>0.16046094151925056</v>
      </c>
      <c r="D53" s="33">
        <f t="shared" si="19"/>
        <v>0.16903745927643174</v>
      </c>
      <c r="E53" s="28">
        <f t="shared" si="9"/>
        <v>8.5765177571811985E-3</v>
      </c>
      <c r="F53" s="34">
        <f t="shared" si="35"/>
        <v>1.0751794359112752E-2</v>
      </c>
      <c r="G53" s="30">
        <f t="shared" si="10"/>
        <v>2.1752766019315535E-3</v>
      </c>
      <c r="H53" s="30">
        <f t="shared" si="41"/>
        <v>2E-3</v>
      </c>
      <c r="I53" s="31">
        <f t="shared" si="40"/>
        <v>1.7527660193155346E-4</v>
      </c>
      <c r="J53" s="30">
        <f t="shared" si="21"/>
        <v>0.82878726412163672</v>
      </c>
      <c r="K53" s="30">
        <f t="shared" si="22"/>
        <v>0</v>
      </c>
      <c r="L53" s="29">
        <v>4.19E-2</v>
      </c>
      <c r="M53" s="29">
        <v>5.5899999999999998E-2</v>
      </c>
      <c r="N53" s="37">
        <f t="shared" si="23"/>
        <v>4.19E-2</v>
      </c>
      <c r="O53" s="37">
        <f t="shared" si="24"/>
        <v>5.5899999999999998E-2</v>
      </c>
      <c r="P53" s="32">
        <f t="shared" si="36"/>
        <v>0</v>
      </c>
      <c r="Q53" s="32">
        <f t="shared" si="12"/>
        <v>4.2518120528141863E-2</v>
      </c>
      <c r="R53" s="43">
        <v>30</v>
      </c>
      <c r="S53" s="44">
        <f t="shared" si="13"/>
        <v>0.16903745927643174</v>
      </c>
      <c r="T53" s="44">
        <f t="shared" si="14"/>
        <v>8.2997567898170435E-2</v>
      </c>
      <c r="U53" s="44">
        <f t="shared" si="15"/>
        <v>0.100382193606571</v>
      </c>
      <c r="V53" s="44">
        <f t="shared" si="16"/>
        <v>2.0749391974542609E-2</v>
      </c>
      <c r="W53" s="44">
        <f t="shared" si="17"/>
        <v>1.4239778806058657E-2</v>
      </c>
      <c r="X53" s="44">
        <f t="shared" si="37"/>
        <v>0.12850766852701179</v>
      </c>
      <c r="Y53" s="44">
        <f t="shared" si="39"/>
        <v>1.3941380852727772E-2</v>
      </c>
      <c r="Z53" s="32">
        <f t="shared" si="25"/>
        <v>9.8225291859004703E-3</v>
      </c>
      <c r="AA53" s="32">
        <f t="shared" si="26"/>
        <v>0.15922022333694236</v>
      </c>
      <c r="AB53" s="32">
        <f t="shared" si="27"/>
        <v>0</v>
      </c>
      <c r="AC53" s="32">
        <f t="shared" si="28"/>
        <v>7.9675990163787414E-4</v>
      </c>
      <c r="AE53" s="19">
        <f t="shared" si="29"/>
        <v>0.16148758319670281</v>
      </c>
      <c r="AF53" s="19">
        <f t="shared" si="30"/>
        <v>8.7656396064023923E-3</v>
      </c>
      <c r="AG53" s="19">
        <f t="shared" si="31"/>
        <v>2.7007582463424141E-3</v>
      </c>
      <c r="AH53" s="19">
        <f t="shared" si="32"/>
        <v>0.16427198792433342</v>
      </c>
      <c r="AI53" s="19">
        <f t="shared" si="33"/>
        <v>0.12117715026558873</v>
      </c>
    </row>
    <row r="54" spans="1:35" x14ac:dyDescent="0.25">
      <c r="A54" s="45">
        <f t="shared" si="34"/>
        <v>53</v>
      </c>
      <c r="B54" s="32">
        <f t="shared" si="18"/>
        <v>0.99342737594488117</v>
      </c>
      <c r="C54" s="28">
        <f t="shared" si="8"/>
        <v>0.15375895302352915</v>
      </c>
      <c r="D54" s="33">
        <f t="shared" si="19"/>
        <v>0.16193586193966006</v>
      </c>
      <c r="E54" s="28">
        <f t="shared" si="9"/>
        <v>8.1769089161308969E-3</v>
      </c>
      <c r="F54" s="34">
        <f t="shared" si="35"/>
        <v>1.0154050173537094E-2</v>
      </c>
      <c r="G54" s="30">
        <f t="shared" si="10"/>
        <v>1.977141257406197E-3</v>
      </c>
      <c r="H54" s="30">
        <f t="shared" si="41"/>
        <v>2E-3</v>
      </c>
      <c r="I54" s="31">
        <f t="shared" si="40"/>
        <v>-2.2858742593803022E-5</v>
      </c>
      <c r="J54" s="30">
        <f t="shared" si="21"/>
        <v>0.83608699680293386</v>
      </c>
      <c r="K54" s="30">
        <f t="shared" si="22"/>
        <v>0</v>
      </c>
      <c r="L54" s="29">
        <v>4.19E-2</v>
      </c>
      <c r="M54" s="29">
        <v>5.5899999999999998E-2</v>
      </c>
      <c r="N54" s="37">
        <f t="shared" si="23"/>
        <v>4.292E-2</v>
      </c>
      <c r="O54" s="37">
        <f t="shared" si="24"/>
        <v>5.7200000000000001E-2</v>
      </c>
      <c r="P54" s="32">
        <f t="shared" si="36"/>
        <v>0.2</v>
      </c>
      <c r="Q54" s="32">
        <f t="shared" si="12"/>
        <v>4.3565886290762509E-2</v>
      </c>
      <c r="R54" s="43">
        <v>31</v>
      </c>
      <c r="S54" s="44">
        <f t="shared" si="13"/>
        <v>0.16193586193966006</v>
      </c>
      <c r="T54" s="44">
        <f t="shared" si="14"/>
        <v>8.5114938946104932E-2</v>
      </c>
      <c r="U54" s="44">
        <f t="shared" si="15"/>
        <v>0.10294306804968097</v>
      </c>
      <c r="V54" s="44">
        <f t="shared" si="16"/>
        <v>2.1278734736526233E-2</v>
      </c>
      <c r="W54" s="44">
        <f t="shared" si="17"/>
        <v>1.4603053250557224E-2</v>
      </c>
      <c r="X54" s="44">
        <f t="shared" si="37"/>
        <v>0.12096588401520603</v>
      </c>
      <c r="Y54" s="44">
        <f t="shared" si="39"/>
        <v>1.3567587669802447E-2</v>
      </c>
      <c r="Z54" s="32">
        <f t="shared" si="25"/>
        <v>9.2935953671795159E-3</v>
      </c>
      <c r="AA54" s="32">
        <f t="shared" si="26"/>
        <v>0.15265680472247328</v>
      </c>
      <c r="AB54" s="32">
        <f t="shared" si="27"/>
        <v>0</v>
      </c>
      <c r="AC54" s="32">
        <f t="shared" si="28"/>
        <v>7.2670344111655256E-4</v>
      </c>
      <c r="AE54" s="19">
        <f t="shared" si="29"/>
        <v>0.15477623905550619</v>
      </c>
      <c r="AF54" s="19">
        <f t="shared" si="30"/>
        <v>8.3543936070768592E-3</v>
      </c>
      <c r="AG54" s="19">
        <f t="shared" si="31"/>
        <v>2.5655908589899828E-3</v>
      </c>
      <c r="AH54" s="19">
        <f t="shared" si="32"/>
        <v>0.16850267121915868</v>
      </c>
      <c r="AI54" s="19">
        <f t="shared" si="33"/>
        <v>0.12420422449863805</v>
      </c>
    </row>
    <row r="55" spans="1:35" x14ac:dyDescent="0.25">
      <c r="A55" s="45">
        <f t="shared" si="34"/>
        <v>54</v>
      </c>
      <c r="B55" s="32">
        <f t="shared" si="18"/>
        <v>0.99323974156865136</v>
      </c>
      <c r="C55" s="28">
        <f t="shared" si="8"/>
        <v>0.14719210139777381</v>
      </c>
      <c r="D55" s="33">
        <f t="shared" si="19"/>
        <v>0.15497446212874588</v>
      </c>
      <c r="E55" s="28">
        <f t="shared" si="9"/>
        <v>7.7823607309720792E-3</v>
      </c>
      <c r="F55" s="34">
        <f t="shared" si="35"/>
        <v>9.577079175606646E-3</v>
      </c>
      <c r="G55" s="30">
        <f t="shared" si="10"/>
        <v>1.7947184446345668E-3</v>
      </c>
      <c r="H55" s="30">
        <f t="shared" si="41"/>
        <v>2E-3</v>
      </c>
      <c r="I55" s="31">
        <f t="shared" si="40"/>
        <v>-2.052815553654332E-4</v>
      </c>
      <c r="J55" s="30">
        <f t="shared" si="21"/>
        <v>0.84323081942661959</v>
      </c>
      <c r="K55" s="30">
        <f t="shared" si="22"/>
        <v>0</v>
      </c>
      <c r="L55" s="29">
        <v>4.19E-2</v>
      </c>
      <c r="M55" s="29">
        <v>5.5899999999999998E-2</v>
      </c>
      <c r="N55" s="37">
        <f t="shared" si="23"/>
        <v>4.394E-2</v>
      </c>
      <c r="O55" s="37">
        <f t="shared" si="24"/>
        <v>5.8499999999999996E-2</v>
      </c>
      <c r="P55" s="32">
        <f t="shared" si="36"/>
        <v>0.4</v>
      </c>
      <c r="Q55" s="32">
        <f t="shared" si="12"/>
        <v>4.4615588030408992E-2</v>
      </c>
      <c r="R55" s="43">
        <v>32</v>
      </c>
      <c r="S55" s="44">
        <f t="shared" si="13"/>
        <v>0.15497446212874588</v>
      </c>
      <c r="T55" s="44">
        <f t="shared" si="14"/>
        <v>8.7250376896771759E-2</v>
      </c>
      <c r="U55" s="44">
        <f t="shared" si="15"/>
        <v>0.10552579367920367</v>
      </c>
      <c r="V55" s="44">
        <f t="shared" si="16"/>
        <v>2.181259422419294E-2</v>
      </c>
      <c r="W55" s="44">
        <f t="shared" si="17"/>
        <v>1.4969427408759865E-2</v>
      </c>
      <c r="X55" s="44">
        <f t="shared" si="37"/>
        <v>0.11397560834731806</v>
      </c>
      <c r="Y55" s="44">
        <f t="shared" si="39"/>
        <v>1.3216798559029382E-2</v>
      </c>
      <c r="Z55" s="32">
        <f t="shared" si="25"/>
        <v>8.7781040902852516E-3</v>
      </c>
      <c r="AA55" s="32">
        <f t="shared" si="26"/>
        <v>0.14620297438222221</v>
      </c>
      <c r="AB55" s="32">
        <f t="shared" si="27"/>
        <v>0</v>
      </c>
      <c r="AC55" s="32">
        <f t="shared" si="28"/>
        <v>6.6280681325082329E-4</v>
      </c>
      <c r="AE55" s="19">
        <f t="shared" si="29"/>
        <v>0.14819393066704037</v>
      </c>
      <c r="AF55" s="19">
        <f t="shared" si="30"/>
        <v>7.940345726935619E-3</v>
      </c>
      <c r="AG55" s="19">
        <f t="shared" si="31"/>
        <v>2.4371883209640048E-3</v>
      </c>
      <c r="AH55" s="19">
        <f t="shared" si="32"/>
        <v>0.17265614066314511</v>
      </c>
      <c r="AI55" s="19">
        <f t="shared" si="33"/>
        <v>0.12717551386128467</v>
      </c>
    </row>
    <row r="56" spans="1:35" x14ac:dyDescent="0.25">
      <c r="A56" s="45">
        <f t="shared" si="34"/>
        <v>55</v>
      </c>
      <c r="B56" s="32">
        <f t="shared" si="18"/>
        <v>0.99308566864181735</v>
      </c>
      <c r="C56" s="28">
        <f t="shared" si="8"/>
        <v>0.14076697487236037</v>
      </c>
      <c r="D56" s="33">
        <f>EXP(-N56)*D55</f>
        <v>0.14816112186986766</v>
      </c>
      <c r="E56" s="28">
        <f t="shared" si="9"/>
        <v>7.3941469975073006E-3</v>
      </c>
      <c r="F56" s="34">
        <f t="shared" si="35"/>
        <v>9.0211575540142929E-3</v>
      </c>
      <c r="G56" s="30">
        <f t="shared" si="10"/>
        <v>1.6270105565069923E-3</v>
      </c>
      <c r="H56" s="30">
        <f t="shared" si="41"/>
        <v>2E-3</v>
      </c>
      <c r="I56" s="31">
        <f t="shared" si="40"/>
        <v>-3.7298944349300773E-4</v>
      </c>
      <c r="J56" s="30">
        <f t="shared" si="21"/>
        <v>0.85021186757362532</v>
      </c>
      <c r="K56" s="30">
        <f t="shared" si="22"/>
        <v>0</v>
      </c>
      <c r="L56" s="29">
        <v>4.19E-2</v>
      </c>
      <c r="M56" s="29">
        <v>5.5899999999999998E-2</v>
      </c>
      <c r="N56" s="37">
        <f t="shared" si="23"/>
        <v>4.496E-2</v>
      </c>
      <c r="O56" s="37">
        <f t="shared" si="24"/>
        <v>5.9799999999999992E-2</v>
      </c>
      <c r="P56" s="32">
        <f t="shared" si="36"/>
        <v>0.60000000000000009</v>
      </c>
      <c r="Q56" s="32">
        <f t="shared" si="12"/>
        <v>4.5667376791312754E-2</v>
      </c>
      <c r="R56" s="43">
        <v>33</v>
      </c>
      <c r="S56" s="44">
        <f t="shared" si="13"/>
        <v>0.14816112186986766</v>
      </c>
      <c r="T56" s="44">
        <f t="shared" si="14"/>
        <v>8.9404453301517112E-2</v>
      </c>
      <c r="U56" s="44">
        <f t="shared" si="15"/>
        <v>0.10813106176332136</v>
      </c>
      <c r="V56" s="44">
        <f t="shared" si="16"/>
        <v>2.2351113325379278E-2</v>
      </c>
      <c r="W56" s="44">
        <f t="shared" si="17"/>
        <v>1.5338999340946569E-2</v>
      </c>
      <c r="X56" s="44">
        <f t="shared" si="37"/>
        <v>0.10750656582154766</v>
      </c>
      <c r="Y56" s="44">
        <f t="shared" si="39"/>
        <v>1.288772544214481E-2</v>
      </c>
      <c r="Z56" s="32">
        <f t="shared" si="25"/>
        <v>8.2803056780132722E-3</v>
      </c>
      <c r="AA56" s="32">
        <f t="shared" si="26"/>
        <v>0.13987997557366955</v>
      </c>
      <c r="AB56" s="32">
        <f t="shared" si="27"/>
        <v>0</v>
      </c>
      <c r="AC56" s="32">
        <f t="shared" si="28"/>
        <v>6.0452840434706626E-4</v>
      </c>
      <c r="AE56" s="19">
        <f t="shared" si="29"/>
        <v>0.14174706102131024</v>
      </c>
      <c r="AF56" s="19">
        <f t="shared" si="30"/>
        <v>7.5276098221848838E-3</v>
      </c>
      <c r="AG56" s="19">
        <f t="shared" si="31"/>
        <v>2.3152120654895648E-3</v>
      </c>
      <c r="AH56" s="19">
        <f t="shared" si="32"/>
        <v>0.1767265460241956</v>
      </c>
      <c r="AI56" s="19">
        <f t="shared" si="33"/>
        <v>0.13008669030618952</v>
      </c>
    </row>
    <row r="57" spans="1:35" x14ac:dyDescent="0.25">
      <c r="A57" s="45">
        <f t="shared" si="34"/>
        <v>56</v>
      </c>
      <c r="B57" s="32">
        <f t="shared" si="18"/>
        <v>0.99296879488808776</v>
      </c>
      <c r="C57" s="28">
        <f t="shared" si="8"/>
        <v>0.13448951054449171</v>
      </c>
      <c r="D57" s="33">
        <f t="shared" si="19"/>
        <v>0.14150291858104722</v>
      </c>
      <c r="E57" s="28">
        <f t="shared" si="9"/>
        <v>7.0134080365555178E-3</v>
      </c>
      <c r="F57" s="34">
        <f t="shared" si="35"/>
        <v>8.4864659874650597E-3</v>
      </c>
      <c r="G57" s="30">
        <f t="shared" si="10"/>
        <v>1.4730579509095419E-3</v>
      </c>
      <c r="H57" s="30">
        <f t="shared" si="41"/>
        <v>2E-3</v>
      </c>
      <c r="I57" s="31">
        <f t="shared" si="40"/>
        <v>-5.2694204909045812E-4</v>
      </c>
      <c r="J57" s="30">
        <f t="shared" si="21"/>
        <v>0.85702402346804329</v>
      </c>
      <c r="K57" s="30">
        <f t="shared" si="22"/>
        <v>0</v>
      </c>
      <c r="L57" s="29">
        <v>4.19E-2</v>
      </c>
      <c r="M57" s="29">
        <v>5.5899999999999998E-2</v>
      </c>
      <c r="N57" s="37">
        <f t="shared" si="23"/>
        <v>4.598E-2</v>
      </c>
      <c r="O57" s="37">
        <f t="shared" si="24"/>
        <v>6.1099999999999995E-2</v>
      </c>
      <c r="P57" s="32">
        <f t="shared" si="36"/>
        <v>0.8</v>
      </c>
      <c r="Q57" s="32">
        <f t="shared" si="12"/>
        <v>4.6721417183687039E-2</v>
      </c>
      <c r="R57" s="43">
        <v>34</v>
      </c>
      <c r="S57" s="44">
        <f t="shared" si="13"/>
        <v>0.14150291858104722</v>
      </c>
      <c r="T57" s="44">
        <f t="shared" si="14"/>
        <v>9.1577741902212156E-2</v>
      </c>
      <c r="U57" s="44">
        <f t="shared" si="15"/>
        <v>0.1107595662195674</v>
      </c>
      <c r="V57" s="44">
        <f t="shared" si="16"/>
        <v>2.2894435475553039E-2</v>
      </c>
      <c r="W57" s="44">
        <f t="shared" si="17"/>
        <v>1.5711867483222678E-2</v>
      </c>
      <c r="X57" s="44">
        <f t="shared" si="37"/>
        <v>0.10153284174327944</v>
      </c>
      <c r="Y57" s="44">
        <f t="shared" si="39"/>
        <v>1.257917711275742E-2</v>
      </c>
      <c r="Z57" s="32">
        <f t="shared" si="25"/>
        <v>7.8004967785100798E-3</v>
      </c>
      <c r="AA57" s="32">
        <f t="shared" si="26"/>
        <v>0.13369459119360999</v>
      </c>
      <c r="AB57" s="32">
        <f t="shared" si="27"/>
        <v>0</v>
      </c>
      <c r="AC57" s="32">
        <f t="shared" si="28"/>
        <v>5.5137422301075915E-4</v>
      </c>
      <c r="AE57" s="19">
        <f t="shared" si="29"/>
        <v>0.13544182983076453</v>
      </c>
      <c r="AF57" s="19">
        <f t="shared" si="30"/>
        <v>7.119279624412533E-3</v>
      </c>
      <c r="AG57" s="19">
        <f t="shared" si="31"/>
        <v>2.1993404703614704E-3</v>
      </c>
      <c r="AH57" s="19">
        <f t="shared" si="32"/>
        <v>0.18070871909123523</v>
      </c>
      <c r="AI57" s="19">
        <f t="shared" si="33"/>
        <v>0.13293395022259608</v>
      </c>
    </row>
    <row r="58" spans="1:35" x14ac:dyDescent="0.25">
      <c r="A58" s="45">
        <f t="shared" si="34"/>
        <v>57</v>
      </c>
      <c r="B58" s="32">
        <f t="shared" si="18"/>
        <v>0.99289132055941254</v>
      </c>
      <c r="C58" s="28">
        <f t="shared" si="8"/>
        <v>0.12836499721830602</v>
      </c>
      <c r="D58" s="33">
        <f t="shared" si="19"/>
        <v>0.13500615134043351</v>
      </c>
      <c r="E58" s="28">
        <f t="shared" si="9"/>
        <v>6.6411541221274772E-3</v>
      </c>
      <c r="F58" s="34">
        <f t="shared" si="35"/>
        <v>7.9730942753103284E-3</v>
      </c>
      <c r="G58" s="30">
        <f t="shared" si="10"/>
        <v>1.3319401531828512E-3</v>
      </c>
      <c r="H58" s="30">
        <f t="shared" si="41"/>
        <v>2E-3</v>
      </c>
      <c r="I58" s="31">
        <f t="shared" si="40"/>
        <v>-6.6805984681714888E-4</v>
      </c>
      <c r="J58" s="30">
        <f t="shared" si="21"/>
        <v>0.86366190850638369</v>
      </c>
      <c r="K58" s="30">
        <f t="shared" si="22"/>
        <v>0</v>
      </c>
      <c r="L58" s="29">
        <v>4.7E-2</v>
      </c>
      <c r="M58" s="29">
        <v>6.2399999999999997E-2</v>
      </c>
      <c r="N58" s="37">
        <f t="shared" si="23"/>
        <v>4.7E-2</v>
      </c>
      <c r="O58" s="37">
        <f t="shared" si="24"/>
        <v>6.2399999999999997E-2</v>
      </c>
      <c r="P58" s="32">
        <f t="shared" si="36"/>
        <v>0</v>
      </c>
      <c r="Q58" s="32">
        <f t="shared" si="12"/>
        <v>4.77779509436825E-2</v>
      </c>
      <c r="R58" s="43">
        <v>35</v>
      </c>
      <c r="S58" s="44">
        <f t="shared" si="13"/>
        <v>0.13500615134043351</v>
      </c>
      <c r="T58" s="44">
        <f t="shared" si="14"/>
        <v>9.3770944493855535E-2</v>
      </c>
      <c r="U58" s="44">
        <f t="shared" si="15"/>
        <v>0.11341215584054148</v>
      </c>
      <c r="V58" s="44">
        <f t="shared" si="16"/>
        <v>2.3442736123463884E-2</v>
      </c>
      <c r="W58" s="44">
        <f t="shared" si="17"/>
        <v>1.6088152241592865E-2</v>
      </c>
      <c r="X58" s="44">
        <f t="shared" si="37"/>
        <v>9.4483511427732481E-2</v>
      </c>
      <c r="Y58" s="44">
        <f t="shared" si="39"/>
        <v>1.2290052079864859E-2</v>
      </c>
      <c r="Z58" s="32">
        <f t="shared" si="25"/>
        <v>7.3388915997706717E-3</v>
      </c>
      <c r="AA58" s="32">
        <f t="shared" si="26"/>
        <v>0.12765290597004939</v>
      </c>
      <c r="AB58" s="32">
        <f t="shared" si="27"/>
        <v>0</v>
      </c>
      <c r="AC58" s="32">
        <f t="shared" si="28"/>
        <v>5.0289371287536879E-4</v>
      </c>
      <c r="AE58" s="19">
        <f t="shared" si="29"/>
        <v>0.12928403598692242</v>
      </c>
      <c r="AF58" s="19">
        <f t="shared" si="30"/>
        <v>6.7177417380053558E-3</v>
      </c>
      <c r="AG58" s="19">
        <f t="shared" si="31"/>
        <v>2.0892680099034392E-3</v>
      </c>
      <c r="AH58" s="19">
        <f t="shared" si="32"/>
        <v>0.18459811164798223</v>
      </c>
      <c r="AI58" s="19">
        <f t="shared" si="33"/>
        <v>0.13571396185655638</v>
      </c>
    </row>
    <row r="59" spans="1:35" x14ac:dyDescent="0.25">
      <c r="A59" s="45">
        <f t="shared" si="34"/>
        <v>58</v>
      </c>
      <c r="B59" s="32">
        <f t="shared" si="18"/>
        <v>0.99285494125905738</v>
      </c>
      <c r="C59" s="28">
        <f t="shared" si="8"/>
        <v>0.12238778749099803</v>
      </c>
      <c r="D59" s="33">
        <f t="shared" si="19"/>
        <v>0.12866605705680872</v>
      </c>
      <c r="E59" s="28">
        <f t="shared" si="9"/>
        <v>6.278269565810693E-3</v>
      </c>
      <c r="F59" s="34">
        <f t="shared" si="35"/>
        <v>7.4810462692382782E-3</v>
      </c>
      <c r="G59" s="30">
        <f t="shared" si="10"/>
        <v>1.2027767034275853E-3</v>
      </c>
      <c r="H59" s="30">
        <f t="shared" si="41"/>
        <v>2E-3</v>
      </c>
      <c r="I59" s="31">
        <f t="shared" si="40"/>
        <v>-7.9722329657241475E-4</v>
      </c>
      <c r="J59" s="30">
        <f t="shared" si="21"/>
        <v>0.87013116623976383</v>
      </c>
      <c r="K59" s="30">
        <f t="shared" si="22"/>
        <v>0</v>
      </c>
      <c r="L59" s="29">
        <v>4.7E-2</v>
      </c>
      <c r="M59" s="29">
        <v>6.2399999999999997E-2</v>
      </c>
      <c r="N59" s="37">
        <f t="shared" si="23"/>
        <v>4.8100000000000004E-2</v>
      </c>
      <c r="O59" s="37">
        <f t="shared" si="24"/>
        <v>6.3700000000000007E-2</v>
      </c>
      <c r="P59" s="32">
        <f t="shared" si="36"/>
        <v>0.2</v>
      </c>
      <c r="Q59" s="32">
        <f t="shared" si="12"/>
        <v>4.8917183333256849E-2</v>
      </c>
      <c r="R59" s="43">
        <v>36</v>
      </c>
      <c r="S59" s="44">
        <f t="shared" si="13"/>
        <v>0.12866605705680872</v>
      </c>
      <c r="T59" s="44">
        <f t="shared" si="14"/>
        <v>9.6140583027446255E-2</v>
      </c>
      <c r="U59" s="44">
        <f t="shared" si="15"/>
        <v>0.11627813758049242</v>
      </c>
      <c r="V59" s="44">
        <f t="shared" si="16"/>
        <v>2.4035145756861564E-2</v>
      </c>
      <c r="W59" s="44">
        <f t="shared" si="17"/>
        <v>1.649470787235598E-2</v>
      </c>
      <c r="X59" s="44">
        <f t="shared" si="37"/>
        <v>8.9142309419932314E-2</v>
      </c>
      <c r="Y59" s="44">
        <f t="shared" si="39"/>
        <v>1.2019332032464696E-2</v>
      </c>
      <c r="Z59" s="32">
        <f t="shared" si="25"/>
        <v>6.89562201549547E-3</v>
      </c>
      <c r="AA59" s="32">
        <f t="shared" si="26"/>
        <v>0.12176030792960667</v>
      </c>
      <c r="AB59" s="32">
        <f t="shared" si="27"/>
        <v>0</v>
      </c>
      <c r="AC59" s="32">
        <f t="shared" si="28"/>
        <v>4.5867593350412916E-4</v>
      </c>
      <c r="AE59" s="19">
        <f t="shared" si="29"/>
        <v>0.12326854851102001</v>
      </c>
      <c r="AF59" s="19">
        <f t="shared" si="30"/>
        <v>6.3352774199324779E-3</v>
      </c>
      <c r="AG59" s="19">
        <f t="shared" si="31"/>
        <v>1.9847044493699812E-3</v>
      </c>
      <c r="AH59" s="19">
        <f t="shared" si="32"/>
        <v>0.18839075676148725</v>
      </c>
      <c r="AI59" s="19">
        <f t="shared" si="33"/>
        <v>0.13842383209756012</v>
      </c>
    </row>
    <row r="60" spans="1:35" x14ac:dyDescent="0.25">
      <c r="A60" s="45">
        <f t="shared" si="34"/>
        <v>59</v>
      </c>
      <c r="B60" s="32">
        <f t="shared" si="18"/>
        <v>0.99285196429233979</v>
      </c>
      <c r="C60" s="28">
        <f t="shared" si="8"/>
        <v>0.11656337395903131</v>
      </c>
      <c r="D60" s="33">
        <f t="shared" si="19"/>
        <v>0.12248889133399646</v>
      </c>
      <c r="E60" s="28">
        <f t="shared" si="9"/>
        <v>5.9255173749651483E-3</v>
      </c>
      <c r="F60" s="34">
        <f t="shared" si="35"/>
        <v>7.0102450509241009E-3</v>
      </c>
      <c r="G60" s="30">
        <f t="shared" si="10"/>
        <v>1.0847276759589526E-3</v>
      </c>
      <c r="H60" s="30">
        <f t="shared" si="41"/>
        <v>2E-3</v>
      </c>
      <c r="I60" s="31">
        <f t="shared" si="40"/>
        <v>-9.1527232404104743E-4</v>
      </c>
      <c r="J60" s="30">
        <f t="shared" si="21"/>
        <v>0.87642638099004466</v>
      </c>
      <c r="K60" s="30">
        <f t="shared" si="22"/>
        <v>0</v>
      </c>
      <c r="L60" s="29">
        <v>4.7E-2</v>
      </c>
      <c r="M60" s="29">
        <v>6.2399999999999997E-2</v>
      </c>
      <c r="N60" s="37">
        <f t="shared" si="23"/>
        <v>4.9200000000000001E-2</v>
      </c>
      <c r="O60" s="37">
        <f t="shared" si="24"/>
        <v>6.5000000000000002E-2</v>
      </c>
      <c r="P60" s="32">
        <f t="shared" si="36"/>
        <v>0.4</v>
      </c>
      <c r="Q60" s="32">
        <f t="shared" si="12"/>
        <v>5.0059338981721269E-2</v>
      </c>
      <c r="R60" s="43">
        <v>37</v>
      </c>
      <c r="S60" s="44">
        <f t="shared" si="13"/>
        <v>0.12248889133399646</v>
      </c>
      <c r="T60" s="44">
        <f t="shared" si="14"/>
        <v>9.853045414956707E-2</v>
      </c>
      <c r="U60" s="44">
        <f t="shared" si="15"/>
        <v>0.11916858981603044</v>
      </c>
      <c r="V60" s="44">
        <f t="shared" si="16"/>
        <v>2.4632613537391768E-2</v>
      </c>
      <c r="W60" s="44">
        <f t="shared" si="17"/>
        <v>1.6904734780562983E-2</v>
      </c>
      <c r="X60" s="44">
        <f t="shared" si="37"/>
        <v>8.422747392012099E-2</v>
      </c>
      <c r="Y60" s="44">
        <f t="shared" si="39"/>
        <v>1.1766075871087304E-2</v>
      </c>
      <c r="Z60" s="32">
        <f t="shared" si="25"/>
        <v>6.4684573247266973E-3</v>
      </c>
      <c r="AA60" s="32">
        <f t="shared" si="26"/>
        <v>0.11600371451077407</v>
      </c>
      <c r="AB60" s="32">
        <f t="shared" si="27"/>
        <v>0</v>
      </c>
      <c r="AC60" s="32">
        <f t="shared" si="28"/>
        <v>4.1834607709248354E-4</v>
      </c>
      <c r="AE60" s="19">
        <f t="shared" si="29"/>
        <v>0.11740257173395677</v>
      </c>
      <c r="AF60" s="19">
        <f t="shared" si="30"/>
        <v>5.9587968142227124E-3</v>
      </c>
      <c r="AG60" s="19">
        <f t="shared" si="31"/>
        <v>1.8853740796668081E-3</v>
      </c>
      <c r="AH60" s="19">
        <f t="shared" si="32"/>
        <v>0.19209018855163187</v>
      </c>
      <c r="AI60" s="19">
        <f t="shared" si="33"/>
        <v>0.14106618805989166</v>
      </c>
    </row>
    <row r="61" spans="1:35" x14ac:dyDescent="0.25">
      <c r="A61" s="45">
        <f t="shared" si="34"/>
        <v>60</v>
      </c>
      <c r="B61" s="32">
        <f t="shared" si="18"/>
        <v>0.99288611653290937</v>
      </c>
      <c r="C61" s="28">
        <f t="shared" si="8"/>
        <v>0.11089654393951325</v>
      </c>
      <c r="D61" s="33">
        <f t="shared" si="19"/>
        <v>0.11648008834273695</v>
      </c>
      <c r="E61" s="28">
        <f t="shared" si="9"/>
        <v>5.583544403223702E-3</v>
      </c>
      <c r="F61" s="34">
        <f t="shared" si="35"/>
        <v>6.5605383016733715E-3</v>
      </c>
      <c r="G61" s="30">
        <f t="shared" si="10"/>
        <v>9.7699389844966948E-4</v>
      </c>
      <c r="H61" s="30">
        <f t="shared" si="41"/>
        <v>2E-3</v>
      </c>
      <c r="I61" s="31">
        <f t="shared" si="40"/>
        <v>-1.0230061015503306E-3</v>
      </c>
      <c r="J61" s="30">
        <f t="shared" si="21"/>
        <v>0.88254291775881344</v>
      </c>
      <c r="K61" s="30">
        <f t="shared" si="22"/>
        <v>0</v>
      </c>
      <c r="L61" s="29">
        <v>4.7E-2</v>
      </c>
      <c r="M61" s="29">
        <v>6.2399999999999997E-2</v>
      </c>
      <c r="N61" s="37">
        <f t="shared" si="23"/>
        <v>5.0299999999999997E-2</v>
      </c>
      <c r="O61" s="37">
        <f t="shared" si="24"/>
        <v>6.6299999999999998E-2</v>
      </c>
      <c r="P61" s="32">
        <f t="shared" si="36"/>
        <v>0.60000000000000009</v>
      </c>
      <c r="Q61" s="32">
        <f t="shared" si="12"/>
        <v>5.1204663876743196E-2</v>
      </c>
      <c r="R61" s="43">
        <v>38</v>
      </c>
      <c r="S61" s="44">
        <f t="shared" si="13"/>
        <v>0.11648008834273695</v>
      </c>
      <c r="T61" s="44">
        <f t="shared" si="14"/>
        <v>0.10094118466717789</v>
      </c>
      <c r="U61" s="44">
        <f t="shared" si="15"/>
        <v>0.12208427064476245</v>
      </c>
      <c r="V61" s="44">
        <f t="shared" si="16"/>
        <v>2.5235296166794471E-2</v>
      </c>
      <c r="W61" s="44">
        <f t="shared" si="17"/>
        <v>1.7318340506623661E-2</v>
      </c>
      <c r="X61" s="44">
        <f t="shared" si="37"/>
        <v>7.972783805185335E-2</v>
      </c>
      <c r="Y61" s="44">
        <f t="shared" si="39"/>
        <v>1.1529414257327668E-2</v>
      </c>
      <c r="Z61" s="32">
        <f t="shared" si="25"/>
        <v>6.0598217023698185E-3</v>
      </c>
      <c r="AA61" s="32">
        <f t="shared" si="26"/>
        <v>0.11039745257935014</v>
      </c>
      <c r="AB61" s="32">
        <f t="shared" si="27"/>
        <v>0</v>
      </c>
      <c r="AC61" s="32">
        <f t="shared" si="28"/>
        <v>3.815622914453493E-4</v>
      </c>
      <c r="AE61" s="19">
        <f t="shared" si="29"/>
        <v>0.1116911014193213</v>
      </c>
      <c r="AF61" s="19">
        <f t="shared" si="30"/>
        <v>5.5908103329745176E-3</v>
      </c>
      <c r="AG61" s="19">
        <f t="shared" si="31"/>
        <v>1.7910149903719098E-3</v>
      </c>
      <c r="AH61" s="19">
        <f t="shared" si="32"/>
        <v>0.19569222214280152</v>
      </c>
      <c r="AI61" s="19">
        <f t="shared" si="33"/>
        <v>0.14363797035390055</v>
      </c>
    </row>
    <row r="62" spans="1:35" x14ac:dyDescent="0.25">
      <c r="A62" s="45">
        <f t="shared" si="34"/>
        <v>61</v>
      </c>
      <c r="B62" s="32">
        <f t="shared" si="18"/>
        <v>0.99295994555327949</v>
      </c>
      <c r="C62" s="28">
        <f t="shared" si="8"/>
        <v>0.10539139001688744</v>
      </c>
      <c r="D62" s="33">
        <f t="shared" si="19"/>
        <v>0.11064427693034108</v>
      </c>
      <c r="E62" s="28">
        <f t="shared" si="9"/>
        <v>5.25288691345364E-3</v>
      </c>
      <c r="F62" s="34">
        <f t="shared" si="35"/>
        <v>6.1317038116965846E-3</v>
      </c>
      <c r="G62" s="30">
        <f t="shared" si="10"/>
        <v>8.7881689824294458E-4</v>
      </c>
      <c r="H62" s="30">
        <f t="shared" si="41"/>
        <v>2E-3</v>
      </c>
      <c r="I62" s="31">
        <f t="shared" si="40"/>
        <v>-1.1211831017570555E-3</v>
      </c>
      <c r="J62" s="30">
        <f t="shared" si="21"/>
        <v>0.88847690617141595</v>
      </c>
      <c r="K62" s="30">
        <f t="shared" si="22"/>
        <v>0</v>
      </c>
      <c r="L62" s="29">
        <v>4.7E-2</v>
      </c>
      <c r="M62" s="29">
        <v>6.2399999999999997E-2</v>
      </c>
      <c r="N62" s="37">
        <f t="shared" si="23"/>
        <v>5.1400000000000001E-2</v>
      </c>
      <c r="O62" s="37">
        <f t="shared" si="24"/>
        <v>6.7599999999999993E-2</v>
      </c>
      <c r="P62" s="32">
        <f t="shared" si="36"/>
        <v>0.8</v>
      </c>
      <c r="Q62" s="32">
        <f t="shared" si="12"/>
        <v>5.2353427577519561E-2</v>
      </c>
      <c r="R62" s="43">
        <v>39</v>
      </c>
      <c r="S62" s="44">
        <f t="shared" si="13"/>
        <v>0.11064427693034108</v>
      </c>
      <c r="T62" s="44">
        <f t="shared" si="14"/>
        <v>0.10337343083336203</v>
      </c>
      <c r="U62" s="44">
        <f t="shared" si="15"/>
        <v>0.12502597377818786</v>
      </c>
      <c r="V62" s="44">
        <f t="shared" si="16"/>
        <v>2.5843357708340509E-2</v>
      </c>
      <c r="W62" s="44">
        <f t="shared" si="17"/>
        <v>1.7735637642978787E-2</v>
      </c>
      <c r="X62" s="44">
        <f t="shared" si="37"/>
        <v>7.5635041463709959E-2</v>
      </c>
      <c r="Y62" s="44">
        <f t="shared" si="39"/>
        <v>1.1308544637187614E-2</v>
      </c>
      <c r="Z62" s="32">
        <f t="shared" si="25"/>
        <v>5.6696343583691224E-3</v>
      </c>
      <c r="AA62" s="32">
        <f t="shared" si="26"/>
        <v>0.10494622609295189</v>
      </c>
      <c r="AB62" s="32">
        <f t="shared" si="27"/>
        <v>0</v>
      </c>
      <c r="AC62" s="32">
        <f t="shared" si="28"/>
        <v>3.4801278229947458E-4</v>
      </c>
      <c r="AE62" s="19">
        <f t="shared" si="29"/>
        <v>0.10613861162160285</v>
      </c>
      <c r="AF62" s="19">
        <f t="shared" si="30"/>
        <v>5.233181172398434E-3</v>
      </c>
      <c r="AG62" s="19">
        <f t="shared" si="31"/>
        <v>1.701378379140429E-3</v>
      </c>
      <c r="AH62" s="19">
        <f t="shared" si="32"/>
        <v>0.19919333016812796</v>
      </c>
      <c r="AI62" s="19">
        <f t="shared" si="33"/>
        <v>0.14613661789810015</v>
      </c>
    </row>
    <row r="63" spans="1:35" x14ac:dyDescent="0.25">
      <c r="A63" s="45">
        <f t="shared" si="34"/>
        <v>62</v>
      </c>
      <c r="B63" s="32">
        <f t="shared" si="18"/>
        <v>0.99307531670436255</v>
      </c>
      <c r="C63" s="28">
        <f t="shared" si="8"/>
        <v>0.10005132378975745</v>
      </c>
      <c r="D63" s="33">
        <f t="shared" si="19"/>
        <v>0.10498530026544885</v>
      </c>
      <c r="E63" s="28">
        <f t="shared" si="9"/>
        <v>4.9339764756913991E-3</v>
      </c>
      <c r="F63" s="34">
        <f t="shared" si="35"/>
        <v>5.723455078685177E-3</v>
      </c>
      <c r="G63" s="30">
        <f t="shared" si="10"/>
        <v>7.8947860299377788E-4</v>
      </c>
      <c r="H63" s="30">
        <f t="shared" si="41"/>
        <v>2E-3</v>
      </c>
      <c r="I63" s="31">
        <f t="shared" si="40"/>
        <v>-1.2105213970062222E-3</v>
      </c>
      <c r="J63" s="30">
        <f t="shared" si="21"/>
        <v>0.89422522113155734</v>
      </c>
      <c r="K63" s="30">
        <f t="shared" si="22"/>
        <v>0</v>
      </c>
      <c r="L63" s="29">
        <v>5.2499999999999998E-2</v>
      </c>
      <c r="M63" s="29">
        <v>6.8900000000000003E-2</v>
      </c>
      <c r="N63" s="37">
        <f t="shared" si="23"/>
        <v>5.2499999999999998E-2</v>
      </c>
      <c r="O63" s="37">
        <f t="shared" si="24"/>
        <v>6.8900000000000003E-2</v>
      </c>
      <c r="P63" s="32">
        <f t="shared" si="36"/>
        <v>0</v>
      </c>
      <c r="Q63" s="32">
        <f t="shared" si="12"/>
        <v>5.3505925676586498E-2</v>
      </c>
      <c r="R63" s="43">
        <v>40</v>
      </c>
      <c r="S63" s="44">
        <f t="shared" si="13"/>
        <v>0.10498530026544885</v>
      </c>
      <c r="T63" s="44">
        <f t="shared" si="14"/>
        <v>0.1058278845853942</v>
      </c>
      <c r="U63" s="44">
        <f t="shared" si="15"/>
        <v>0.12799453608638894</v>
      </c>
      <c r="V63" s="44">
        <f t="shared" si="16"/>
        <v>2.6456971146348551E-2</v>
      </c>
      <c r="W63" s="44">
        <f t="shared" si="17"/>
        <v>1.8156744904356856E-2</v>
      </c>
      <c r="X63" s="44">
        <f t="shared" si="37"/>
        <v>7.1943405336241231E-2</v>
      </c>
      <c r="Y63" s="44">
        <f t="shared" si="39"/>
        <v>1.1102726698313616E-2</v>
      </c>
      <c r="Z63" s="32">
        <f t="shared" si="25"/>
        <v>5.2977442014544825E-3</v>
      </c>
      <c r="AA63" s="32">
        <f t="shared" si="26"/>
        <v>9.9654021470254206E-2</v>
      </c>
      <c r="AB63" s="32">
        <f t="shared" si="27"/>
        <v>0</v>
      </c>
      <c r="AC63" s="32">
        <f t="shared" si="28"/>
        <v>3.1741317042899753E-4</v>
      </c>
      <c r="AE63" s="19">
        <f t="shared" si="29"/>
        <v>0.10074897855863496</v>
      </c>
      <c r="AF63" s="19">
        <f t="shared" si="30"/>
        <v>4.8872951923808567E-3</v>
      </c>
      <c r="AG63" s="19">
        <f t="shared" si="31"/>
        <v>1.6162278956723989E-3</v>
      </c>
      <c r="AH63" s="19">
        <f t="shared" si="32"/>
        <v>0.20259059184696845</v>
      </c>
      <c r="AI63" s="19">
        <f t="shared" si="33"/>
        <v>0.14856002574571314</v>
      </c>
    </row>
    <row r="64" spans="1:35" x14ac:dyDescent="0.25">
      <c r="A64" s="45">
        <f t="shared" si="34"/>
        <v>63</v>
      </c>
      <c r="B64" s="32">
        <f t="shared" si="18"/>
        <v>0.99323375816532533</v>
      </c>
      <c r="C64" s="28">
        <f t="shared" si="8"/>
        <v>9.4879092592735026E-2</v>
      </c>
      <c r="D64" s="33">
        <f t="shared" si="19"/>
        <v>9.9506238718267498E-2</v>
      </c>
      <c r="E64" s="28">
        <f t="shared" si="9"/>
        <v>4.6271461255324659E-3</v>
      </c>
      <c r="F64" s="34">
        <f t="shared" si="35"/>
        <v>5.3354469477697643E-3</v>
      </c>
      <c r="G64" s="30">
        <f t="shared" si="10"/>
        <v>7.0830082223729846E-4</v>
      </c>
      <c r="H64" s="30">
        <f t="shared" si="41"/>
        <v>2E-3</v>
      </c>
      <c r="I64" s="31">
        <f t="shared" si="40"/>
        <v>-1.2916991777627016E-3</v>
      </c>
      <c r="J64" s="30">
        <f t="shared" si="21"/>
        <v>0.89978546045949526</v>
      </c>
      <c r="K64" s="30">
        <f t="shared" si="22"/>
        <v>0</v>
      </c>
      <c r="L64" s="29">
        <v>5.2499999999999998E-2</v>
      </c>
      <c r="M64" s="29">
        <v>6.8900000000000003E-2</v>
      </c>
      <c r="N64" s="37">
        <f t="shared" si="23"/>
        <v>5.3600000000000002E-2</v>
      </c>
      <c r="O64" s="37">
        <f t="shared" si="24"/>
        <v>7.0199999999999999E-2</v>
      </c>
      <c r="P64" s="32">
        <f t="shared" si="36"/>
        <v>0.2</v>
      </c>
      <c r="Q64" s="32">
        <f t="shared" si="12"/>
        <v>5.4662482540080042E-2</v>
      </c>
      <c r="R64" s="43">
        <v>41</v>
      </c>
      <c r="S64" s="44">
        <f t="shared" si="13"/>
        <v>9.9506238718267498E-2</v>
      </c>
      <c r="T64" s="44">
        <f t="shared" si="14"/>
        <v>0.10830528036192026</v>
      </c>
      <c r="U64" s="44">
        <f t="shared" si="15"/>
        <v>0.13099084584313328</v>
      </c>
      <c r="V64" s="44">
        <f t="shared" si="16"/>
        <v>2.7076320090480065E-2</v>
      </c>
      <c r="W64" s="44">
        <f t="shared" si="17"/>
        <v>1.8581788297388286E-2</v>
      </c>
      <c r="X64" s="44">
        <f t="shared" si="37"/>
        <v>6.8649840947282742E-2</v>
      </c>
      <c r="Y64" s="44">
        <f t="shared" si="39"/>
        <v>1.0911278225077172E-2</v>
      </c>
      <c r="Z64" s="32">
        <f t="shared" si="25"/>
        <v>4.9439349495939977E-3</v>
      </c>
      <c r="AA64" s="32">
        <f t="shared" si="26"/>
        <v>9.4524125523224881E-2</v>
      </c>
      <c r="AB64" s="32">
        <f t="shared" si="27"/>
        <v>0</v>
      </c>
      <c r="AC64" s="32">
        <f t="shared" si="28"/>
        <v>2.8950408113196459E-4</v>
      </c>
      <c r="AE64" s="19">
        <f t="shared" si="29"/>
        <v>9.5525440826732602E-2</v>
      </c>
      <c r="AF64" s="19">
        <f t="shared" si="30"/>
        <v>4.5541762872084775E-3</v>
      </c>
      <c r="AG64" s="19">
        <f t="shared" si="31"/>
        <v>1.5353390185135441E-3</v>
      </c>
      <c r="AH64" s="19">
        <f t="shared" si="32"/>
        <v>0.20588165174658438</v>
      </c>
      <c r="AI64" s="19">
        <f t="shared" si="33"/>
        <v>0.15090651136033084</v>
      </c>
    </row>
    <row r="65" spans="1:74" x14ac:dyDescent="0.25">
      <c r="A65" s="45">
        <f t="shared" si="34"/>
        <v>64</v>
      </c>
      <c r="B65" s="32">
        <f t="shared" si="18"/>
        <v>0.99343670850778842</v>
      </c>
      <c r="C65" s="28">
        <f t="shared" si="8"/>
        <v>8.9876798955291784E-2</v>
      </c>
      <c r="D65" s="33">
        <f t="shared" si="19"/>
        <v>9.420943566725358E-2</v>
      </c>
      <c r="E65" s="28">
        <f t="shared" si="9"/>
        <v>4.3326367119617985E-3</v>
      </c>
      <c r="F65" s="34">
        <f t="shared" si="35"/>
        <v>4.9672812476785179E-3</v>
      </c>
      <c r="G65" s="30">
        <f t="shared" si="10"/>
        <v>6.3464453571671943E-4</v>
      </c>
      <c r="H65" s="30">
        <f t="shared" si="41"/>
        <v>2E-3</v>
      </c>
      <c r="I65" s="31">
        <f t="shared" si="40"/>
        <v>-1.3653554642832806E-3</v>
      </c>
      <c r="J65" s="30">
        <f t="shared" si="21"/>
        <v>0.90515591979702958</v>
      </c>
      <c r="K65" s="30">
        <f t="shared" si="22"/>
        <v>0</v>
      </c>
      <c r="L65" s="29">
        <v>5.2499999999999998E-2</v>
      </c>
      <c r="M65" s="29">
        <v>6.8900000000000003E-2</v>
      </c>
      <c r="N65" s="37">
        <f t="shared" si="23"/>
        <v>5.4699999999999999E-2</v>
      </c>
      <c r="O65" s="37">
        <f t="shared" si="24"/>
        <v>7.1500000000000008E-2</v>
      </c>
      <c r="P65" s="32">
        <f t="shared" si="36"/>
        <v>0.4</v>
      </c>
      <c r="Q65" s="32">
        <f t="shared" si="12"/>
        <v>5.5823454360056646E-2</v>
      </c>
      <c r="R65" s="43">
        <v>42</v>
      </c>
      <c r="S65" s="44">
        <f t="shared" si="13"/>
        <v>9.420943566725358E-2</v>
      </c>
      <c r="T65" s="44">
        <f t="shared" si="14"/>
        <v>0.11080640257952259</v>
      </c>
      <c r="U65" s="44">
        <f t="shared" si="15"/>
        <v>0.13401585176847663</v>
      </c>
      <c r="V65" s="44">
        <f t="shared" si="16"/>
        <v>2.7701600644880649E-2</v>
      </c>
      <c r="W65" s="44">
        <f t="shared" si="17"/>
        <v>1.9010902403349472E-2</v>
      </c>
      <c r="X65" s="44">
        <f t="shared" si="37"/>
        <v>6.5753789735018497E-2</v>
      </c>
      <c r="Y65" s="44">
        <f t="shared" si="39"/>
        <v>1.0733571318938094E-2</v>
      </c>
      <c r="Z65" s="32">
        <f t="shared" si="25"/>
        <v>4.6079304524742504E-3</v>
      </c>
      <c r="AA65" s="32">
        <f t="shared" si="26"/>
        <v>8.9559146109734145E-2</v>
      </c>
      <c r="AB65" s="32">
        <f t="shared" si="27"/>
        <v>0</v>
      </c>
      <c r="AC65" s="32">
        <f t="shared" si="28"/>
        <v>2.640489456653194E-4</v>
      </c>
      <c r="AE65" s="19">
        <f t="shared" si="29"/>
        <v>9.0470583768031923E-2</v>
      </c>
      <c r="AF65" s="19">
        <f t="shared" si="30"/>
        <v>4.2345662267270091E-3</v>
      </c>
      <c r="AG65" s="19">
        <f t="shared" si="31"/>
        <v>1.4584984630459186E-3</v>
      </c>
      <c r="AH65" s="19">
        <f t="shared" si="32"/>
        <v>0.20906468456317337</v>
      </c>
      <c r="AI65" s="19">
        <f t="shared" si="33"/>
        <v>0.15317478621839159</v>
      </c>
    </row>
    <row r="66" spans="1:74" x14ac:dyDescent="0.25">
      <c r="A66" s="45">
        <f t="shared" si="34"/>
        <v>65</v>
      </c>
      <c r="B66" s="32">
        <f t="shared" si="18"/>
        <v>0.99368570177660176</v>
      </c>
      <c r="C66" s="28">
        <f t="shared" si="8"/>
        <v>8.5045922549342637E-2</v>
      </c>
      <c r="D66" s="33">
        <f t="shared" si="19"/>
        <v>8.9096525916908476E-2</v>
      </c>
      <c r="E66" s="28">
        <f t="shared" si="9"/>
        <v>4.0506033675658387E-3</v>
      </c>
      <c r="F66" s="34">
        <f t="shared" si="35"/>
        <v>4.6185123809256001E-3</v>
      </c>
      <c r="G66" s="30">
        <f t="shared" si="10"/>
        <v>5.6790901335976134E-4</v>
      </c>
      <c r="H66" s="30">
        <f t="shared" si="41"/>
        <v>2E-3</v>
      </c>
      <c r="I66" s="31">
        <f t="shared" si="40"/>
        <v>-1.4320909866402387E-3</v>
      </c>
      <c r="J66" s="30">
        <f t="shared" si="21"/>
        <v>0.9103355650697319</v>
      </c>
      <c r="K66" s="30">
        <f t="shared" si="22"/>
        <v>0</v>
      </c>
      <c r="L66" s="29">
        <v>5.2499999999999998E-2</v>
      </c>
      <c r="M66" s="29">
        <v>6.8900000000000003E-2</v>
      </c>
      <c r="N66" s="37">
        <f t="shared" si="23"/>
        <v>5.5800000000000002E-2</v>
      </c>
      <c r="O66" s="37">
        <f t="shared" si="24"/>
        <v>7.2800000000000004E-2</v>
      </c>
      <c r="P66" s="32">
        <f t="shared" si="36"/>
        <v>0.60000000000000009</v>
      </c>
      <c r="Q66" s="32">
        <f t="shared" si="12"/>
        <v>5.698923255678609E-2</v>
      </c>
      <c r="R66" s="43">
        <v>43</v>
      </c>
      <c r="S66" s="44">
        <f t="shared" si="13"/>
        <v>8.9096525916908476E-2</v>
      </c>
      <c r="T66" s="44">
        <f t="shared" si="14"/>
        <v>0.11333209385825216</v>
      </c>
      <c r="U66" s="44">
        <f t="shared" si="15"/>
        <v>0.13707057297721037</v>
      </c>
      <c r="V66" s="44">
        <f t="shared" si="16"/>
        <v>2.833302346456304E-2</v>
      </c>
      <c r="W66" s="44">
        <f t="shared" si="17"/>
        <v>1.9444231789406016E-2</v>
      </c>
      <c r="X66" s="44">
        <f t="shared" si="37"/>
        <v>6.3257193456238175E-2</v>
      </c>
      <c r="Y66" s="44">
        <f t="shared" si="39"/>
        <v>1.0569028954694863E-2</v>
      </c>
      <c r="Z66" s="32">
        <f t="shared" si="25"/>
        <v>4.2894001495171283E-3</v>
      </c>
      <c r="AA66" s="32">
        <f t="shared" si="26"/>
        <v>8.4761035265986079E-2</v>
      </c>
      <c r="AB66" s="32">
        <f t="shared" si="27"/>
        <v>0</v>
      </c>
      <c r="AC66" s="32">
        <f t="shared" si="28"/>
        <v>2.4083199599243477E-4</v>
      </c>
      <c r="AE66" s="19">
        <f t="shared" si="29"/>
        <v>8.5586340225374882E-2</v>
      </c>
      <c r="AF66" s="19">
        <f t="shared" si="30"/>
        <v>3.928981143470023E-3</v>
      </c>
      <c r="AG66" s="19">
        <f t="shared" si="31"/>
        <v>1.385503619107392E-3</v>
      </c>
      <c r="AH66" s="19">
        <f t="shared" si="32"/>
        <v>0.21213836354456944</v>
      </c>
      <c r="AI66" s="19">
        <f t="shared" si="33"/>
        <v>0.15536393070684806</v>
      </c>
    </row>
    <row r="67" spans="1:74" x14ac:dyDescent="0.25">
      <c r="A67" s="45">
        <f t="shared" si="34"/>
        <v>66</v>
      </c>
      <c r="B67" s="32">
        <f t="shared" si="18"/>
        <v>0.9939825127961901</v>
      </c>
      <c r="C67" s="28">
        <f t="shared" si="8"/>
        <v>8.0387344369690292E-2</v>
      </c>
      <c r="D67" s="33">
        <f t="shared" si="19"/>
        <v>8.4168466408084994E-2</v>
      </c>
      <c r="E67" s="28">
        <f t="shared" si="9"/>
        <v>3.7811220383946959E-3</v>
      </c>
      <c r="F67" s="34">
        <f t="shared" si="35"/>
        <v>4.2886528290942451E-3</v>
      </c>
      <c r="G67" s="30">
        <f t="shared" si="10"/>
        <v>5.075307906995492E-4</v>
      </c>
      <c r="H67" s="30">
        <f t="shared" si="41"/>
        <v>2E-3</v>
      </c>
      <c r="I67" s="31">
        <f t="shared" si="40"/>
        <v>-1.4924692093004508E-3</v>
      </c>
      <c r="J67" s="30">
        <f t="shared" si="21"/>
        <v>0.9153240028012154</v>
      </c>
      <c r="K67" s="30">
        <f t="shared" si="22"/>
        <v>0</v>
      </c>
      <c r="L67" s="29">
        <v>5.2499999999999998E-2</v>
      </c>
      <c r="M67" s="29">
        <v>6.8900000000000003E-2</v>
      </c>
      <c r="N67" s="37">
        <f t="shared" si="23"/>
        <v>5.6899999999999999E-2</v>
      </c>
      <c r="O67" s="37">
        <f t="shared" si="24"/>
        <v>7.4099999999999999E-2</v>
      </c>
      <c r="P67" s="32">
        <f t="shared" si="36"/>
        <v>0.8</v>
      </c>
      <c r="Q67" s="32">
        <f t="shared" si="12"/>
        <v>5.8160247573813099E-2</v>
      </c>
      <c r="R67" s="43">
        <v>44</v>
      </c>
      <c r="S67" s="44">
        <f t="shared" si="13"/>
        <v>8.4168466408084994E-2</v>
      </c>
      <c r="T67" s="44">
        <f t="shared" si="14"/>
        <v>0.11588326409638139</v>
      </c>
      <c r="U67" s="44">
        <f t="shared" si="15"/>
        <v>0.14015610995440722</v>
      </c>
      <c r="V67" s="44">
        <f t="shared" si="16"/>
        <v>2.8970816024095347E-2</v>
      </c>
      <c r="W67" s="44">
        <f t="shared" si="17"/>
        <v>1.9881932565555639E-2</v>
      </c>
      <c r="X67" s="44">
        <f t="shared" si="37"/>
        <v>6.116449364111412E-2</v>
      </c>
      <c r="Y67" s="44">
        <f t="shared" si="39"/>
        <v>1.0417121846095367E-2</v>
      </c>
      <c r="Z67" s="32">
        <f t="shared" si="25"/>
        <v>3.9879645930816212E-3</v>
      </c>
      <c r="AA67" s="32">
        <f t="shared" si="26"/>
        <v>8.013111456885369E-2</v>
      </c>
      <c r="AB67" s="32">
        <f t="shared" si="27"/>
        <v>0</v>
      </c>
      <c r="AC67" s="32">
        <f t="shared" si="28"/>
        <v>2.1965643584585587E-4</v>
      </c>
      <c r="AE67" s="19">
        <f t="shared" si="29"/>
        <v>8.0874002645731871E-2</v>
      </c>
      <c r="AF67" s="19">
        <f t="shared" si="30"/>
        <v>3.6377525459913812E-3</v>
      </c>
      <c r="AG67" s="19">
        <f t="shared" si="31"/>
        <v>1.3161620167571235E-3</v>
      </c>
      <c r="AH67" s="19">
        <f t="shared" si="32"/>
        <v>0.21510183102697317</v>
      </c>
      <c r="AI67" s="19">
        <f t="shared" si="33"/>
        <v>0.15747337100391626</v>
      </c>
    </row>
    <row r="68" spans="1:74" x14ac:dyDescent="0.25">
      <c r="A68" s="45">
        <f t="shared" si="34"/>
        <v>67</v>
      </c>
      <c r="B68" s="32">
        <f t="shared" si="18"/>
        <v>0.99432927761044165</v>
      </c>
      <c r="C68" s="28">
        <f t="shared" si="8"/>
        <v>7.5901372886461718E-2</v>
      </c>
      <c r="D68" s="33">
        <f t="shared" si="19"/>
        <v>7.9425568901825352E-2</v>
      </c>
      <c r="E68" s="28">
        <f t="shared" si="9"/>
        <v>3.5241960153636316E-3</v>
      </c>
      <c r="F68" s="34">
        <f t="shared" si="35"/>
        <v>3.9771785376849222E-3</v>
      </c>
      <c r="G68" s="30">
        <f t="shared" si="10"/>
        <v>4.529825223212906E-4</v>
      </c>
      <c r="H68" s="30">
        <f t="shared" si="41"/>
        <v>2E-3</v>
      </c>
      <c r="I68" s="31">
        <f t="shared" si="40"/>
        <v>-1.5470174776787094E-3</v>
      </c>
      <c r="J68" s="30">
        <f t="shared" si="21"/>
        <v>0.92012144857585332</v>
      </c>
      <c r="K68" s="30">
        <f t="shared" si="22"/>
        <v>0</v>
      </c>
      <c r="L68" s="29">
        <v>5.8000000000000003E-2</v>
      </c>
      <c r="M68" s="29">
        <v>7.5399999999999995E-2</v>
      </c>
      <c r="N68" s="37">
        <f t="shared" si="23"/>
        <v>5.8000000000000003E-2</v>
      </c>
      <c r="O68" s="37">
        <f t="shared" si="24"/>
        <v>7.5399999999999995E-2</v>
      </c>
      <c r="P68" s="32">
        <f t="shared" si="36"/>
        <v>0</v>
      </c>
      <c r="Q68" s="32">
        <f t="shared" si="12"/>
        <v>5.9336999853860248E-2</v>
      </c>
      <c r="R68" s="43">
        <v>45</v>
      </c>
      <c r="S68" s="44">
        <f t="shared" si="13"/>
        <v>7.9425568901825352E-2</v>
      </c>
      <c r="T68" s="44">
        <f t="shared" si="14"/>
        <v>0.11846095389031559</v>
      </c>
      <c r="U68" s="44">
        <f t="shared" si="15"/>
        <v>0.14327372125923304</v>
      </c>
      <c r="V68" s="44">
        <f t="shared" si="16"/>
        <v>2.9615238472578898E-2</v>
      </c>
      <c r="W68" s="44">
        <f t="shared" si="17"/>
        <v>2.032418326549533E-2</v>
      </c>
      <c r="X68" s="44">
        <f t="shared" si="37"/>
        <v>5.9058271813561797E-2</v>
      </c>
      <c r="Y68" s="44">
        <f t="shared" si="39"/>
        <v>1.0277365596886917E-2</v>
      </c>
      <c r="Z68" s="32">
        <f t="shared" si="25"/>
        <v>3.7032009728018033E-3</v>
      </c>
      <c r="AA68" s="32">
        <f t="shared" si="26"/>
        <v>7.5670102471588049E-2</v>
      </c>
      <c r="AB68" s="32">
        <f t="shared" si="27"/>
        <v>0</v>
      </c>
      <c r="AC68" s="32">
        <f t="shared" si="28"/>
        <v>2.0034277260244207E-4</v>
      </c>
      <c r="AE68" s="19">
        <f t="shared" si="29"/>
        <v>7.6334243188400167E-2</v>
      </c>
      <c r="AF68" s="19">
        <f t="shared" si="30"/>
        <v>3.3610579977838349E-3</v>
      </c>
      <c r="AG68" s="19">
        <f t="shared" si="31"/>
        <v>1.250290818778372E-3</v>
      </c>
      <c r="AH68" s="19">
        <f t="shared" si="32"/>
        <v>0.21795467012457775</v>
      </c>
      <c r="AI68" s="19">
        <f t="shared" si="33"/>
        <v>0.15950285710982967</v>
      </c>
    </row>
    <row r="69" spans="1:74" x14ac:dyDescent="0.25">
      <c r="A69" s="45">
        <f t="shared" si="34"/>
        <v>68</v>
      </c>
      <c r="B69" s="32">
        <f t="shared" si="18"/>
        <v>0.99472753246760215</v>
      </c>
      <c r="C69" s="28">
        <f t="shared" si="8"/>
        <v>7.1586274570488703E-2</v>
      </c>
      <c r="D69" s="33">
        <f t="shared" si="19"/>
        <v>7.4866036984409232E-2</v>
      </c>
      <c r="E69" s="28">
        <f t="shared" si="9"/>
        <v>3.2797624139205297E-3</v>
      </c>
      <c r="F69" s="34">
        <f t="shared" si="35"/>
        <v>3.6835341485260838E-3</v>
      </c>
      <c r="G69" s="30">
        <f t="shared" si="10"/>
        <v>4.0377173460555416E-4</v>
      </c>
      <c r="H69" s="30">
        <f t="shared" si="41"/>
        <v>2E-3</v>
      </c>
      <c r="I69" s="31">
        <f t="shared" si="40"/>
        <v>-1.5962282653944459E-3</v>
      </c>
      <c r="J69" s="30">
        <f t="shared" si="21"/>
        <v>0.92473019128098521</v>
      </c>
      <c r="K69" s="30">
        <f t="shared" si="22"/>
        <v>0</v>
      </c>
      <c r="L69" s="29">
        <v>5.8000000000000003E-2</v>
      </c>
      <c r="M69" s="29">
        <v>7.5399999999999995E-2</v>
      </c>
      <c r="N69" s="37">
        <f t="shared" si="23"/>
        <v>5.9120000000000006E-2</v>
      </c>
      <c r="O69" s="37">
        <f t="shared" si="24"/>
        <v>7.6700000000000004E-2</v>
      </c>
      <c r="P69" s="32">
        <f t="shared" si="36"/>
        <v>0.2</v>
      </c>
      <c r="Q69" s="32">
        <f t="shared" si="12"/>
        <v>6.054001607051835E-2</v>
      </c>
      <c r="R69" s="43">
        <v>46</v>
      </c>
      <c r="S69" s="44">
        <f t="shared" si="13"/>
        <v>7.4866036984409232E-2</v>
      </c>
      <c r="T69" s="44">
        <f t="shared" si="14"/>
        <v>0.12110587833814902</v>
      </c>
      <c r="U69" s="44">
        <f t="shared" si="15"/>
        <v>0.14647265015222077</v>
      </c>
      <c r="V69" s="44">
        <f t="shared" si="16"/>
        <v>3.0276469584537256E-2</v>
      </c>
      <c r="W69" s="44">
        <f t="shared" si="17"/>
        <v>2.0777969322721652E-2</v>
      </c>
      <c r="X69" s="44">
        <f t="shared" si="37"/>
        <v>5.7726496338312706E-2</v>
      </c>
      <c r="Y69" s="44">
        <f t="shared" si="39"/>
        <v>1.0149318115754553E-2</v>
      </c>
      <c r="Z69" s="32">
        <f t="shared" si="25"/>
        <v>3.4346481677231403E-3</v>
      </c>
      <c r="AA69" s="32">
        <f t="shared" si="26"/>
        <v>7.1378141644289086E-2</v>
      </c>
      <c r="AB69" s="32">
        <f t="shared" si="27"/>
        <v>0</v>
      </c>
      <c r="AC69" s="32">
        <f t="shared" si="28"/>
        <v>1.8272729583120501E-4</v>
      </c>
      <c r="AE69" s="19">
        <f t="shared" si="29"/>
        <v>7.1965711447541783E-2</v>
      </c>
      <c r="AF69" s="19">
        <f t="shared" si="30"/>
        <v>3.1003708319891181E-3</v>
      </c>
      <c r="AG69" s="19">
        <f t="shared" si="31"/>
        <v>1.1877163385804956E-3</v>
      </c>
      <c r="AH69" s="19">
        <f t="shared" si="32"/>
        <v>0.22069687822693665</v>
      </c>
      <c r="AI69" s="19">
        <f t="shared" si="33"/>
        <v>0.16145244239432177</v>
      </c>
    </row>
    <row r="70" spans="1:74" x14ac:dyDescent="0.25">
      <c r="A70" s="45">
        <f t="shared" si="34"/>
        <v>69</v>
      </c>
      <c r="B70" s="32">
        <f t="shared" si="18"/>
        <v>0.99517995961371253</v>
      </c>
      <c r="C70" s="28">
        <f t="shared" si="8"/>
        <v>6.7441560395834516E-2</v>
      </c>
      <c r="D70" s="33">
        <f t="shared" si="19"/>
        <v>7.0489258949522307E-2</v>
      </c>
      <c r="E70" s="28">
        <f t="shared" si="9"/>
        <v>3.0476985536877907E-3</v>
      </c>
      <c r="F70" s="34">
        <f t="shared" si="35"/>
        <v>3.4071380513449735E-3</v>
      </c>
      <c r="G70" s="30">
        <f t="shared" si="10"/>
        <v>3.5943949765718285E-4</v>
      </c>
      <c r="H70" s="30">
        <f t="shared" si="41"/>
        <v>2E-3</v>
      </c>
      <c r="I70" s="31">
        <f t="shared" si="40"/>
        <v>-1.6405605023428172E-3</v>
      </c>
      <c r="J70" s="30">
        <f t="shared" si="21"/>
        <v>0.92915130155282055</v>
      </c>
      <c r="K70" s="30">
        <f t="shared" si="22"/>
        <v>0</v>
      </c>
      <c r="L70" s="29">
        <v>5.8000000000000003E-2</v>
      </c>
      <c r="M70" s="29">
        <v>7.5399999999999995E-2</v>
      </c>
      <c r="N70" s="37">
        <f t="shared" si="23"/>
        <v>6.0240000000000002E-2</v>
      </c>
      <c r="O70" s="37">
        <f t="shared" si="24"/>
        <v>7.8E-2</v>
      </c>
      <c r="P70" s="32">
        <f t="shared" si="36"/>
        <v>0.4</v>
      </c>
      <c r="Q70" s="32">
        <f t="shared" si="12"/>
        <v>6.1749876997373082E-2</v>
      </c>
      <c r="R70" s="43">
        <v>47</v>
      </c>
      <c r="S70" s="44">
        <f t="shared" si="13"/>
        <v>7.0489258949522307E-2</v>
      </c>
      <c r="T70" s="44">
        <f t="shared" si="14"/>
        <v>0.12377936951321918</v>
      </c>
      <c r="U70" s="44">
        <f t="shared" si="15"/>
        <v>0.14970612934369076</v>
      </c>
      <c r="V70" s="44">
        <f t="shared" si="16"/>
        <v>3.0944842378304794E-2</v>
      </c>
      <c r="W70" s="44">
        <f t="shared" si="17"/>
        <v>2.123665653413075E-2</v>
      </c>
      <c r="X70" s="44">
        <f t="shared" si="37"/>
        <v>5.6824194039961952E-2</v>
      </c>
      <c r="Y70" s="44">
        <f t="shared" si="39"/>
        <v>1.0032577275756354E-2</v>
      </c>
      <c r="Z70" s="32">
        <f t="shared" si="25"/>
        <v>3.1815105798875271E-3</v>
      </c>
      <c r="AA70" s="32">
        <f t="shared" si="26"/>
        <v>6.7252231202856796E-2</v>
      </c>
      <c r="AB70" s="32">
        <f t="shared" si="27"/>
        <v>0</v>
      </c>
      <c r="AC70" s="32">
        <f t="shared" si="28"/>
        <v>1.6666068961739884E-4</v>
      </c>
      <c r="AE70" s="19">
        <f t="shared" si="29"/>
        <v>6.7768205885106972E-2</v>
      </c>
      <c r="AF70" s="19">
        <f t="shared" si="30"/>
        <v>2.8535574672614063E-3</v>
      </c>
      <c r="AG70" s="19">
        <f t="shared" si="31"/>
        <v>1.1282735822289642E-3</v>
      </c>
      <c r="AH70" s="19">
        <f t="shared" si="32"/>
        <v>0.22332986543292382</v>
      </c>
      <c r="AI70" s="19">
        <f t="shared" si="33"/>
        <v>0.16332321687184864</v>
      </c>
      <c r="BV70" s="23"/>
    </row>
    <row r="71" spans="1:74" x14ac:dyDescent="0.25">
      <c r="A71" s="45">
        <f t="shared" si="34"/>
        <v>70</v>
      </c>
      <c r="B71" s="32">
        <f t="shared" si="18"/>
        <v>0.99569079141049288</v>
      </c>
      <c r="C71" s="28">
        <f t="shared" si="8"/>
        <v>6.3466234620470602E-2</v>
      </c>
      <c r="D71" s="33">
        <f t="shared" si="19"/>
        <v>6.629406281531533E-2</v>
      </c>
      <c r="E71" s="28">
        <f t="shared" si="9"/>
        <v>2.8278281948447234E-3</v>
      </c>
      <c r="F71" s="34">
        <f t="shared" si="35"/>
        <v>3.1473872297232827E-3</v>
      </c>
      <c r="G71" s="30">
        <f t="shared" si="10"/>
        <v>3.1955903487855932E-4</v>
      </c>
      <c r="H71" s="30">
        <f t="shared" si="41"/>
        <v>2E-3</v>
      </c>
      <c r="I71" s="31">
        <f t="shared" si="40"/>
        <v>-1.6804409651214407E-3</v>
      </c>
      <c r="J71" s="30">
        <f t="shared" si="21"/>
        <v>0.93338637814980607</v>
      </c>
      <c r="K71" s="30">
        <f t="shared" si="22"/>
        <v>0</v>
      </c>
      <c r="L71" s="29">
        <v>5.8000000000000003E-2</v>
      </c>
      <c r="M71" s="29">
        <v>7.5399999999999995E-2</v>
      </c>
      <c r="N71" s="37">
        <f t="shared" si="23"/>
        <v>6.1359999999999998E-2</v>
      </c>
      <c r="O71" s="37">
        <f t="shared" si="24"/>
        <v>7.9300000000000009E-2</v>
      </c>
      <c r="P71" s="32">
        <f t="shared" si="36"/>
        <v>0.60000000000000009</v>
      </c>
      <c r="Q71" s="32">
        <f t="shared" si="12"/>
        <v>6.2967223552558682E-2</v>
      </c>
      <c r="R71" s="43">
        <v>48</v>
      </c>
      <c r="S71" s="44">
        <f t="shared" si="13"/>
        <v>6.629406281531533E-2</v>
      </c>
      <c r="T71" s="44">
        <f t="shared" si="14"/>
        <v>0.1264827262686552</v>
      </c>
      <c r="U71" s="44">
        <f t="shared" si="15"/>
        <v>0.15297572974384649</v>
      </c>
      <c r="V71" s="44">
        <f t="shared" si="16"/>
        <v>3.16206815671638E-2</v>
      </c>
      <c r="W71" s="44">
        <f t="shared" si="17"/>
        <v>2.1700467742171242E-2</v>
      </c>
      <c r="X71" s="44">
        <f t="shared" si="37"/>
        <v>5.6366296361809967E-2</v>
      </c>
      <c r="Y71" s="44">
        <f t="shared" si="39"/>
        <v>9.9267788008364968E-3</v>
      </c>
      <c r="Z71" s="32">
        <f t="shared" si="25"/>
        <v>2.9436001537800367E-3</v>
      </c>
      <c r="AA71" s="32">
        <f t="shared" si="26"/>
        <v>6.3293051606480535E-2</v>
      </c>
      <c r="AB71" s="32">
        <f t="shared" si="27"/>
        <v>0</v>
      </c>
      <c r="AC71" s="32">
        <f t="shared" si="28"/>
        <v>1.5200676690035916E-4</v>
      </c>
      <c r="AE71" s="19">
        <f t="shared" si="29"/>
        <v>6.3740907486514467E-2</v>
      </c>
      <c r="AF71" s="19">
        <f t="shared" si="30"/>
        <v>2.6206704855447991E-3</v>
      </c>
      <c r="AG71" s="19">
        <f t="shared" si="31"/>
        <v>1.0718058133958252E-3</v>
      </c>
      <c r="AH71" s="19">
        <f t="shared" si="32"/>
        <v>0.22585413692558245</v>
      </c>
      <c r="AI71" s="19">
        <f t="shared" si="33"/>
        <v>0.16511559852833227</v>
      </c>
    </row>
    <row r="72" spans="1:74" x14ac:dyDescent="0.25">
      <c r="A72" s="45">
        <f t="shared" si="34"/>
        <v>71</v>
      </c>
      <c r="B72" s="32">
        <f t="shared" si="18"/>
        <v>0.99626486380066415</v>
      </c>
      <c r="C72" s="28">
        <f t="shared" si="8"/>
        <v>5.9658826565225712E-2</v>
      </c>
      <c r="D72" s="33">
        <f t="shared" si="19"/>
        <v>6.2278754158311835E-2</v>
      </c>
      <c r="E72" s="28">
        <f t="shared" si="9"/>
        <v>2.6199275930861255E-3</v>
      </c>
      <c r="F72" s="34">
        <f t="shared" si="35"/>
        <v>2.9036618802742611E-3</v>
      </c>
      <c r="G72" s="30">
        <f t="shared" si="10"/>
        <v>2.8373428718813558E-4</v>
      </c>
      <c r="H72" s="30">
        <f t="shared" si="41"/>
        <v>2E-3</v>
      </c>
      <c r="I72" s="31">
        <f t="shared" si="40"/>
        <v>-1.7162657128118645E-3</v>
      </c>
      <c r="J72" s="30">
        <f t="shared" si="21"/>
        <v>0.93743751155449995</v>
      </c>
      <c r="K72" s="30">
        <f t="shared" si="22"/>
        <v>0</v>
      </c>
      <c r="L72" s="29">
        <v>5.8000000000000003E-2</v>
      </c>
      <c r="M72" s="29">
        <v>7.5399999999999995E-2</v>
      </c>
      <c r="N72" s="37">
        <f t="shared" si="23"/>
        <v>6.2480000000000008E-2</v>
      </c>
      <c r="O72" s="37">
        <f t="shared" si="24"/>
        <v>8.0600000000000005E-2</v>
      </c>
      <c r="P72" s="32">
        <f t="shared" si="36"/>
        <v>0.8</v>
      </c>
      <c r="Q72" s="32">
        <f t="shared" si="12"/>
        <v>6.4192763570025915E-2</v>
      </c>
      <c r="R72" s="43">
        <v>49</v>
      </c>
      <c r="S72" s="44">
        <f t="shared" si="13"/>
        <v>6.2278754158311835E-2</v>
      </c>
      <c r="T72" s="44">
        <f t="shared" si="14"/>
        <v>0.12921738023017917</v>
      </c>
      <c r="U72" s="44">
        <f t="shared" si="15"/>
        <v>0.15628318284595993</v>
      </c>
      <c r="V72" s="44">
        <f t="shared" si="16"/>
        <v>3.2304345057544794E-2</v>
      </c>
      <c r="W72" s="44">
        <f t="shared" si="17"/>
        <v>2.2169648568903296E-2</v>
      </c>
      <c r="X72" s="44">
        <f t="shared" si="37"/>
        <v>5.6370634464769823E-2</v>
      </c>
      <c r="Y72" s="44">
        <f t="shared" si="39"/>
        <v>9.8315943638013752E-3</v>
      </c>
      <c r="Z72" s="32">
        <f t="shared" si="25"/>
        <v>2.7203732591884349E-3</v>
      </c>
      <c r="AA72" s="32">
        <f t="shared" si="26"/>
        <v>5.9499432363134812E-2</v>
      </c>
      <c r="AB72" s="32">
        <f t="shared" si="27"/>
        <v>0</v>
      </c>
      <c r="AC72" s="32">
        <f t="shared" si="28"/>
        <v>1.386413150968261E-4</v>
      </c>
      <c r="AE72" s="19">
        <f t="shared" si="29"/>
        <v>5.988249584315606E-2</v>
      </c>
      <c r="AF72" s="19">
        <f t="shared" si="30"/>
        <v>2.4016168294066923E-3</v>
      </c>
      <c r="AG72" s="19">
        <f t="shared" si="31"/>
        <v>1.0181641400835025E-3</v>
      </c>
      <c r="AH72" s="19">
        <f t="shared" si="32"/>
        <v>0.22827056684395997</v>
      </c>
      <c r="AI72" s="19">
        <f t="shared" si="33"/>
        <v>0.16683027558276359</v>
      </c>
    </row>
    <row r="73" spans="1:74" x14ac:dyDescent="0.25">
      <c r="A73" s="45">
        <f t="shared" si="34"/>
        <v>72</v>
      </c>
      <c r="B73" s="32">
        <f t="shared" si="18"/>
        <v>0.99690775995902692</v>
      </c>
      <c r="C73" s="28">
        <f t="shared" si="8"/>
        <v>5.6017423212177606E-2</v>
      </c>
      <c r="D73" s="33">
        <f t="shared" si="19"/>
        <v>5.8441154552193536E-2</v>
      </c>
      <c r="E73" s="28">
        <f t="shared" si="9"/>
        <v>2.423731340015934E-3</v>
      </c>
      <c r="F73" s="34">
        <f t="shared" si="35"/>
        <v>2.6753297874347313E-3</v>
      </c>
      <c r="G73" s="30">
        <f t="shared" si="10"/>
        <v>2.5159844741879734E-4</v>
      </c>
      <c r="H73" s="30">
        <f t="shared" si="41"/>
        <v>2E-3</v>
      </c>
      <c r="I73" s="31">
        <f t="shared" si="40"/>
        <v>-1.7484015525812027E-3</v>
      </c>
      <c r="J73" s="30">
        <f t="shared" si="21"/>
        <v>0.9413072470003877</v>
      </c>
      <c r="K73" s="30">
        <f t="shared" si="22"/>
        <v>0</v>
      </c>
      <c r="L73" s="29">
        <v>6.3600000000000004E-2</v>
      </c>
      <c r="M73" s="29">
        <v>8.1900000000000001E-2</v>
      </c>
      <c r="N73" s="37">
        <f t="shared" si="23"/>
        <v>6.3600000000000004E-2</v>
      </c>
      <c r="O73" s="37">
        <f t="shared" si="24"/>
        <v>8.1900000000000001E-2</v>
      </c>
      <c r="P73" s="32">
        <f t="shared" si="36"/>
        <v>0</v>
      </c>
      <c r="Q73" s="32">
        <f t="shared" si="12"/>
        <v>6.5427169757049861E-2</v>
      </c>
      <c r="R73" s="43">
        <v>50</v>
      </c>
      <c r="S73" s="44">
        <f t="shared" si="13"/>
        <v>5.8441154552193536E-2</v>
      </c>
      <c r="T73" s="44">
        <f t="shared" si="14"/>
        <v>0.13198469209582009</v>
      </c>
      <c r="U73" s="44">
        <f t="shared" si="15"/>
        <v>0.15963013435913376</v>
      </c>
      <c r="V73" s="44">
        <f t="shared" si="16"/>
        <v>3.2996173023955022E-2</v>
      </c>
      <c r="W73" s="44">
        <f t="shared" si="17"/>
        <v>2.2644432467420119E-2</v>
      </c>
      <c r="X73" s="44">
        <f t="shared" si="37"/>
        <v>5.8193595446616876E-2</v>
      </c>
      <c r="Y73" s="44">
        <f t="shared" si="39"/>
        <v>9.7467298817998961E-3</v>
      </c>
      <c r="Z73" s="32">
        <f t="shared" si="25"/>
        <v>2.5112684661952349E-3</v>
      </c>
      <c r="AA73" s="32">
        <f t="shared" si="26"/>
        <v>5.5869736231503583E-2</v>
      </c>
      <c r="AB73" s="32">
        <f t="shared" si="27"/>
        <v>0</v>
      </c>
      <c r="AC73" s="32">
        <f t="shared" si="28"/>
        <v>1.2645104322478689E-4</v>
      </c>
      <c r="AE73" s="19">
        <f t="shared" si="29"/>
        <v>5.619117982839248E-2</v>
      </c>
      <c r="AF73" s="19">
        <f t="shared" si="30"/>
        <v>2.1961882082369359E-3</v>
      </c>
      <c r="AG73" s="19">
        <f t="shared" si="31"/>
        <v>9.672071220322196E-4</v>
      </c>
      <c r="AH73" s="19">
        <f t="shared" si="32"/>
        <v>0.23058036397466036</v>
      </c>
      <c r="AI73" s="19">
        <f t="shared" si="33"/>
        <v>0.16846818010604783</v>
      </c>
    </row>
    <row r="74" spans="1:74" x14ac:dyDescent="0.25">
      <c r="A74" s="45">
        <f t="shared" si="34"/>
        <v>73</v>
      </c>
      <c r="B74" s="32">
        <f t="shared" si="18"/>
        <v>0.99763184615276834</v>
      </c>
      <c r="C74" s="28">
        <f t="shared" si="8"/>
        <v>5.2542944402297065E-2</v>
      </c>
      <c r="D74" s="33">
        <f t="shared" si="19"/>
        <v>5.4781927142262599E-2</v>
      </c>
      <c r="E74" s="28">
        <f t="shared" si="9"/>
        <v>2.2389827399655355E-3</v>
      </c>
      <c r="F74" s="34">
        <f t="shared" si="35"/>
        <v>2.4617996752326378E-3</v>
      </c>
      <c r="G74" s="30">
        <f t="shared" si="10"/>
        <v>2.2281693526710229E-4</v>
      </c>
      <c r="H74" s="30">
        <f t="shared" si="41"/>
        <v>2E-3</v>
      </c>
      <c r="I74" s="31">
        <f t="shared" si="40"/>
        <v>-1.7771830647328977E-3</v>
      </c>
      <c r="J74" s="30">
        <f t="shared" si="21"/>
        <v>0.94499525592247013</v>
      </c>
      <c r="K74" s="30">
        <f t="shared" si="22"/>
        <v>0</v>
      </c>
      <c r="L74" s="29">
        <v>6.3600000000000004E-2</v>
      </c>
      <c r="M74" s="29">
        <v>8.1900000000000001E-2</v>
      </c>
      <c r="N74" s="37">
        <f t="shared" si="23"/>
        <v>6.4660000000000009E-2</v>
      </c>
      <c r="O74" s="37">
        <f t="shared" si="24"/>
        <v>8.3180000000000004E-2</v>
      </c>
      <c r="P74" s="32">
        <f t="shared" si="36"/>
        <v>0.2</v>
      </c>
      <c r="Q74" s="32">
        <f t="shared" si="12"/>
        <v>6.6611285114948654E-2</v>
      </c>
      <c r="R74" s="43">
        <v>51</v>
      </c>
      <c r="S74" s="44">
        <f t="shared" si="13"/>
        <v>5.4781927142262599E-2</v>
      </c>
      <c r="T74" s="44">
        <f t="shared" si="14"/>
        <v>0.13466586327525862</v>
      </c>
      <c r="U74" s="44">
        <f t="shared" si="15"/>
        <v>0.16287290220453576</v>
      </c>
      <c r="V74" s="44">
        <f t="shared" si="16"/>
        <v>3.3666465818814655E-2</v>
      </c>
      <c r="W74" s="44">
        <f t="shared" si="17"/>
        <v>2.3104437326637514E-2</v>
      </c>
      <c r="X74" s="44">
        <f t="shared" si="37"/>
        <v>5.9369233613657459E-2</v>
      </c>
      <c r="Y74" s="44">
        <f t="shared" si="39"/>
        <v>9.6719239968724845E-3</v>
      </c>
      <c r="Z74" s="32">
        <f t="shared" si="25"/>
        <v>2.3157123317915523E-3</v>
      </c>
      <c r="AA74" s="32">
        <f t="shared" si="26"/>
        <v>5.2401898761224891E-2</v>
      </c>
      <c r="AB74" s="32">
        <f t="shared" si="27"/>
        <v>0</v>
      </c>
      <c r="AC74" s="32">
        <f t="shared" si="28"/>
        <v>1.1533262160323361E-4</v>
      </c>
      <c r="AE74" s="19">
        <f t="shared" si="29"/>
        <v>5.2667669546558472E-2</v>
      </c>
      <c r="AF74" s="19">
        <f t="shared" si="30"/>
        <v>2.001152902193356E-3</v>
      </c>
      <c r="AG74" s="19">
        <f t="shared" si="31"/>
        <v>9.1880039777587018E-4</v>
      </c>
      <c r="AH74" s="19">
        <f t="shared" si="32"/>
        <v>0.23278503568545697</v>
      </c>
      <c r="AI74" s="19">
        <f t="shared" si="33"/>
        <v>0.17003046070738514</v>
      </c>
    </row>
    <row r="75" spans="1:74" x14ac:dyDescent="0.25">
      <c r="A75" s="45">
        <f t="shared" si="34"/>
        <v>74</v>
      </c>
      <c r="B75" s="32">
        <f t="shared" si="18"/>
        <v>0.99844358702837022</v>
      </c>
      <c r="C75" s="28">
        <f t="shared" si="8"/>
        <v>4.9232074906535452E-2</v>
      </c>
      <c r="D75" s="33">
        <f t="shared" si="19"/>
        <v>5.1297414068514999E-2</v>
      </c>
      <c r="E75" s="28">
        <f t="shared" si="9"/>
        <v>2.0653391619795494E-3</v>
      </c>
      <c r="F75" s="34">
        <f t="shared" si="35"/>
        <v>2.2624146175294776E-3</v>
      </c>
      <c r="G75" s="30">
        <f t="shared" si="10"/>
        <v>1.9707545554992819E-4</v>
      </c>
      <c r="H75" s="30">
        <f t="shared" si="41"/>
        <v>2E-3</v>
      </c>
      <c r="I75" s="31">
        <f t="shared" si="40"/>
        <v>-1.8029245444500719E-3</v>
      </c>
      <c r="J75" s="30">
        <f t="shared" si="21"/>
        <v>0.9485055104759349</v>
      </c>
      <c r="K75" s="30">
        <f t="shared" si="22"/>
        <v>0</v>
      </c>
      <c r="L75" s="29">
        <v>6.3600000000000004E-2</v>
      </c>
      <c r="M75" s="29">
        <v>8.1900000000000001E-2</v>
      </c>
      <c r="N75" s="37">
        <f t="shared" si="23"/>
        <v>6.5720000000000001E-2</v>
      </c>
      <c r="O75" s="37">
        <f t="shared" si="24"/>
        <v>8.4460000000000007E-2</v>
      </c>
      <c r="P75" s="32">
        <f t="shared" si="36"/>
        <v>0.4</v>
      </c>
      <c r="Q75" s="32">
        <f t="shared" si="12"/>
        <v>6.7806041370456593E-2</v>
      </c>
      <c r="R75" s="43">
        <v>52</v>
      </c>
      <c r="S75" s="44">
        <f t="shared" si="13"/>
        <v>5.1297414068514999E-2</v>
      </c>
      <c r="T75" s="44">
        <f t="shared" si="14"/>
        <v>0.13738356650511532</v>
      </c>
      <c r="U75" s="44">
        <f t="shared" si="15"/>
        <v>0.16615985408388947</v>
      </c>
      <c r="V75" s="44">
        <f t="shared" si="16"/>
        <v>3.4345891626278831E-2</v>
      </c>
      <c r="W75" s="44">
        <f t="shared" si="17"/>
        <v>2.3570709939603127E-2</v>
      </c>
      <c r="X75" s="44">
        <f t="shared" si="37"/>
        <v>6.1084902003938922E-2</v>
      </c>
      <c r="Y75" s="44">
        <f t="shared" si="39"/>
        <v>9.6069467305397796E-3</v>
      </c>
      <c r="Z75" s="32">
        <f t="shared" si="25"/>
        <v>2.1337802375607715E-3</v>
      </c>
      <c r="AA75" s="32">
        <f t="shared" si="26"/>
        <v>4.9099148217189491E-2</v>
      </c>
      <c r="AB75" s="32">
        <f t="shared" si="27"/>
        <v>0</v>
      </c>
      <c r="AC75" s="32">
        <f t="shared" si="28"/>
        <v>1.0519180598794212E-4</v>
      </c>
      <c r="AE75" s="19">
        <f t="shared" si="29"/>
        <v>4.9308819793277461E-2</v>
      </c>
      <c r="AF75" s="19">
        <f t="shared" si="30"/>
        <v>1.8205749921079942E-3</v>
      </c>
      <c r="AG75" s="19">
        <f t="shared" si="31"/>
        <v>8.7281633036297623E-4</v>
      </c>
      <c r="AH75" s="19">
        <f t="shared" si="32"/>
        <v>0.23488410356293807</v>
      </c>
      <c r="AI75" s="19">
        <f t="shared" si="33"/>
        <v>0.17151680456068333</v>
      </c>
    </row>
    <row r="76" spans="1:74" x14ac:dyDescent="0.25">
      <c r="A76" s="45">
        <f t="shared" si="34"/>
        <v>75</v>
      </c>
      <c r="B76" s="32">
        <f t="shared" si="18"/>
        <v>0.9993504748809372</v>
      </c>
      <c r="C76" s="28">
        <f t="shared" si="8"/>
        <v>4.6081217146528387E-2</v>
      </c>
      <c r="D76" s="33">
        <f t="shared" si="19"/>
        <v>4.7983650719900059E-2</v>
      </c>
      <c r="E76" s="28">
        <f t="shared" si="9"/>
        <v>1.9024335733716692E-3</v>
      </c>
      <c r="F76" s="34">
        <f t="shared" si="35"/>
        <v>2.0765184262837863E-3</v>
      </c>
      <c r="G76" s="30">
        <f t="shared" si="10"/>
        <v>1.7408485291211715E-4</v>
      </c>
      <c r="H76" s="30">
        <f t="shared" si="41"/>
        <v>2E-3</v>
      </c>
      <c r="I76" s="31">
        <f t="shared" si="40"/>
        <v>-1.8259151470878829E-3</v>
      </c>
      <c r="J76" s="30">
        <f t="shared" si="21"/>
        <v>0.95184226442718778</v>
      </c>
      <c r="K76" s="30">
        <f t="shared" si="22"/>
        <v>0</v>
      </c>
      <c r="L76" s="29">
        <v>6.3600000000000004E-2</v>
      </c>
      <c r="M76" s="29">
        <v>8.1900000000000001E-2</v>
      </c>
      <c r="N76" s="37">
        <f t="shared" si="23"/>
        <v>6.6780000000000006E-2</v>
      </c>
      <c r="O76" s="37">
        <f t="shared" si="24"/>
        <v>8.5740000000000011E-2</v>
      </c>
      <c r="P76" s="32">
        <f t="shared" si="36"/>
        <v>0.60000000000000009</v>
      </c>
      <c r="Q76" s="32">
        <f t="shared" si="12"/>
        <v>6.9012469091356513E-2</v>
      </c>
      <c r="R76" s="43">
        <v>53</v>
      </c>
      <c r="S76" s="44">
        <f t="shared" si="13"/>
        <v>4.7983650719900059E-2</v>
      </c>
      <c r="T76" s="44">
        <f t="shared" si="14"/>
        <v>0.14013990280366306</v>
      </c>
      <c r="U76" s="44">
        <f t="shared" si="15"/>
        <v>0.1694935310936195</v>
      </c>
      <c r="V76" s="44">
        <f t="shared" si="16"/>
        <v>3.5034975700915766E-2</v>
      </c>
      <c r="W76" s="44">
        <f t="shared" si="17"/>
        <v>2.404361077513828E-2</v>
      </c>
      <c r="X76" s="44">
        <f t="shared" si="37"/>
        <v>6.3372514748348083E-2</v>
      </c>
      <c r="Y76" s="44">
        <f t="shared" si="39"/>
        <v>9.5515983027050864E-3</v>
      </c>
      <c r="Z76" s="32">
        <f t="shared" si="25"/>
        <v>1.9641792622811139E-3</v>
      </c>
      <c r="AA76" s="32">
        <f t="shared" si="26"/>
        <v>4.5955056106213969E-2</v>
      </c>
      <c r="AB76" s="32">
        <f t="shared" si="27"/>
        <v>0</v>
      </c>
      <c r="AC76" s="32">
        <f t="shared" si="28"/>
        <v>9.5942638719092601E-5</v>
      </c>
      <c r="AE76" s="19">
        <f>AE75*(1-V75-W75-Y75)+$D$5*AG75+X75*AF75</f>
        <v>4.6111167508094207E-2</v>
      </c>
      <c r="AF76" s="19">
        <f t="shared" si="30"/>
        <v>1.6534871066512652E-3</v>
      </c>
      <c r="AG76" s="19">
        <f t="shared" si="31"/>
        <v>8.2913367080858144E-4</v>
      </c>
      <c r="AH76" s="19">
        <f t="shared" si="32"/>
        <v>0.23688016541881513</v>
      </c>
      <c r="AI76" s="19">
        <f t="shared" si="33"/>
        <v>0.17292916553500065</v>
      </c>
    </row>
    <row r="77" spans="1:74" x14ac:dyDescent="0.25">
      <c r="A77" s="45">
        <f t="shared" si="34"/>
        <v>76</v>
      </c>
      <c r="B77" s="32">
        <f t="shared" si="18"/>
        <v>1.0003616303305578</v>
      </c>
      <c r="C77" s="28">
        <f t="shared" si="8"/>
        <v>4.3086522285981282E-2</v>
      </c>
      <c r="D77" s="33">
        <f t="shared" si="19"/>
        <v>4.4836401495901443E-2</v>
      </c>
      <c r="E77" s="28">
        <f t="shared" si="9"/>
        <v>1.7498792099201576E-3</v>
      </c>
      <c r="F77" s="34">
        <f t="shared" si="35"/>
        <v>1.9034588104776416E-3</v>
      </c>
      <c r="G77" s="30">
        <f t="shared" si="10"/>
        <v>1.5357960055748399E-4</v>
      </c>
      <c r="H77" s="30">
        <f t="shared" si="41"/>
        <v>2E-3</v>
      </c>
      <c r="I77" s="31">
        <f t="shared" si="40"/>
        <v>-1.846420399442516E-3</v>
      </c>
      <c r="J77" s="30">
        <f t="shared" si="21"/>
        <v>0.95501001890354109</v>
      </c>
      <c r="K77" s="30">
        <f t="shared" si="22"/>
        <v>0</v>
      </c>
      <c r="L77" s="29">
        <v>6.3600000000000004E-2</v>
      </c>
      <c r="M77" s="29">
        <v>8.1900000000000001E-2</v>
      </c>
      <c r="N77" s="37">
        <f t="shared" si="23"/>
        <v>6.7839999999999998E-2</v>
      </c>
      <c r="O77" s="37">
        <f t="shared" si="24"/>
        <v>8.702E-2</v>
      </c>
      <c r="P77" s="32">
        <f t="shared" si="36"/>
        <v>0.8</v>
      </c>
      <c r="Q77" s="32">
        <f t="shared" si="12"/>
        <v>7.0231709037421181E-2</v>
      </c>
      <c r="R77" s="43">
        <v>54</v>
      </c>
      <c r="S77" s="44">
        <f t="shared" si="13"/>
        <v>4.4836401495901443E-2</v>
      </c>
      <c r="T77" s="44">
        <f t="shared" si="14"/>
        <v>0.14293720494458853</v>
      </c>
      <c r="U77" s="44">
        <f t="shared" si="15"/>
        <v>0.17287675462892801</v>
      </c>
      <c r="V77" s="44">
        <f t="shared" si="16"/>
        <v>3.5734301236147133E-2</v>
      </c>
      <c r="W77" s="44">
        <f t="shared" si="17"/>
        <v>2.4523540064022551E-2</v>
      </c>
      <c r="X77" s="44">
        <f t="shared" si="37"/>
        <v>6.6268337803634059E-2</v>
      </c>
      <c r="Y77" s="44">
        <f t="shared" si="39"/>
        <v>9.5057081063571053E-3</v>
      </c>
      <c r="Z77" s="32">
        <f t="shared" si="25"/>
        <v>1.8063161019147213E-3</v>
      </c>
      <c r="AA77" s="32">
        <f t="shared" si="26"/>
        <v>4.2965960286295034E-2</v>
      </c>
      <c r="AB77" s="32">
        <f t="shared" si="27"/>
        <v>0</v>
      </c>
      <c r="AC77" s="32">
        <f t="shared" si="28"/>
        <v>8.7506720109335062E-5</v>
      </c>
      <c r="AE77" s="19">
        <f t="shared" si="29"/>
        <v>4.3070946525351879E-2</v>
      </c>
      <c r="AF77" s="19">
        <f>AF76*(1-T76-U76-X76)+AG76*$D$14+Y76*AE76</f>
        <v>1.4990470339364239E-3</v>
      </c>
      <c r="AG77" s="19">
        <f t="shared" si="31"/>
        <v>7.8763723838968451E-4</v>
      </c>
      <c r="AH77" s="19">
        <f t="shared" si="32"/>
        <v>0.23877592442032616</v>
      </c>
      <c r="AI77" s="19">
        <f t="shared" si="33"/>
        <v>0.17426956402136567</v>
      </c>
    </row>
    <row r="78" spans="1:74" x14ac:dyDescent="0.25">
      <c r="A78" s="45">
        <f t="shared" si="34"/>
        <v>77</v>
      </c>
      <c r="B78" s="32">
        <f t="shared" si="18"/>
        <v>1.0014878294632961</v>
      </c>
      <c r="C78" s="28">
        <f t="shared" si="8"/>
        <v>4.0243920733689369E-2</v>
      </c>
      <c r="D78" s="33">
        <f t="shared" si="19"/>
        <v>4.1851194665040531E-2</v>
      </c>
      <c r="E78" s="28">
        <f t="shared" si="9"/>
        <v>1.60727393135116E-3</v>
      </c>
      <c r="F78" s="34">
        <f t="shared" si="35"/>
        <v>1.7425902535892633E-3</v>
      </c>
      <c r="G78" s="30">
        <f t="shared" si="10"/>
        <v>1.353163222381033E-4</v>
      </c>
      <c r="H78" s="30">
        <f t="shared" si="41"/>
        <v>2E-3</v>
      </c>
      <c r="I78" s="31">
        <f t="shared" si="40"/>
        <v>-1.8646836777618967E-3</v>
      </c>
      <c r="J78" s="30">
        <f t="shared" si="21"/>
        <v>0.95801348901272132</v>
      </c>
      <c r="K78" s="30">
        <f t="shared" si="22"/>
        <v>0</v>
      </c>
      <c r="L78" s="29">
        <v>6.8900000000000003E-2</v>
      </c>
      <c r="M78" s="29">
        <v>8.8300000000000003E-2</v>
      </c>
      <c r="N78" s="37">
        <f t="shared" si="23"/>
        <v>6.8900000000000003E-2</v>
      </c>
      <c r="O78" s="37">
        <f t="shared" si="24"/>
        <v>8.8300000000000003E-2</v>
      </c>
      <c r="P78" s="32">
        <f t="shared" si="36"/>
        <v>0</v>
      </c>
      <c r="Q78" s="32">
        <f t="shared" si="12"/>
        <v>7.1464922307821269E-2</v>
      </c>
      <c r="R78" s="43">
        <v>55</v>
      </c>
      <c r="S78" s="44">
        <f t="shared" si="13"/>
        <v>4.1851194665040531E-2</v>
      </c>
      <c r="T78" s="44">
        <f t="shared" si="14"/>
        <v>0.14577785728315321</v>
      </c>
      <c r="U78" s="44">
        <f t="shared" si="15"/>
        <v>0.1763124084708407</v>
      </c>
      <c r="V78" s="44">
        <f t="shared" si="16"/>
        <v>3.6444464320788302E-2</v>
      </c>
      <c r="W78" s="44">
        <f t="shared" si="17"/>
        <v>2.5010906886815509E-2</v>
      </c>
      <c r="X78" s="44">
        <f t="shared" si="37"/>
        <v>7.0800746484458166E-2</v>
      </c>
      <c r="Y78" s="44">
        <f t="shared" si="39"/>
        <v>9.4691338306927206E-3</v>
      </c>
      <c r="Z78" s="32">
        <f t="shared" si="25"/>
        <v>1.6596011251727193E-3</v>
      </c>
      <c r="AA78" s="32">
        <f t="shared" si="26"/>
        <v>4.0127959147090823E-2</v>
      </c>
      <c r="AB78" s="32">
        <f t="shared" si="27"/>
        <v>0</v>
      </c>
      <c r="AC78" s="32">
        <f t="shared" si="28"/>
        <v>7.9812543896290352E-5</v>
      </c>
      <c r="AE78" s="19">
        <f t="shared" si="29"/>
        <v>4.0184133595768556E-2</v>
      </c>
      <c r="AF78" s="19">
        <f>AF77*(1-T77-U77-X77)+AG77*$D$14+Y77*AE77</f>
        <v>1.3564973452210559E-3</v>
      </c>
      <c r="AG78" s="19">
        <f t="shared" si="31"/>
        <v>7.4821761694122708E-4</v>
      </c>
      <c r="AH78" s="19">
        <f t="shared" si="32"/>
        <v>0.24057418498425215</v>
      </c>
      <c r="AI78" s="19">
        <f t="shared" si="33"/>
        <v>0.17554008569718688</v>
      </c>
    </row>
    <row r="79" spans="1:74" x14ac:dyDescent="0.25">
      <c r="A79" s="45">
        <f t="shared" si="34"/>
        <v>78</v>
      </c>
      <c r="B79" s="32">
        <f t="shared" si="18"/>
        <v>1.0027480919041998</v>
      </c>
      <c r="C79" s="28">
        <f t="shared" si="8"/>
        <v>3.7550742356359704E-2</v>
      </c>
      <c r="D79" s="33">
        <f t="shared" si="19"/>
        <v>3.9024917129858568E-2</v>
      </c>
      <c r="E79" s="28">
        <f t="shared" si="9"/>
        <v>1.4741747734988669E-3</v>
      </c>
      <c r="F79" s="34">
        <f t="shared" si="35"/>
        <v>1.593244746360883E-3</v>
      </c>
      <c r="G79" s="30">
        <f t="shared" si="10"/>
        <v>1.1906997286201607E-4</v>
      </c>
      <c r="H79" s="30">
        <f t="shared" si="41"/>
        <v>2E-3</v>
      </c>
      <c r="I79" s="31">
        <f t="shared" si="40"/>
        <v>-1.880930027137984E-3</v>
      </c>
      <c r="J79" s="30">
        <f t="shared" si="21"/>
        <v>0.96085601289727951</v>
      </c>
      <c r="K79" s="30">
        <f t="shared" si="22"/>
        <v>0</v>
      </c>
      <c r="L79" s="29">
        <v>6.8900000000000003E-2</v>
      </c>
      <c r="M79" s="29">
        <v>8.8300000000000003E-2</v>
      </c>
      <c r="N79" s="37">
        <f t="shared" si="23"/>
        <v>6.992000000000001E-2</v>
      </c>
      <c r="O79" s="37">
        <f t="shared" si="24"/>
        <v>8.9600000000000013E-2</v>
      </c>
      <c r="P79" s="32">
        <f t="shared" si="36"/>
        <v>0.2</v>
      </c>
      <c r="Q79" s="32">
        <f t="shared" si="12"/>
        <v>7.2673487221298211E-2</v>
      </c>
      <c r="R79" s="43">
        <v>56</v>
      </c>
      <c r="S79" s="44">
        <f t="shared" si="13"/>
        <v>3.9024917129858568E-2</v>
      </c>
      <c r="T79" s="44">
        <f t="shared" si="14"/>
        <v>0.14858414925729987</v>
      </c>
      <c r="U79" s="44">
        <f t="shared" si="15"/>
        <v>0.17970650484497755</v>
      </c>
      <c r="V79" s="44">
        <f t="shared" si="16"/>
        <v>3.7146037314324969E-2</v>
      </c>
      <c r="W79" s="44">
        <f t="shared" si="17"/>
        <v>2.5492378549046554E-2</v>
      </c>
      <c r="X79" s="44">
        <f t="shared" si="37"/>
        <v>7.5196209709132947E-2</v>
      </c>
      <c r="Y79" s="44">
        <f t="shared" si="39"/>
        <v>9.4417607263445544E-3</v>
      </c>
      <c r="Z79" s="32">
        <f t="shared" si="25"/>
        <v>1.5234520081061278E-3</v>
      </c>
      <c r="AA79" s="32">
        <f t="shared" si="26"/>
        <v>3.7436946162215032E-2</v>
      </c>
      <c r="AB79" s="32">
        <f t="shared" si="27"/>
        <v>0</v>
      </c>
      <c r="AC79" s="32">
        <f t="shared" si="28"/>
        <v>7.2794891126512813E-5</v>
      </c>
      <c r="AE79" s="19">
        <f t="shared" si="29"/>
        <v>3.7447832271664108E-2</v>
      </c>
      <c r="AF79" s="19">
        <f t="shared" si="30"/>
        <v>1.2237999827141542E-3</v>
      </c>
      <c r="AG79" s="19">
        <f t="shared" si="31"/>
        <v>7.1077086635184259E-4</v>
      </c>
      <c r="AH79" s="19">
        <f t="shared" si="32"/>
        <v>0.24227784152136517</v>
      </c>
      <c r="AI79" s="19">
        <f t="shared" si="33"/>
        <v>0.17674287459727459</v>
      </c>
    </row>
    <row r="80" spans="1:74" x14ac:dyDescent="0.25">
      <c r="A80" s="45">
        <f t="shared" si="34"/>
        <v>79</v>
      </c>
      <c r="B80" s="32">
        <f t="shared" si="18"/>
        <v>1.0041544498184967</v>
      </c>
      <c r="C80" s="28">
        <f t="shared" si="8"/>
        <v>3.5002236159017319E-2</v>
      </c>
      <c r="D80" s="33">
        <f t="shared" si="19"/>
        <v>3.6352404228721248E-2</v>
      </c>
      <c r="E80" s="28">
        <f t="shared" si="9"/>
        <v>1.3501680697039307E-3</v>
      </c>
      <c r="F80" s="34">
        <f t="shared" si="35"/>
        <v>1.454806144565363E-3</v>
      </c>
      <c r="G80" s="30">
        <f t="shared" si="10"/>
        <v>1.0463807486143237E-4</v>
      </c>
      <c r="H80" s="30">
        <f t="shared" si="41"/>
        <v>2E-3</v>
      </c>
      <c r="I80" s="31">
        <f t="shared" si="40"/>
        <v>-1.8953619251385677E-3</v>
      </c>
      <c r="J80" s="30">
        <f t="shared" si="21"/>
        <v>0.96354295769641729</v>
      </c>
      <c r="K80" s="30">
        <f t="shared" si="22"/>
        <v>0</v>
      </c>
      <c r="L80" s="29">
        <v>6.8900000000000003E-2</v>
      </c>
      <c r="M80" s="29">
        <v>8.8300000000000003E-2</v>
      </c>
      <c r="N80" s="37">
        <f t="shared" si="23"/>
        <v>7.0940000000000003E-2</v>
      </c>
      <c r="O80" s="37">
        <f t="shared" si="24"/>
        <v>9.0900000000000009E-2</v>
      </c>
      <c r="P80" s="32">
        <f t="shared" si="36"/>
        <v>0.4</v>
      </c>
      <c r="Q80" s="32">
        <f t="shared" si="12"/>
        <v>7.3898931397556461E-2</v>
      </c>
      <c r="R80" s="43">
        <v>57</v>
      </c>
      <c r="S80" s="44">
        <f t="shared" si="13"/>
        <v>3.6352404228721248E-2</v>
      </c>
      <c r="T80" s="44">
        <f t="shared" si="14"/>
        <v>0.15144066214023894</v>
      </c>
      <c r="U80" s="44">
        <f t="shared" si="15"/>
        <v>0.18316134137231602</v>
      </c>
      <c r="V80" s="44">
        <f t="shared" si="16"/>
        <v>3.7860165535059734E-2</v>
      </c>
      <c r="W80" s="44">
        <f t="shared" si="17"/>
        <v>2.5982466543668453E-2</v>
      </c>
      <c r="X80" s="44">
        <f t="shared" si="37"/>
        <v>8.0353140566693113E-2</v>
      </c>
      <c r="Y80" s="44">
        <f t="shared" si="39"/>
        <v>9.4235010074042638E-3</v>
      </c>
      <c r="Z80" s="32">
        <f t="shared" si="25"/>
        <v>1.3975523904154424E-3</v>
      </c>
      <c r="AA80" s="32">
        <f t="shared" si="26"/>
        <v>3.4891383803601385E-2</v>
      </c>
      <c r="AB80" s="32">
        <f t="shared" si="27"/>
        <v>0</v>
      </c>
      <c r="AC80" s="32">
        <f t="shared" si="28"/>
        <v>6.6394277333229476E-5</v>
      </c>
      <c r="AE80" s="19">
        <f t="shared" si="29"/>
        <v>3.485742274541935E-2</v>
      </c>
      <c r="AF80" s="19">
        <f t="shared" si="30"/>
        <v>1.1023471389822459E-3</v>
      </c>
      <c r="AG80" s="19">
        <f t="shared" si="31"/>
        <v>6.7519824849864799E-4</v>
      </c>
      <c r="AH80" s="19">
        <f t="shared" si="32"/>
        <v>0.24388880491379189</v>
      </c>
      <c r="AI80" s="19">
        <f t="shared" si="33"/>
        <v>0.17787934619267773</v>
      </c>
    </row>
    <row r="81" spans="1:56" x14ac:dyDescent="0.25">
      <c r="A81" s="45">
        <f t="shared" si="34"/>
        <v>80</v>
      </c>
      <c r="B81" s="32">
        <f t="shared" si="18"/>
        <v>1.0057223946626945</v>
      </c>
      <c r="C81" s="28">
        <f t="shared" si="8"/>
        <v>3.2593553498335114E-2</v>
      </c>
      <c r="D81" s="33">
        <f t="shared" si="19"/>
        <v>3.3828388380315912E-2</v>
      </c>
      <c r="E81" s="28">
        <f t="shared" si="9"/>
        <v>1.2348348819808011E-3</v>
      </c>
      <c r="F81" s="34">
        <f t="shared" si="35"/>
        <v>1.3266708153496518E-3</v>
      </c>
      <c r="G81" s="30">
        <f t="shared" si="10"/>
        <v>9.1835933368850705E-5</v>
      </c>
      <c r="H81" s="30">
        <f t="shared" si="41"/>
        <v>2E-3</v>
      </c>
      <c r="I81" s="31">
        <f t="shared" si="40"/>
        <v>-1.9081640666311493E-3</v>
      </c>
      <c r="J81" s="30">
        <f t="shared" si="21"/>
        <v>0.9660797756863152</v>
      </c>
      <c r="K81" s="30">
        <f t="shared" si="22"/>
        <v>0</v>
      </c>
      <c r="L81" s="29">
        <v>6.8900000000000003E-2</v>
      </c>
      <c r="M81" s="29">
        <v>8.8300000000000003E-2</v>
      </c>
      <c r="N81" s="37">
        <f t="shared" si="23"/>
        <v>7.1959999999999996E-2</v>
      </c>
      <c r="O81" s="37">
        <f t="shared" si="24"/>
        <v>9.2200000000000004E-2</v>
      </c>
      <c r="P81" s="32">
        <f t="shared" si="36"/>
        <v>0.60000000000000009</v>
      </c>
      <c r="Q81" s="32">
        <f t="shared" si="12"/>
        <v>7.5142949201366549E-2</v>
      </c>
      <c r="R81" s="43">
        <v>58</v>
      </c>
      <c r="S81" s="44">
        <f t="shared" si="13"/>
        <v>3.3828388380315912E-2</v>
      </c>
      <c r="T81" s="44">
        <f t="shared" si="14"/>
        <v>0.15435092777426676</v>
      </c>
      <c r="U81" s="44">
        <f t="shared" si="15"/>
        <v>0.18668118967293074</v>
      </c>
      <c r="V81" s="44">
        <f t="shared" si="16"/>
        <v>3.858773194356669E-2</v>
      </c>
      <c r="W81" s="44">
        <f t="shared" si="17"/>
        <v>2.6481776824016364E-2</v>
      </c>
      <c r="X81" s="44">
        <f t="shared" si="37"/>
        <v>8.6331703794361961E-2</v>
      </c>
      <c r="Y81" s="44">
        <f t="shared" si="39"/>
        <v>9.4142933858895467E-3</v>
      </c>
      <c r="Z81" s="32">
        <f t="shared" si="25"/>
        <v>1.2810330293524532E-3</v>
      </c>
      <c r="AA81" s="32">
        <f t="shared" si="26"/>
        <v>3.2485063253641533E-2</v>
      </c>
      <c r="AB81" s="32">
        <f t="shared" si="27"/>
        <v>0</v>
      </c>
      <c r="AC81" s="32">
        <f t="shared" si="28"/>
        <v>6.0556448321910711E-5</v>
      </c>
      <c r="AE81" s="19">
        <f t="shared" si="29"/>
        <v>3.2408101550991657E-2</v>
      </c>
      <c r="AF81" s="19">
        <f t="shared" si="30"/>
        <v>9.9122343819185569E-4</v>
      </c>
      <c r="AG81" s="19">
        <f t="shared" si="31"/>
        <v>6.4140596689843518E-4</v>
      </c>
      <c r="AH81" s="19">
        <f t="shared" si="32"/>
        <v>0.24541042008969294</v>
      </c>
      <c r="AI81" s="19">
        <f t="shared" si="33"/>
        <v>0.17895196819359496</v>
      </c>
    </row>
    <row r="82" spans="1:56" x14ac:dyDescent="0.25">
      <c r="A82" s="45">
        <f t="shared" si="34"/>
        <v>81</v>
      </c>
      <c r="B82" s="32">
        <f t="shared" si="18"/>
        <v>1.0074698440190959</v>
      </c>
      <c r="C82" s="28">
        <f t="shared" si="8"/>
        <v>3.0319772694715627E-2</v>
      </c>
      <c r="D82" s="33">
        <f t="shared" si="19"/>
        <v>3.1447526861024311E-2</v>
      </c>
      <c r="E82" s="28">
        <f t="shared" si="9"/>
        <v>1.1277541663086844E-3</v>
      </c>
      <c r="F82" s="34">
        <f t="shared" si="35"/>
        <v>1.208249548148741E-3</v>
      </c>
      <c r="G82" s="30">
        <f t="shared" si="10"/>
        <v>8.0495381840056624E-5</v>
      </c>
      <c r="H82" s="30">
        <f t="shared" si="41"/>
        <v>2E-3</v>
      </c>
      <c r="I82" s="31">
        <f t="shared" si="40"/>
        <v>-1.9195046181599434E-3</v>
      </c>
      <c r="J82" s="30">
        <f t="shared" si="21"/>
        <v>0.96847197775713556</v>
      </c>
      <c r="K82" s="30">
        <f t="shared" si="22"/>
        <v>0</v>
      </c>
      <c r="L82" s="29">
        <v>6.8900000000000003E-2</v>
      </c>
      <c r="M82" s="29">
        <v>8.8300000000000003E-2</v>
      </c>
      <c r="N82" s="37">
        <f t="shared" si="23"/>
        <v>7.2980000000000003E-2</v>
      </c>
      <c r="O82" s="37">
        <f t="shared" si="24"/>
        <v>9.35E-2</v>
      </c>
      <c r="P82" s="32">
        <f t="shared" si="36"/>
        <v>0.8</v>
      </c>
      <c r="Q82" s="32">
        <f t="shared" si="12"/>
        <v>7.6407421361580269E-2</v>
      </c>
      <c r="R82" s="43">
        <v>59</v>
      </c>
      <c r="S82" s="44">
        <f t="shared" si="13"/>
        <v>3.1447526861024311E-2</v>
      </c>
      <c r="T82" s="44">
        <f t="shared" si="14"/>
        <v>0.15731888246072021</v>
      </c>
      <c r="U82" s="44">
        <f t="shared" si="15"/>
        <v>0.1902708105437089</v>
      </c>
      <c r="V82" s="44">
        <f t="shared" si="16"/>
        <v>3.9329720615180051E-2</v>
      </c>
      <c r="W82" s="44">
        <f t="shared" si="17"/>
        <v>2.6990984735907886E-2</v>
      </c>
      <c r="X82" s="44">
        <f t="shared" si="37"/>
        <v>9.3199648600221383E-2</v>
      </c>
      <c r="Y82" s="44">
        <f t="shared" si="39"/>
        <v>9.4141027352192021E-3</v>
      </c>
      <c r="Z82" s="32">
        <f t="shared" si="25"/>
        <v>1.1733520957474765E-3</v>
      </c>
      <c r="AA82" s="32">
        <f t="shared" si="26"/>
        <v>3.0213167295449515E-2</v>
      </c>
      <c r="AB82" s="32">
        <f t="shared" si="27"/>
        <v>0</v>
      </c>
      <c r="AC82" s="32">
        <f t="shared" si="28"/>
        <v>5.5231920289746339E-5</v>
      </c>
      <c r="AE82" s="19">
        <f t="shared" si="29"/>
        <v>3.0094967978159092E-2</v>
      </c>
      <c r="AF82" s="19">
        <f t="shared" si="30"/>
        <v>8.896397825312399E-4</v>
      </c>
      <c r="AG82" s="19">
        <f t="shared" si="31"/>
        <v>6.0930491938878349E-4</v>
      </c>
      <c r="AH82" s="19">
        <f t="shared" si="32"/>
        <v>0.24684601799581585</v>
      </c>
      <c r="AI82" s="19">
        <f t="shared" si="33"/>
        <v>0.1799631885634749</v>
      </c>
    </row>
    <row r="83" spans="1:56" x14ac:dyDescent="0.25">
      <c r="A83" s="45">
        <f t="shared" si="34"/>
        <v>82</v>
      </c>
      <c r="B83" s="32">
        <f t="shared" si="18"/>
        <v>1.0094172835677151</v>
      </c>
      <c r="C83" s="28">
        <f t="shared" si="8"/>
        <v>2.8175922407831306E-2</v>
      </c>
      <c r="D83" s="33">
        <f t="shared" si="19"/>
        <v>2.9204428037146825E-2</v>
      </c>
      <c r="E83" s="28">
        <f t="shared" si="9"/>
        <v>1.0285056293155193E-3</v>
      </c>
      <c r="F83" s="34">
        <f t="shared" si="35"/>
        <v>1.098969209033823E-3</v>
      </c>
      <c r="G83" s="30">
        <f t="shared" si="10"/>
        <v>7.0463579718303736E-5</v>
      </c>
      <c r="H83" s="30">
        <f t="shared" si="41"/>
        <v>2E-3</v>
      </c>
      <c r="I83" s="31">
        <f t="shared" si="40"/>
        <v>-1.9295364202816963E-3</v>
      </c>
      <c r="J83" s="30">
        <f t="shared" si="21"/>
        <v>0.97072510838313475</v>
      </c>
      <c r="K83" s="30">
        <f t="shared" si="22"/>
        <v>0</v>
      </c>
      <c r="L83" s="29">
        <v>7.3999999999999996E-2</v>
      </c>
      <c r="M83" s="29">
        <v>9.4799999999999995E-2</v>
      </c>
      <c r="N83" s="37">
        <f t="shared" si="23"/>
        <v>7.3999999999999996E-2</v>
      </c>
      <c r="O83" s="37">
        <f t="shared" si="24"/>
        <v>9.4799999999999995E-2</v>
      </c>
      <c r="P83" s="32">
        <f t="shared" si="36"/>
        <v>0</v>
      </c>
      <c r="Q83" s="32">
        <f t="shared" si="12"/>
        <v>7.7694141508910672E-2</v>
      </c>
      <c r="R83" s="43">
        <v>60</v>
      </c>
      <c r="S83" s="44">
        <f t="shared" si="13"/>
        <v>2.9204428037146825E-2</v>
      </c>
      <c r="T83" s="44">
        <f t="shared" si="14"/>
        <v>0.1603483076110625</v>
      </c>
      <c r="U83" s="44">
        <f t="shared" si="15"/>
        <v>0.19393477744851478</v>
      </c>
      <c r="V83" s="44">
        <f t="shared" si="16"/>
        <v>4.0087076902765625E-2</v>
      </c>
      <c r="W83" s="44">
        <f t="shared" si="17"/>
        <v>2.7510739050917596E-2</v>
      </c>
      <c r="X83" s="44">
        <f t="shared" si="37"/>
        <v>0.10313369171347232</v>
      </c>
      <c r="Y83" s="44">
        <f t="shared" si="39"/>
        <v>9.4229198801443863E-3</v>
      </c>
      <c r="Z83" s="32">
        <f t="shared" si="25"/>
        <v>1.0739821900577647E-3</v>
      </c>
      <c r="AA83" s="32">
        <f t="shared" si="26"/>
        <v>2.8070816115823901E-2</v>
      </c>
      <c r="AB83" s="32">
        <f t="shared" si="27"/>
        <v>0</v>
      </c>
      <c r="AC83" s="32">
        <f t="shared" si="28"/>
        <v>5.0375560380893887E-5</v>
      </c>
      <c r="AE83" s="19">
        <f t="shared" si="29"/>
        <v>2.7913057232629771E-2</v>
      </c>
      <c r="AF83" s="19">
        <f t="shared" si="30"/>
        <v>7.9689586153789131E-4</v>
      </c>
      <c r="AG83" s="19">
        <f t="shared" si="31"/>
        <v>5.7881046318697361E-4</v>
      </c>
      <c r="AH83" s="19">
        <f t="shared" si="32"/>
        <v>0.24819891716083378</v>
      </c>
      <c r="AI83" s="19">
        <f t="shared" si="33"/>
        <v>0.18091543852118144</v>
      </c>
    </row>
    <row r="84" spans="1:56" x14ac:dyDescent="0.25">
      <c r="A84" s="45">
        <f t="shared" si="34"/>
        <v>83</v>
      </c>
      <c r="B84" s="32">
        <f t="shared" si="18"/>
        <v>1.0116060325314429</v>
      </c>
      <c r="C84" s="28">
        <f t="shared" si="8"/>
        <v>2.6159171301045721E-2</v>
      </c>
      <c r="D84" s="33">
        <f t="shared" si="19"/>
        <v>2.7095843585257504E-2</v>
      </c>
      <c r="E84" s="28">
        <f t="shared" si="9"/>
        <v>9.3667228421178111E-4</v>
      </c>
      <c r="F84" s="34">
        <f t="shared" si="35"/>
        <v>9.9827414876830231E-4</v>
      </c>
      <c r="G84" s="30">
        <f t="shared" si="10"/>
        <v>6.1601864556521204E-5</v>
      </c>
      <c r="H84" s="30">
        <f t="shared" si="41"/>
        <v>2E-3</v>
      </c>
      <c r="I84" s="31">
        <f t="shared" si="40"/>
        <v>-1.9383981354434789E-3</v>
      </c>
      <c r="J84" s="30">
        <f t="shared" si="21"/>
        <v>0.97284255455018598</v>
      </c>
      <c r="K84" s="30">
        <f t="shared" si="22"/>
        <v>0</v>
      </c>
      <c r="L84" s="29">
        <v>7.3999999999999996E-2</v>
      </c>
      <c r="M84" s="29">
        <v>9.4799999999999995E-2</v>
      </c>
      <c r="N84" s="37">
        <f t="shared" si="23"/>
        <v>7.4940000000000007E-2</v>
      </c>
      <c r="O84" s="37">
        <f t="shared" si="24"/>
        <v>9.6100000000000005E-2</v>
      </c>
      <c r="P84" s="32">
        <f t="shared" si="36"/>
        <v>0.2</v>
      </c>
      <c r="Q84" s="32">
        <f t="shared" si="12"/>
        <v>7.8925362159600637E-2</v>
      </c>
      <c r="R84" s="43">
        <v>61</v>
      </c>
      <c r="S84" s="44">
        <f t="shared" si="13"/>
        <v>2.7095843585257504E-2</v>
      </c>
      <c r="T84" s="44">
        <f t="shared" si="14"/>
        <v>0.16328012613452725</v>
      </c>
      <c r="U84" s="44">
        <f t="shared" si="15"/>
        <v>0.19748069309513769</v>
      </c>
      <c r="V84" s="44">
        <f t="shared" si="16"/>
        <v>4.0820031533631812E-2</v>
      </c>
      <c r="W84" s="44">
        <f t="shared" si="17"/>
        <v>2.8013747130923802E-2</v>
      </c>
      <c r="X84" s="44">
        <f t="shared" si="37"/>
        <v>0.1122678578095959</v>
      </c>
      <c r="Y84" s="44">
        <f t="shared" si="39"/>
        <v>9.4407615114435271E-3</v>
      </c>
      <c r="Z84" s="32">
        <f t="shared" si="25"/>
        <v>9.8241323450286929E-4</v>
      </c>
      <c r="AA84" s="32">
        <f t="shared" si="26"/>
        <v>2.6053097718546324E-2</v>
      </c>
      <c r="AB84" s="32">
        <f t="shared" si="27"/>
        <v>0</v>
      </c>
      <c r="AC84" s="32">
        <f t="shared" si="28"/>
        <v>4.5946204122115278E-5</v>
      </c>
      <c r="AE84" s="19">
        <f t="shared" si="29"/>
        <v>2.5859050321778935E-2</v>
      </c>
      <c r="AF84" s="19">
        <f t="shared" si="30"/>
        <v>7.1068261405569716E-4</v>
      </c>
      <c r="AG84" s="19">
        <f t="shared" si="31"/>
        <v>5.4984219170721872E-4</v>
      </c>
      <c r="AH84" s="19">
        <f t="shared" si="32"/>
        <v>0.24947241585426649</v>
      </c>
      <c r="AI84" s="19">
        <f t="shared" si="33"/>
        <v>0.18181112825756149</v>
      </c>
    </row>
    <row r="85" spans="1:56" x14ac:dyDescent="0.25">
      <c r="A85" s="45">
        <f t="shared" si="34"/>
        <v>84</v>
      </c>
      <c r="B85" s="32">
        <f t="shared" si="18"/>
        <v>1.0140548521103592</v>
      </c>
      <c r="C85" s="28">
        <f t="shared" si="8"/>
        <v>2.4264037974252271E-2</v>
      </c>
      <c r="D85" s="33">
        <f t="shared" si="19"/>
        <v>2.5115880690070432E-2</v>
      </c>
      <c r="E85" s="28">
        <f t="shared" si="9"/>
        <v>8.5184271581816159E-4</v>
      </c>
      <c r="F85" s="34">
        <f t="shared" si="35"/>
        <v>9.0562737607197304E-4</v>
      </c>
      <c r="G85" s="30">
        <f t="shared" si="10"/>
        <v>5.3784660253811448E-5</v>
      </c>
      <c r="H85" s="30">
        <f t="shared" si="41"/>
        <v>2E-3</v>
      </c>
      <c r="I85" s="31">
        <f t="shared" si="40"/>
        <v>-1.9462153397461885E-3</v>
      </c>
      <c r="J85" s="30">
        <f t="shared" si="21"/>
        <v>0.97483033464967583</v>
      </c>
      <c r="K85" s="30">
        <f t="shared" si="22"/>
        <v>0</v>
      </c>
      <c r="L85" s="29">
        <v>7.3999999999999996E-2</v>
      </c>
      <c r="M85" s="29">
        <v>9.4799999999999995E-2</v>
      </c>
      <c r="N85" s="37">
        <f t="shared" si="23"/>
        <v>7.5880000000000003E-2</v>
      </c>
      <c r="O85" s="37">
        <f t="shared" si="24"/>
        <v>9.7399999999999987E-2</v>
      </c>
      <c r="P85" s="32">
        <f t="shared" si="36"/>
        <v>0.4</v>
      </c>
      <c r="Q85" s="32">
        <f t="shared" si="12"/>
        <v>8.0183584107170025E-2</v>
      </c>
      <c r="R85" s="43">
        <v>62</v>
      </c>
      <c r="S85" s="44">
        <f t="shared" si="13"/>
        <v>2.5115880690070432E-2</v>
      </c>
      <c r="T85" s="44">
        <f t="shared" si="14"/>
        <v>0.16628435605848665</v>
      </c>
      <c r="U85" s="44">
        <f t="shared" si="15"/>
        <v>0.20111418739506157</v>
      </c>
      <c r="V85" s="44">
        <f t="shared" si="16"/>
        <v>4.1571089014621664E-2</v>
      </c>
      <c r="W85" s="44">
        <f t="shared" si="17"/>
        <v>2.8529178735524682E-2</v>
      </c>
      <c r="X85" s="44">
        <f t="shared" si="37"/>
        <v>0.12256737997515861</v>
      </c>
      <c r="Y85" s="44">
        <f t="shared" si="39"/>
        <v>9.4676702245304872E-3</v>
      </c>
      <c r="Z85" s="32">
        <f t="shared" si="25"/>
        <v>8.9851041434422293E-4</v>
      </c>
      <c r="AA85" s="32">
        <f t="shared" si="26"/>
        <v>2.4158879783434194E-2</v>
      </c>
      <c r="AB85" s="32">
        <f t="shared" si="27"/>
        <v>0</v>
      </c>
      <c r="AC85" s="32">
        <f t="shared" si="28"/>
        <v>4.1906306496031552E-5</v>
      </c>
      <c r="AE85" s="19">
        <f t="shared" si="29"/>
        <v>2.3927737167034065E-2</v>
      </c>
      <c r="AF85" s="19">
        <f t="shared" si="30"/>
        <v>6.3315164957610534E-4</v>
      </c>
      <c r="AG85" s="19">
        <f t="shared" si="31"/>
        <v>5.2232372254773344E-4</v>
      </c>
      <c r="AH85" s="19">
        <f t="shared" si="32"/>
        <v>0.25066832919902565</v>
      </c>
      <c r="AI85" s="19">
        <f t="shared" si="33"/>
        <v>0.18265157750118627</v>
      </c>
    </row>
    <row r="86" spans="1:56" x14ac:dyDescent="0.25">
      <c r="A86" s="45">
        <f t="shared" si="34"/>
        <v>85</v>
      </c>
      <c r="B86" s="32">
        <f t="shared" si="18"/>
        <v>1.0167903012237525</v>
      </c>
      <c r="C86" s="28">
        <f t="shared" si="8"/>
        <v>2.2485112222893539E-2</v>
      </c>
      <c r="D86" s="33">
        <f t="shared" si="19"/>
        <v>2.3258725289110813E-2</v>
      </c>
      <c r="E86" s="28">
        <f t="shared" si="9"/>
        <v>7.7361306621727508E-4</v>
      </c>
      <c r="F86" s="34">
        <f t="shared" si="35"/>
        <v>8.2051150859694267E-4</v>
      </c>
      <c r="G86" s="30">
        <f t="shared" si="10"/>
        <v>4.689844237966759E-5</v>
      </c>
      <c r="H86" s="30">
        <f t="shared" si="41"/>
        <v>2E-3</v>
      </c>
      <c r="I86" s="31">
        <f t="shared" si="40"/>
        <v>-1.9531015576203323E-3</v>
      </c>
      <c r="J86" s="30">
        <f t="shared" si="21"/>
        <v>0.97669437626850963</v>
      </c>
      <c r="K86" s="30">
        <f t="shared" si="22"/>
        <v>0</v>
      </c>
      <c r="L86" s="29">
        <v>7.3999999999999996E-2</v>
      </c>
      <c r="M86" s="29">
        <v>9.4799999999999995E-2</v>
      </c>
      <c r="N86" s="37">
        <f t="shared" si="23"/>
        <v>7.6819999999999999E-2</v>
      </c>
      <c r="O86" s="37">
        <f t="shared" si="24"/>
        <v>9.8699999999999996E-2</v>
      </c>
      <c r="P86" s="32">
        <f t="shared" si="36"/>
        <v>0.60000000000000009</v>
      </c>
      <c r="Q86" s="32">
        <f t="shared" si="12"/>
        <v>8.1471585777191047E-2</v>
      </c>
      <c r="R86" s="43">
        <v>63</v>
      </c>
      <c r="S86" s="44">
        <f t="shared" si="13"/>
        <v>2.3258725289110813E-2</v>
      </c>
      <c r="T86" s="44">
        <f t="shared" si="14"/>
        <v>0.16936691363864603</v>
      </c>
      <c r="U86" s="44">
        <f t="shared" si="15"/>
        <v>0.20484241581971377</v>
      </c>
      <c r="V86" s="44">
        <f t="shared" si="16"/>
        <v>4.2341728409661508E-2</v>
      </c>
      <c r="W86" s="44">
        <f t="shared" si="17"/>
        <v>2.905804890859124E-2</v>
      </c>
      <c r="X86" s="44">
        <f t="shared" si="37"/>
        <v>0.13414314522643958</v>
      </c>
      <c r="Y86" s="44">
        <f t="shared" si="39"/>
        <v>9.5037146819579726E-3</v>
      </c>
      <c r="Z86" s="32">
        <f t="shared" si="25"/>
        <v>8.2139114577499438E-4</v>
      </c>
      <c r="AA86" s="32">
        <f t="shared" si="26"/>
        <v>2.2380704093064783E-2</v>
      </c>
      <c r="AB86" s="32">
        <f t="shared" si="27"/>
        <v>0</v>
      </c>
      <c r="AC86" s="32">
        <f t="shared" si="28"/>
        <v>3.8221623694351155E-5</v>
      </c>
      <c r="AE86" s="19">
        <f t="shared" si="29"/>
        <v>2.2113814614313002E-2</v>
      </c>
      <c r="AF86" s="19">
        <f t="shared" si="30"/>
        <v>5.6325565285260111E-4</v>
      </c>
      <c r="AG86" s="19">
        <f t="shared" si="31"/>
        <v>4.9618249608861329E-4</v>
      </c>
      <c r="AH86" s="19">
        <f t="shared" si="32"/>
        <v>0.25179036707021724</v>
      </c>
      <c r="AI86" s="19">
        <f t="shared" si="33"/>
        <v>0.18343949940589838</v>
      </c>
    </row>
    <row r="87" spans="1:56" x14ac:dyDescent="0.25">
      <c r="A87" s="45">
        <f t="shared" si="34"/>
        <v>86</v>
      </c>
      <c r="B87" s="32">
        <f t="shared" si="18"/>
        <v>1.019843492734305</v>
      </c>
      <c r="C87" s="28">
        <f t="shared" ref="C87:C132" si="42">MAX(D87-E87,$I$14*E87)</f>
        <v>2.0817068603298503E-2</v>
      </c>
      <c r="D87" s="33">
        <f t="shared" si="19"/>
        <v>2.1518657357254084E-2</v>
      </c>
      <c r="E87" s="28">
        <f t="shared" ref="E87:E132" si="43">MAX($I$15,((EXP($Y$9+$Y$8*A87)-1)/EXP($Y$9+$Y$8*A87))*F87)</f>
        <v>7.0158875395558238E-4</v>
      </c>
      <c r="F87" s="34">
        <f t="shared" si="35"/>
        <v>7.4242951490764773E-4</v>
      </c>
      <c r="G87" s="30">
        <f t="shared" ref="G87:G132" si="44">F87-E87</f>
        <v>4.0840760952065352E-5</v>
      </c>
      <c r="H87" s="30">
        <f t="shared" si="41"/>
        <v>2E-3</v>
      </c>
      <c r="I87" s="31">
        <f t="shared" si="40"/>
        <v>-1.9591592390479345E-3</v>
      </c>
      <c r="J87" s="30">
        <f t="shared" si="21"/>
        <v>0.97844050188179399</v>
      </c>
      <c r="K87" s="30">
        <f t="shared" si="22"/>
        <v>0</v>
      </c>
      <c r="L87" s="29">
        <v>7.3999999999999996E-2</v>
      </c>
      <c r="M87" s="29">
        <v>9.4799999999999995E-2</v>
      </c>
      <c r="N87" s="37">
        <f t="shared" si="23"/>
        <v>7.7759999999999996E-2</v>
      </c>
      <c r="O87" s="37">
        <f t="shared" si="24"/>
        <v>9.9999999999999992E-2</v>
      </c>
      <c r="P87" s="32">
        <f t="shared" si="36"/>
        <v>0.8</v>
      </c>
      <c r="Q87" s="32">
        <f t="shared" ref="Q87:Q110" si="45">N87+(H87*($D$5+$D$14))/(C88+E88)</f>
        <v>8.2792456269193015E-2</v>
      </c>
      <c r="R87" s="43">
        <v>64</v>
      </c>
      <c r="S87" s="44">
        <f t="shared" ref="S87:S110" si="46">D87</f>
        <v>2.1518657357254084E-2</v>
      </c>
      <c r="T87" s="44">
        <f t="shared" ref="T87:T110" si="47">Q87*(C87+E87)/(C87*($S$3*(1+$S$5))+E87*(1+$S$7))</f>
        <v>0.17253440550939753</v>
      </c>
      <c r="U87" s="44">
        <f t="shared" ref="U87:U109" si="48">T87*$S$7</f>
        <v>0.20867336882555512</v>
      </c>
      <c r="V87" s="44">
        <f t="shared" ref="V87:V109" si="49">T87*$S$3</f>
        <v>4.3133601377349381E-2</v>
      </c>
      <c r="W87" s="44">
        <f t="shared" ref="W87:W109" si="50">V87*$S$5</f>
        <v>2.9601491141318211E-2</v>
      </c>
      <c r="X87" s="44">
        <f t="shared" si="37"/>
        <v>0.14712023187873599</v>
      </c>
      <c r="Y87" s="44">
        <f t="shared" si="39"/>
        <v>9.5489899006280816E-3</v>
      </c>
      <c r="Z87" s="32">
        <f t="shared" si="25"/>
        <v>7.5060222375030383E-4</v>
      </c>
      <c r="AA87" s="32">
        <f t="shared" si="26"/>
        <v>2.0713293713407847E-2</v>
      </c>
      <c r="AB87" s="32">
        <f t="shared" si="27"/>
        <v>0</v>
      </c>
      <c r="AC87" s="32">
        <f t="shared" si="28"/>
        <v>3.4860922853483392E-5</v>
      </c>
      <c r="AE87" s="19">
        <f t="shared" si="29"/>
        <v>2.0412022777618364E-2</v>
      </c>
      <c r="AF87" s="19">
        <f t="shared" si="30"/>
        <v>5.0018344217970048E-4</v>
      </c>
      <c r="AG87" s="19">
        <f t="shared" si="31"/>
        <v>4.7134958416947568E-4</v>
      </c>
      <c r="AH87" s="19">
        <f t="shared" si="32"/>
        <v>0.25284208285137255</v>
      </c>
      <c r="AI87" s="19">
        <f t="shared" si="33"/>
        <v>0.18417748058402977</v>
      </c>
    </row>
    <row r="88" spans="1:56" x14ac:dyDescent="0.25">
      <c r="A88" s="45">
        <f t="shared" si="34"/>
        <v>87</v>
      </c>
      <c r="B88" s="32">
        <f t="shared" ref="B88:B132" si="51">C88/AE88</f>
        <v>1.0232502845244307</v>
      </c>
      <c r="C88" s="28">
        <f t="shared" si="42"/>
        <v>1.9254678702145034E-2</v>
      </c>
      <c r="D88" s="33">
        <f t="shared" ref="D88:D132" si="52">EXP(-N88)*D87</f>
        <v>1.989006464298626E-2</v>
      </c>
      <c r="E88" s="28">
        <f t="shared" si="43"/>
        <v>6.3538594084122494E-4</v>
      </c>
      <c r="F88" s="34">
        <f t="shared" si="35"/>
        <v>6.7090526134229217E-4</v>
      </c>
      <c r="G88" s="30">
        <f t="shared" si="44"/>
        <v>3.5519320501067224E-5</v>
      </c>
      <c r="H88" s="30">
        <f t="shared" si="41"/>
        <v>2E-3</v>
      </c>
      <c r="I88" s="31">
        <f t="shared" si="40"/>
        <v>-1.964480679498933E-3</v>
      </c>
      <c r="J88" s="30">
        <f t="shared" ref="J88:J132" si="53">1-AP88-I88-H88-E88-C88-AO88</f>
        <v>0.98007441603651269</v>
      </c>
      <c r="K88" s="30">
        <f t="shared" ref="K88:K132" si="54">(C87+E87)*$L$8</f>
        <v>0</v>
      </c>
      <c r="L88" s="29">
        <v>7.8700000000000006E-2</v>
      </c>
      <c r="M88" s="29">
        <v>0.1013</v>
      </c>
      <c r="N88" s="37">
        <f t="shared" ref="N88:N132" si="55">L88*(1-P88)+L93*P88</f>
        <v>7.8700000000000006E-2</v>
      </c>
      <c r="O88" s="37">
        <f t="shared" ref="O88:O132" si="56">M88*(1-P88)+M93*P88</f>
        <v>0.1013</v>
      </c>
      <c r="P88" s="32">
        <f t="shared" si="36"/>
        <v>0</v>
      </c>
      <c r="Q88" s="32">
        <f t="shared" si="45"/>
        <v>8.4149305606006003E-2</v>
      </c>
      <c r="R88" s="43">
        <v>65</v>
      </c>
      <c r="S88" s="44">
        <f t="shared" si="46"/>
        <v>1.989006464298626E-2</v>
      </c>
      <c r="T88" s="44">
        <f t="shared" si="47"/>
        <v>0.17579353164154396</v>
      </c>
      <c r="U88" s="44">
        <f t="shared" si="48"/>
        <v>0.21261514975565113</v>
      </c>
      <c r="V88" s="44">
        <f t="shared" si="49"/>
        <v>4.394838291038599E-2</v>
      </c>
      <c r="W88" s="44">
        <f t="shared" si="50"/>
        <v>3.01606549385002E-2</v>
      </c>
      <c r="X88" s="44">
        <f t="shared" si="37"/>
        <v>0.1633475211147965</v>
      </c>
      <c r="Y88" s="44">
        <f t="shared" si="39"/>
        <v>9.6036176653563621E-3</v>
      </c>
      <c r="Z88" s="32">
        <f t="shared" ref="Z88:Z111" si="57">E87*(1-T87-U87)+H87*$D$14+C87*Y87</f>
        <v>6.8570993755955631E-4</v>
      </c>
      <c r="AA88" s="32">
        <f t="shared" ref="AA88:AA111" si="58">C87*(1-V87-W87-Y87)+$D$5*H87</f>
        <v>1.9151460801979575E-2</v>
      </c>
      <c r="AB88" s="32">
        <f t="shared" ref="AB88:AB109" si="59">AK87*(BF87+BG87)+AL87*(BH87+BI87)</f>
        <v>0</v>
      </c>
      <c r="AC88" s="32">
        <f t="shared" ref="AC88:AC109" si="60">AC87*(1-($D$5+$D$13+$D$14))</f>
        <v>3.1795717312138408E-5</v>
      </c>
      <c r="AE88" s="19">
        <f t="shared" ref="AE88:AE132" si="61">AE87*(1-V87-W87-Y87)+$D$5*AG87+X87*AF87</f>
        <v>1.8817174051501882E-2</v>
      </c>
      <c r="AF88" s="19">
        <f t="shared" ref="AF88:AF132" si="62">AF87*(1-T87-U87-X87)+AG87*$D$14+Y87*AE87</f>
        <v>4.4327806214752754E-4</v>
      </c>
      <c r="AG88" s="19">
        <f t="shared" ref="AG88:AG132" si="63">AG87*(1-$D$5-$D$14)</f>
        <v>4.4775950834239058E-4</v>
      </c>
      <c r="AH88" s="19">
        <f t="shared" ref="AH88:AH132" si="64">AH87+AE87*V87+U87*AF87</f>
        <v>0.25382690186907814</v>
      </c>
      <c r="AI88" s="19">
        <f t="shared" ref="AI88:AI132" si="65">AI87+T87*AF87+W87*AE87</f>
        <v>0.18486800574829995</v>
      </c>
    </row>
    <row r="89" spans="1:56" x14ac:dyDescent="0.25">
      <c r="A89" s="45">
        <f t="shared" ref="A89:A132" si="66">A88+1</f>
        <v>88</v>
      </c>
      <c r="B89" s="32">
        <f t="shared" si="51"/>
        <v>1.0270693699347515</v>
      </c>
      <c r="C89" s="28">
        <f t="shared" si="42"/>
        <v>1.7793912722665568E-2</v>
      </c>
      <c r="D89" s="33">
        <f t="shared" si="52"/>
        <v>1.8368556976677754E-2</v>
      </c>
      <c r="E89" s="28">
        <f t="shared" si="43"/>
        <v>5.7464425401218522E-4</v>
      </c>
      <c r="F89" s="34">
        <f t="shared" ref="F89:F132" si="67">MIN(D89/$I$12,F88*EXP(-O89))</f>
        <v>6.0549598782516417E-4</v>
      </c>
      <c r="G89" s="30">
        <f>F89-E89</f>
        <v>3.0851733812978948E-5</v>
      </c>
      <c r="H89" s="30">
        <f t="shared" si="41"/>
        <v>2E-3</v>
      </c>
      <c r="I89" s="31">
        <f t="shared" si="40"/>
        <v>-1.9691482661870212E-3</v>
      </c>
      <c r="J89" s="30">
        <f t="shared" si="53"/>
        <v>0.98160059128950916</v>
      </c>
      <c r="K89" s="30">
        <f t="shared" si="54"/>
        <v>0</v>
      </c>
      <c r="L89" s="29">
        <v>7.8700000000000006E-2</v>
      </c>
      <c r="M89" s="29">
        <v>0.1013</v>
      </c>
      <c r="N89" s="37">
        <f t="shared" si="55"/>
        <v>7.9579999999999998E-2</v>
      </c>
      <c r="O89" s="37">
        <f t="shared" si="56"/>
        <v>0.10258</v>
      </c>
      <c r="P89" s="32">
        <f t="shared" ref="P89:P132" si="68">MOD(P88+0.2, 1)</f>
        <v>0.2</v>
      </c>
      <c r="Q89" s="32">
        <f t="shared" si="45"/>
        <v>8.5485878370099064E-2</v>
      </c>
      <c r="R89" s="43">
        <v>66</v>
      </c>
      <c r="S89" s="44">
        <f t="shared" si="46"/>
        <v>1.8368556976677754E-2</v>
      </c>
      <c r="T89" s="44">
        <f t="shared" si="47"/>
        <v>0.17902755643761334</v>
      </c>
      <c r="U89" s="44">
        <f t="shared" si="48"/>
        <v>0.2165265716373837</v>
      </c>
      <c r="V89" s="44">
        <f t="shared" si="49"/>
        <v>4.4756889109403335E-2</v>
      </c>
      <c r="W89" s="44">
        <f t="shared" si="50"/>
        <v>3.071551213390426E-2</v>
      </c>
      <c r="X89" s="44">
        <f t="shared" ref="X89:X111" si="69">MIN((C90-AA90)/E89,1-T89-U89-$I$13)</f>
        <v>0.17971759469028861</v>
      </c>
      <c r="Y89" s="44">
        <f t="shared" si="39"/>
        <v>9.6677470712819933E-3</v>
      </c>
      <c r="Z89" s="32">
        <f t="shared" si="57"/>
        <v>6.263013910496845E-4</v>
      </c>
      <c r="AA89" s="32">
        <f t="shared" si="58"/>
        <v>1.7690124004277961E-2</v>
      </c>
      <c r="AB89" s="32">
        <f t="shared" si="59"/>
        <v>0</v>
      </c>
      <c r="AC89" s="32">
        <f t="shared" si="60"/>
        <v>2.9000025146850053E-5</v>
      </c>
      <c r="AE89" s="19">
        <f t="shared" si="61"/>
        <v>1.7324937578263085E-2</v>
      </c>
      <c r="AF89" s="19">
        <f t="shared" si="62"/>
        <v>3.9122826490497862E-4</v>
      </c>
      <c r="AG89" s="19">
        <f t="shared" si="63"/>
        <v>4.2535006722087796E-4</v>
      </c>
      <c r="AH89" s="19">
        <f t="shared" si="64"/>
        <v>0.25474813387115181</v>
      </c>
      <c r="AI89" s="19">
        <f t="shared" si="65"/>
        <v>0.18551346945782912</v>
      </c>
    </row>
    <row r="90" spans="1:56" x14ac:dyDescent="0.25">
      <c r="A90" s="45">
        <f t="shared" si="66"/>
        <v>89</v>
      </c>
      <c r="B90" s="32">
        <f t="shared" si="51"/>
        <v>1.0313400061008207</v>
      </c>
      <c r="C90" s="28">
        <f t="shared" si="42"/>
        <v>1.642951562485764E-2</v>
      </c>
      <c r="D90" s="33">
        <f t="shared" si="52"/>
        <v>1.6948517093414456E-2</v>
      </c>
      <c r="E90" s="28">
        <f t="shared" si="43"/>
        <v>5.1900146855681526E-4</v>
      </c>
      <c r="F90" s="34">
        <f t="shared" si="67"/>
        <v>5.4576470342531476E-4</v>
      </c>
      <c r="G90" s="30">
        <f t="shared" si="44"/>
        <v>2.6763234868499501E-5</v>
      </c>
      <c r="H90" s="30">
        <f t="shared" si="41"/>
        <v>2E-3</v>
      </c>
      <c r="I90" s="31">
        <f t="shared" si="40"/>
        <v>-1.9732367651315004E-3</v>
      </c>
      <c r="J90" s="30">
        <f t="shared" si="53"/>
        <v>0.98302471967171712</v>
      </c>
      <c r="K90" s="30">
        <f t="shared" si="54"/>
        <v>0</v>
      </c>
      <c r="L90" s="29">
        <v>7.8700000000000006E-2</v>
      </c>
      <c r="M90" s="29">
        <v>0.1013</v>
      </c>
      <c r="N90" s="37">
        <f t="shared" si="55"/>
        <v>8.0460000000000004E-2</v>
      </c>
      <c r="O90" s="37">
        <f t="shared" si="56"/>
        <v>0.10386000000000001</v>
      </c>
      <c r="P90" s="32">
        <f t="shared" si="68"/>
        <v>0.4</v>
      </c>
      <c r="Q90" s="32">
        <f t="shared" si="45"/>
        <v>8.686634040869301E-2</v>
      </c>
      <c r="R90" s="43">
        <v>67</v>
      </c>
      <c r="S90" s="44">
        <f t="shared" si="46"/>
        <v>1.6948517093414456E-2</v>
      </c>
      <c r="T90" s="44">
        <f t="shared" si="47"/>
        <v>0.1823705372440152</v>
      </c>
      <c r="U90" s="44">
        <f t="shared" si="48"/>
        <v>0.22056977139647782</v>
      </c>
      <c r="V90" s="44">
        <f t="shared" si="49"/>
        <v>4.5592634311003799E-2</v>
      </c>
      <c r="W90" s="44">
        <f t="shared" si="50"/>
        <v>3.12890627624536E-2</v>
      </c>
      <c r="X90" s="44">
        <f t="shared" si="69"/>
        <v>0.19797528350129623</v>
      </c>
      <c r="Y90" s="44">
        <f t="shared" si="39"/>
        <v>9.7415551984820509E-3</v>
      </c>
      <c r="Z90" s="32">
        <f t="shared" si="57"/>
        <v>5.7215868791852056E-4</v>
      </c>
      <c r="AA90" s="32">
        <f t="shared" si="58"/>
        <v>1.6326241941723975E-2</v>
      </c>
      <c r="AB90" s="32">
        <f t="shared" si="59"/>
        <v>0</v>
      </c>
      <c r="AC90" s="32">
        <f t="shared" si="60"/>
        <v>2.6450148938670827E-5</v>
      </c>
      <c r="AE90" s="19">
        <f t="shared" si="61"/>
        <v>1.593026114343473E-2</v>
      </c>
      <c r="AF90" s="19">
        <f t="shared" si="62"/>
        <v>3.4488599885976943E-4</v>
      </c>
      <c r="AG90" s="19">
        <f t="shared" si="63"/>
        <v>4.0406217246973192E-4</v>
      </c>
      <c r="AH90" s="19">
        <f t="shared" si="64"/>
        <v>0.255608255496097</v>
      </c>
      <c r="AI90" s="19">
        <f t="shared" si="65"/>
        <v>0.18611565442850866</v>
      </c>
    </row>
    <row r="91" spans="1:56" x14ac:dyDescent="0.25">
      <c r="A91" s="45">
        <f t="shared" si="66"/>
        <v>90</v>
      </c>
      <c r="B91" s="32">
        <f t="shared" si="51"/>
        <v>1.0361102255990422</v>
      </c>
      <c r="C91" s="28">
        <f t="shared" si="42"/>
        <v>1.5156392598417966E-2</v>
      </c>
      <c r="D91" s="33">
        <f t="shared" si="52"/>
        <v>1.5624502308904296E-2</v>
      </c>
      <c r="E91" s="28">
        <f t="shared" si="43"/>
        <v>4.6810971048633077E-4</v>
      </c>
      <c r="F91" s="34">
        <f t="shared" si="67"/>
        <v>4.9129655972253927E-4</v>
      </c>
      <c r="G91" s="30">
        <f t="shared" si="44"/>
        <v>2.3186849236208501E-5</v>
      </c>
      <c r="H91" s="30">
        <f t="shared" si="41"/>
        <v>2E-3</v>
      </c>
      <c r="I91" s="31">
        <f t="shared" si="40"/>
        <v>-1.9768131507637916E-3</v>
      </c>
      <c r="J91" s="30">
        <f t="shared" si="53"/>
        <v>0.98435231084185948</v>
      </c>
      <c r="K91" s="30">
        <f t="shared" si="54"/>
        <v>0</v>
      </c>
      <c r="L91" s="29">
        <v>7.8700000000000006E-2</v>
      </c>
      <c r="M91" s="29">
        <v>0.1013</v>
      </c>
      <c r="N91" s="37">
        <f t="shared" si="55"/>
        <v>8.1339999999999996E-2</v>
      </c>
      <c r="O91" s="37">
        <f t="shared" si="56"/>
        <v>0.10514000000000001</v>
      </c>
      <c r="P91" s="32">
        <f t="shared" si="68"/>
        <v>0.60000000000000009</v>
      </c>
      <c r="Q91" s="32">
        <f t="shared" si="45"/>
        <v>8.8295329420527507E-2</v>
      </c>
      <c r="R91" s="43">
        <v>68</v>
      </c>
      <c r="S91" s="44">
        <f t="shared" si="46"/>
        <v>1.5624502308904296E-2</v>
      </c>
      <c r="T91" s="44">
        <f t="shared" si="47"/>
        <v>0.18583256050955149</v>
      </c>
      <c r="U91" s="44">
        <f t="shared" si="48"/>
        <v>0.22475694818384945</v>
      </c>
      <c r="V91" s="44">
        <f t="shared" si="49"/>
        <v>4.6458140127387873E-2</v>
      </c>
      <c r="W91" s="44">
        <f t="shared" si="50"/>
        <v>3.1883037342325019E-2</v>
      </c>
      <c r="X91" s="44">
        <f t="shared" si="69"/>
        <v>0.21832529888172478</v>
      </c>
      <c r="Y91" s="44">
        <f t="shared" si="39"/>
        <v>9.8252479230396799E-3</v>
      </c>
      <c r="Z91" s="32">
        <f t="shared" si="57"/>
        <v>5.2271418311977192E-4</v>
      </c>
      <c r="AA91" s="32">
        <f t="shared" si="58"/>
        <v>1.5053643135542841E-2</v>
      </c>
      <c r="AB91" s="32">
        <f t="shared" si="59"/>
        <v>0</v>
      </c>
      <c r="AC91" s="32">
        <f t="shared" si="60"/>
        <v>2.4124474904252291E-5</v>
      </c>
      <c r="AE91" s="19">
        <f t="shared" si="61"/>
        <v>1.4628166216248928E-2</v>
      </c>
      <c r="AF91" s="19">
        <f t="shared" si="62"/>
        <v>3.0348942315512866E-4</v>
      </c>
      <c r="AG91" s="19">
        <f t="shared" si="63"/>
        <v>3.8383969300321674E-4</v>
      </c>
      <c r="AH91" s="19">
        <f t="shared" si="64"/>
        <v>0.25641062949281479</v>
      </c>
      <c r="AI91" s="19">
        <f t="shared" si="65"/>
        <v>0.18667699441414787</v>
      </c>
    </row>
    <row r="92" spans="1:56" x14ac:dyDescent="0.25">
      <c r="A92" s="45">
        <f t="shared" si="66"/>
        <v>91</v>
      </c>
      <c r="B92" s="32">
        <f t="shared" si="51"/>
        <v>1.0414366090678453</v>
      </c>
      <c r="C92" s="28">
        <f t="shared" si="42"/>
        <v>1.3969613420980662E-2</v>
      </c>
      <c r="D92" s="33">
        <f t="shared" si="52"/>
        <v>1.439124942261313E-2</v>
      </c>
      <c r="E92" s="28">
        <f t="shared" si="43"/>
        <v>4.2163600163246719E-4</v>
      </c>
      <c r="F92" s="34">
        <f t="shared" si="67"/>
        <v>4.4169868291925248E-4</v>
      </c>
      <c r="G92" s="30">
        <f t="shared" si="44"/>
        <v>2.0062681286785286E-5</v>
      </c>
      <c r="H92" s="30">
        <f t="shared" si="41"/>
        <v>2E-3</v>
      </c>
      <c r="I92" s="31">
        <f t="shared" si="40"/>
        <v>-1.9799373187132149E-3</v>
      </c>
      <c r="J92" s="30">
        <f t="shared" si="53"/>
        <v>0.9855886878961001</v>
      </c>
      <c r="K92" s="30">
        <f t="shared" si="54"/>
        <v>0</v>
      </c>
      <c r="L92" s="29">
        <v>7.8700000000000006E-2</v>
      </c>
      <c r="M92" s="29">
        <v>0.1013</v>
      </c>
      <c r="N92" s="37">
        <f t="shared" si="55"/>
        <v>8.2219999999999988E-2</v>
      </c>
      <c r="O92" s="37">
        <f t="shared" si="56"/>
        <v>0.10642000000000001</v>
      </c>
      <c r="P92" s="32">
        <f t="shared" si="68"/>
        <v>0.8</v>
      </c>
      <c r="Q92" s="32">
        <f t="shared" si="45"/>
        <v>8.9778011971037019E-2</v>
      </c>
      <c r="R92" s="43">
        <v>69</v>
      </c>
      <c r="S92" s="44">
        <f t="shared" si="46"/>
        <v>1.439124942261313E-2</v>
      </c>
      <c r="T92" s="44">
        <f t="shared" si="47"/>
        <v>0.18942491056334873</v>
      </c>
      <c r="U92" s="44">
        <f t="shared" si="48"/>
        <v>0.2291017499381042</v>
      </c>
      <c r="V92" s="44">
        <f t="shared" si="49"/>
        <v>4.7356227640837183E-2</v>
      </c>
      <c r="W92" s="44">
        <f t="shared" si="50"/>
        <v>3.2499371910378466E-2</v>
      </c>
      <c r="X92" s="44">
        <f t="shared" si="69"/>
        <v>0.24099967539616135</v>
      </c>
      <c r="Y92" s="44">
        <f t="shared" si="39"/>
        <v>9.9190608697420201E-3</v>
      </c>
      <c r="Z92" s="32">
        <f t="shared" si="57"/>
        <v>4.7761438248575315E-4</v>
      </c>
      <c r="AA92" s="32">
        <f t="shared" si="58"/>
        <v>1.3867413228529296E-2</v>
      </c>
      <c r="AB92" s="32">
        <f t="shared" si="59"/>
        <v>0</v>
      </c>
      <c r="AC92" s="32">
        <f t="shared" si="60"/>
        <v>2.2003289688664596E-5</v>
      </c>
      <c r="AE92" s="19">
        <f t="shared" si="61"/>
        <v>1.3413791390994398E-2</v>
      </c>
      <c r="AF92" s="19">
        <f t="shared" si="62"/>
        <v>2.6647729568153052E-4</v>
      </c>
      <c r="AG92" s="19">
        <f t="shared" si="63"/>
        <v>3.6462930698082183E-4</v>
      </c>
      <c r="AH92" s="19">
        <f t="shared" si="64"/>
        <v>0.25715843824525042</v>
      </c>
      <c r="AI92" s="19">
        <f t="shared" si="65"/>
        <v>0.18719978300046275</v>
      </c>
    </row>
    <row r="93" spans="1:56" x14ac:dyDescent="0.25">
      <c r="A93" s="45">
        <f t="shared" si="66"/>
        <v>92</v>
      </c>
      <c r="B93" s="32">
        <f t="shared" si="51"/>
        <v>1.0473846083630385</v>
      </c>
      <c r="C93" s="28">
        <f t="shared" si="42"/>
        <v>1.2864415846791847E-2</v>
      </c>
      <c r="D93" s="33">
        <f t="shared" si="52"/>
        <v>1.3243678481964154E-2</v>
      </c>
      <c r="E93" s="28">
        <f t="shared" si="43"/>
        <v>3.7926263517230706E-4</v>
      </c>
      <c r="F93" s="34">
        <f t="shared" si="67"/>
        <v>3.9659988921685198E-4</v>
      </c>
      <c r="G93" s="30">
        <f>F93-E93</f>
        <v>1.7337254044544922E-5</v>
      </c>
      <c r="H93" s="30">
        <f t="shared" si="41"/>
        <v>2E-3</v>
      </c>
      <c r="I93" s="31">
        <f t="shared" si="40"/>
        <v>-1.982662745955455E-3</v>
      </c>
      <c r="J93" s="30">
        <f t="shared" si="53"/>
        <v>0.9867389842639912</v>
      </c>
      <c r="K93" s="30">
        <f t="shared" si="54"/>
        <v>0</v>
      </c>
      <c r="L93" s="29">
        <v>8.3099999999999993E-2</v>
      </c>
      <c r="M93" s="29">
        <v>0.1077</v>
      </c>
      <c r="N93" s="37">
        <f t="shared" si="55"/>
        <v>8.3099999999999993E-2</v>
      </c>
      <c r="O93" s="37">
        <f t="shared" si="56"/>
        <v>0.1077</v>
      </c>
      <c r="P93" s="32">
        <f t="shared" si="68"/>
        <v>0</v>
      </c>
      <c r="Q93" s="32">
        <f t="shared" si="45"/>
        <v>9.1319654600781217E-2</v>
      </c>
      <c r="R93" s="43">
        <v>70</v>
      </c>
      <c r="S93" s="44">
        <f t="shared" si="46"/>
        <v>1.3243678481964154E-2</v>
      </c>
      <c r="T93" s="44">
        <f t="shared" si="47"/>
        <v>0.1931591758527216</v>
      </c>
      <c r="U93" s="44">
        <f t="shared" si="48"/>
        <v>0.23361819241646734</v>
      </c>
      <c r="V93" s="44">
        <f t="shared" si="49"/>
        <v>4.8289793963180401E-2</v>
      </c>
      <c r="W93" s="44">
        <f t="shared" si="50"/>
        <v>3.3140054680614012E-2</v>
      </c>
      <c r="X93" s="44">
        <f t="shared" si="69"/>
        <v>0.26817328781538036</v>
      </c>
      <c r="Y93" s="44">
        <f t="shared" si="39"/>
        <v>1.0023260512552104E-2</v>
      </c>
      <c r="Z93" s="32">
        <f t="shared" si="57"/>
        <v>4.3652583291575275E-4</v>
      </c>
      <c r="AA93" s="32">
        <f t="shared" si="58"/>
        <v>1.2762801707263087E-2</v>
      </c>
      <c r="AB93" s="32">
        <f t="shared" si="59"/>
        <v>0</v>
      </c>
      <c r="AC93" s="32">
        <f t="shared" si="60"/>
        <v>2.00686132670169E-5</v>
      </c>
      <c r="AE93" s="19">
        <f t="shared" si="61"/>
        <v>1.2282418267438257E-2</v>
      </c>
      <c r="AF93" s="19">
        <f t="shared" si="62"/>
        <v>2.3340515856432885E-4</v>
      </c>
      <c r="AG93" s="19">
        <f t="shared" si="63"/>
        <v>3.4638036121032486E-4</v>
      </c>
      <c r="AH93" s="19">
        <f t="shared" si="64"/>
        <v>0.25785471521864844</v>
      </c>
      <c r="AI93" s="19">
        <f t="shared" si="65"/>
        <v>0.18768620023350854</v>
      </c>
    </row>
    <row r="94" spans="1:56" x14ac:dyDescent="0.25">
      <c r="A94" s="45">
        <f t="shared" si="66"/>
        <v>93</v>
      </c>
      <c r="B94" s="32">
        <f t="shared" si="51"/>
        <v>1.0540519324351609</v>
      </c>
      <c r="C94" s="28">
        <f t="shared" si="42"/>
        <v>1.1836938715305256E-2</v>
      </c>
      <c r="D94" s="33">
        <f t="shared" si="52"/>
        <v>1.2177626113113961E-2</v>
      </c>
      <c r="E94" s="28">
        <f t="shared" si="43"/>
        <v>3.4068739780870611E-4</v>
      </c>
      <c r="F94" s="34">
        <f t="shared" si="67"/>
        <v>3.5565029717199545E-4</v>
      </c>
      <c r="G94" s="30">
        <f t="shared" si="44"/>
        <v>1.4962899363289337E-5</v>
      </c>
      <c r="H94" s="30">
        <f t="shared" si="41"/>
        <v>2E-3</v>
      </c>
      <c r="I94" s="31">
        <f t="shared" si="40"/>
        <v>-1.9850371006367106E-3</v>
      </c>
      <c r="J94" s="30">
        <f t="shared" si="53"/>
        <v>0.98780741098752278</v>
      </c>
      <c r="K94" s="30">
        <f t="shared" si="54"/>
        <v>0</v>
      </c>
      <c r="L94" s="29">
        <v>8.3099999999999993E-2</v>
      </c>
      <c r="M94" s="29">
        <v>0.1077</v>
      </c>
      <c r="N94" s="37">
        <f t="shared" si="55"/>
        <v>8.3919999999999995E-2</v>
      </c>
      <c r="O94" s="37">
        <f t="shared" si="56"/>
        <v>0.10898000000000002</v>
      </c>
      <c r="P94" s="32">
        <f t="shared" si="68"/>
        <v>0.2</v>
      </c>
      <c r="Q94" s="32">
        <f t="shared" si="45"/>
        <v>9.2866551840338374E-2</v>
      </c>
      <c r="R94" s="43">
        <v>71</v>
      </c>
      <c r="S94" s="44">
        <f t="shared" si="46"/>
        <v>1.2177626113113961E-2</v>
      </c>
      <c r="T94" s="44">
        <f t="shared" si="47"/>
        <v>0.19692324280603646</v>
      </c>
      <c r="U94" s="44">
        <f t="shared" si="48"/>
        <v>0.23817067879919274</v>
      </c>
      <c r="V94" s="44">
        <f t="shared" si="49"/>
        <v>4.9230810701509115E-2</v>
      </c>
      <c r="W94" s="44">
        <f t="shared" si="50"/>
        <v>3.3785850481427834E-2</v>
      </c>
      <c r="X94" s="44">
        <f t="shared" si="69"/>
        <v>0.29648151436813291</v>
      </c>
      <c r="Y94" s="44">
        <f t="shared" si="39"/>
        <v>1.0138145430017943E-2</v>
      </c>
      <c r="Z94" s="32">
        <f t="shared" si="57"/>
        <v>3.9913561036906557E-4</v>
      </c>
      <c r="AA94" s="32">
        <f t="shared" si="58"/>
        <v>1.1735230607485573E-2</v>
      </c>
      <c r="AB94" s="32">
        <f t="shared" si="59"/>
        <v>0</v>
      </c>
      <c r="AC94" s="32">
        <f t="shared" si="60"/>
        <v>1.8304046538485128E-5</v>
      </c>
      <c r="AE94" s="19">
        <f t="shared" si="61"/>
        <v>1.1229938820906621E-2</v>
      </c>
      <c r="AF94" s="19">
        <f t="shared" si="62"/>
        <v>2.0345272890903764E-4</v>
      </c>
      <c r="AG94" s="19">
        <f t="shared" si="63"/>
        <v>3.2904473758744134E-4</v>
      </c>
      <c r="AH94" s="19">
        <f t="shared" si="64"/>
        <v>0.2585023583573971</v>
      </c>
      <c r="AI94" s="19">
        <f t="shared" si="65"/>
        <v>0.18813832459456967</v>
      </c>
    </row>
    <row r="95" spans="1:56" x14ac:dyDescent="0.25">
      <c r="A95" s="45">
        <f t="shared" si="66"/>
        <v>94</v>
      </c>
      <c r="B95" s="32">
        <f t="shared" si="51"/>
        <v>1.0615167998166448</v>
      </c>
      <c r="C95" s="28">
        <f t="shared" si="42"/>
        <v>1.0882584081383076E-2</v>
      </c>
      <c r="D95" s="33">
        <f t="shared" si="52"/>
        <v>1.1188207735625757E-2</v>
      </c>
      <c r="E95" s="28">
        <f t="shared" si="43"/>
        <v>3.0562365424268058E-4</v>
      </c>
      <c r="F95" s="34">
        <f t="shared" si="67"/>
        <v>3.1852085024702576E-4</v>
      </c>
      <c r="G95" s="30">
        <f t="shared" si="44"/>
        <v>1.2897196004345182E-5</v>
      </c>
      <c r="H95" s="30">
        <f t="shared" si="41"/>
        <v>2E-3</v>
      </c>
      <c r="I95" s="31">
        <f t="shared" si="40"/>
        <v>-1.9871028039956549E-3</v>
      </c>
      <c r="J95" s="30">
        <f t="shared" si="53"/>
        <v>0.98879889506836993</v>
      </c>
      <c r="K95" s="30">
        <f t="shared" si="54"/>
        <v>0</v>
      </c>
      <c r="L95" s="29">
        <v>8.3099999999999993E-2</v>
      </c>
      <c r="M95" s="29">
        <v>0.1077</v>
      </c>
      <c r="N95" s="37">
        <f t="shared" si="55"/>
        <v>8.4739999999999996E-2</v>
      </c>
      <c r="O95" s="37">
        <f t="shared" si="56"/>
        <v>0.11026</v>
      </c>
      <c r="P95" s="32">
        <f t="shared" si="68"/>
        <v>0.4</v>
      </c>
      <c r="Q95" s="32">
        <f t="shared" si="45"/>
        <v>9.4485719751895764E-2</v>
      </c>
      <c r="R95" s="43">
        <v>72</v>
      </c>
      <c r="S95" s="44">
        <f t="shared" si="46"/>
        <v>1.1188207735625757E-2</v>
      </c>
      <c r="T95" s="44">
        <f t="shared" si="47"/>
        <v>0.20085921006544546</v>
      </c>
      <c r="U95" s="44">
        <f t="shared" si="48"/>
        <v>0.24293107163320768</v>
      </c>
      <c r="V95" s="44">
        <f t="shared" si="49"/>
        <v>5.0214802516361366E-2</v>
      </c>
      <c r="W95" s="44">
        <f t="shared" si="50"/>
        <v>3.4461138981816637E-2</v>
      </c>
      <c r="X95" s="44">
        <f t="shared" si="69"/>
        <v>0.32803563911183931</v>
      </c>
      <c r="Y95" s="44">
        <f t="shared" si="39"/>
        <v>1.0264047723860793E-2</v>
      </c>
      <c r="Z95" s="32">
        <f t="shared" si="57"/>
        <v>3.6525128114084479E-4</v>
      </c>
      <c r="AA95" s="32">
        <f t="shared" si="58"/>
        <v>1.0781576565754613E-2</v>
      </c>
      <c r="AB95" s="32">
        <f t="shared" si="59"/>
        <v>0</v>
      </c>
      <c r="AC95" s="32">
        <f t="shared" si="60"/>
        <v>1.6694632320892352E-5</v>
      </c>
      <c r="AE95" s="19">
        <f t="shared" si="61"/>
        <v>1.0251918842229174E-2</v>
      </c>
      <c r="AF95" s="19">
        <f t="shared" si="62"/>
        <v>1.7714764707139815E-4</v>
      </c>
      <c r="AG95" s="19">
        <f t="shared" si="63"/>
        <v>3.1257672621989521E-4</v>
      </c>
      <c r="AH95" s="19">
        <f t="shared" si="64"/>
        <v>0.2591036738242265</v>
      </c>
      <c r="AI95" s="19">
        <f t="shared" si="65"/>
        <v>0.1885578021996229</v>
      </c>
    </row>
    <row r="96" spans="1:56" x14ac:dyDescent="0.25">
      <c r="A96" s="45">
        <f t="shared" si="66"/>
        <v>95</v>
      </c>
      <c r="B96" s="32">
        <f t="shared" si="51"/>
        <v>1.0698672386138366</v>
      </c>
      <c r="C96" s="28">
        <f t="shared" si="42"/>
        <v>9.9969527040988451E-3</v>
      </c>
      <c r="D96" s="33">
        <f t="shared" si="52"/>
        <v>1.0270753013165566E-2</v>
      </c>
      <c r="E96" s="28">
        <f t="shared" si="43"/>
        <v>2.7380030906672083E-4</v>
      </c>
      <c r="F96" s="34">
        <f t="shared" si="67"/>
        <v>2.8490276219000113E-4</v>
      </c>
      <c r="G96" s="30">
        <f t="shared" si="44"/>
        <v>1.1102453123280301E-5</v>
      </c>
      <c r="H96" s="30">
        <f t="shared" si="41"/>
        <v>2E-3</v>
      </c>
      <c r="I96" s="31">
        <f t="shared" si="40"/>
        <v>-1.9888975468767196E-3</v>
      </c>
      <c r="J96" s="30">
        <f t="shared" si="53"/>
        <v>0.9897181445337111</v>
      </c>
      <c r="K96" s="30">
        <f t="shared" si="54"/>
        <v>0</v>
      </c>
      <c r="L96" s="29">
        <v>8.3099999999999993E-2</v>
      </c>
      <c r="M96" s="29">
        <v>0.1077</v>
      </c>
      <c r="N96" s="37">
        <f t="shared" si="55"/>
        <v>8.5559999999999997E-2</v>
      </c>
      <c r="O96" s="37">
        <f t="shared" si="56"/>
        <v>0.11154</v>
      </c>
      <c r="P96" s="32">
        <f t="shared" si="68"/>
        <v>0.60000000000000009</v>
      </c>
      <c r="Q96" s="32">
        <f t="shared" si="45"/>
        <v>9.618498378631643E-2</v>
      </c>
      <c r="R96" s="43">
        <v>73</v>
      </c>
      <c r="S96" s="44">
        <f t="shared" si="46"/>
        <v>1.0270753013165566E-2</v>
      </c>
      <c r="T96" s="44">
        <f t="shared" si="47"/>
        <v>0.20498443522663895</v>
      </c>
      <c r="U96" s="44">
        <f t="shared" si="48"/>
        <v>0.24792036422681332</v>
      </c>
      <c r="V96" s="44">
        <f t="shared" si="49"/>
        <v>5.1246108806659738E-2</v>
      </c>
      <c r="W96" s="44">
        <f t="shared" si="50"/>
        <v>3.5168898200648849E-2</v>
      </c>
      <c r="X96" s="44">
        <f t="shared" si="69"/>
        <v>0.36322663811825023</v>
      </c>
      <c r="Y96" s="44">
        <f t="shared" si="39"/>
        <v>1.0401334610132533E-2</v>
      </c>
      <c r="Z96" s="32">
        <f t="shared" si="57"/>
        <v>3.3448050214702823E-4</v>
      </c>
      <c r="AA96" s="32">
        <f t="shared" si="58"/>
        <v>9.8966972533516516E-3</v>
      </c>
      <c r="AB96" s="32">
        <f t="shared" si="59"/>
        <v>0</v>
      </c>
      <c r="AC96" s="32">
        <f t="shared" si="60"/>
        <v>1.5226728567575534E-5</v>
      </c>
      <c r="AE96" s="19">
        <f t="shared" si="61"/>
        <v>9.3441058322818651E-3</v>
      </c>
      <c r="AF96" s="19">
        <f t="shared" si="62"/>
        <v>1.5389719401249884E-4</v>
      </c>
      <c r="AG96" s="19">
        <f t="shared" si="63"/>
        <v>2.9693290490136811E-4</v>
      </c>
      <c r="AH96" s="19">
        <f t="shared" si="64"/>
        <v>0.25966150657204318</v>
      </c>
      <c r="AI96" s="19">
        <f t="shared" si="65"/>
        <v>0.18894667673613097</v>
      </c>
      <c r="BD96" s="1">
        <f>A43</f>
        <v>42</v>
      </c>
    </row>
    <row r="97" spans="1:35" x14ac:dyDescent="0.25">
      <c r="A97" s="45">
        <f t="shared" si="66"/>
        <v>96</v>
      </c>
      <c r="B97" s="32">
        <f t="shared" si="51"/>
        <v>1.0792102907641778</v>
      </c>
      <c r="C97" s="28">
        <f t="shared" si="42"/>
        <v>9.1758414691064678E-3</v>
      </c>
      <c r="D97" s="33">
        <f t="shared" si="52"/>
        <v>9.420803129710267E-3</v>
      </c>
      <c r="E97" s="28">
        <f t="shared" si="43"/>
        <v>2.4496166060379956E-4</v>
      </c>
      <c r="F97" s="34">
        <f t="shared" si="67"/>
        <v>2.5450689723761411E-4</v>
      </c>
      <c r="G97" s="30">
        <f t="shared" si="44"/>
        <v>9.5452366338145576E-6</v>
      </c>
      <c r="H97" s="30">
        <f t="shared" si="41"/>
        <v>2E-3</v>
      </c>
      <c r="I97" s="31">
        <f t="shared" si="40"/>
        <v>-1.9904547633661854E-3</v>
      </c>
      <c r="J97" s="30">
        <f t="shared" si="53"/>
        <v>0.99056965163365596</v>
      </c>
      <c r="K97" s="30">
        <f t="shared" si="54"/>
        <v>0</v>
      </c>
      <c r="L97" s="29">
        <v>8.3099999999999993E-2</v>
      </c>
      <c r="M97" s="29">
        <v>0.1077</v>
      </c>
      <c r="N97" s="37">
        <f t="shared" si="55"/>
        <v>8.6379999999999998E-2</v>
      </c>
      <c r="O97" s="37">
        <f t="shared" si="56"/>
        <v>0.11282</v>
      </c>
      <c r="P97" s="32">
        <f t="shared" si="68"/>
        <v>0.8</v>
      </c>
      <c r="Q97" s="32">
        <f t="shared" si="45"/>
        <v>9.7973077918290685E-2</v>
      </c>
      <c r="R97" s="43">
        <v>74</v>
      </c>
      <c r="S97" s="44">
        <f t="shared" si="46"/>
        <v>9.420803129710267E-3</v>
      </c>
      <c r="T97" s="44">
        <f t="shared" si="47"/>
        <v>0.20931836202394302</v>
      </c>
      <c r="U97" s="44">
        <f t="shared" si="48"/>
        <v>0.25316207298841759</v>
      </c>
      <c r="V97" s="44">
        <f t="shared" si="49"/>
        <v>5.2329590505985756E-2</v>
      </c>
      <c r="W97" s="44">
        <f t="shared" si="50"/>
        <v>3.5912464072735337E-2</v>
      </c>
      <c r="X97" s="44">
        <f t="shared" si="69"/>
        <v>0.40250068168272329</v>
      </c>
      <c r="Y97" s="44">
        <f t="shared" si="39"/>
        <v>1.0550410193559684E-2</v>
      </c>
      <c r="Z97" s="32">
        <f t="shared" si="57"/>
        <v>3.0656677829980067E-4</v>
      </c>
      <c r="AA97" s="32">
        <f t="shared" si="58"/>
        <v>9.0763899033284249E-3</v>
      </c>
      <c r="AB97" s="32">
        <f t="shared" si="59"/>
        <v>0</v>
      </c>
      <c r="AC97" s="32">
        <f t="shared" si="60"/>
        <v>1.3887892731873473E-5</v>
      </c>
      <c r="AE97" s="19">
        <f t="shared" si="61"/>
        <v>8.5023665430480171E-3</v>
      </c>
      <c r="AF97" s="19">
        <f t="shared" si="62"/>
        <v>1.3332561476583779E-4</v>
      </c>
      <c r="AG97" s="19">
        <f t="shared" si="63"/>
        <v>2.8207202461752901E-4</v>
      </c>
      <c r="AH97" s="19">
        <f t="shared" si="64"/>
        <v>0.26017850988461827</v>
      </c>
      <c r="AI97" s="19">
        <f t="shared" si="65"/>
        <v>0.18930684517232022</v>
      </c>
    </row>
    <row r="98" spans="1:35" x14ac:dyDescent="0.25">
      <c r="A98" s="45">
        <f t="shared" si="66"/>
        <v>97</v>
      </c>
      <c r="B98" s="32">
        <f t="shared" si="51"/>
        <v>1.0896713801944939</v>
      </c>
      <c r="C98" s="28">
        <f t="shared" si="42"/>
        <v>8.4152402967559107E-3</v>
      </c>
      <c r="D98" s="33">
        <f t="shared" si="52"/>
        <v>8.6341074572893993E-3</v>
      </c>
      <c r="E98" s="28">
        <f t="shared" si="43"/>
        <v>2.1886716053348882E-4</v>
      </c>
      <c r="F98" s="34">
        <f t="shared" si="67"/>
        <v>2.2706309644221018E-4</v>
      </c>
      <c r="G98" s="30">
        <f t="shared" si="44"/>
        <v>8.195935908721357E-6</v>
      </c>
      <c r="H98" s="30">
        <f t="shared" si="41"/>
        <v>2E-3</v>
      </c>
      <c r="I98" s="31">
        <f t="shared" si="40"/>
        <v>-1.9918040640912785E-3</v>
      </c>
      <c r="J98" s="30">
        <f t="shared" si="53"/>
        <v>0.99135769660680195</v>
      </c>
      <c r="K98" s="30">
        <f t="shared" si="54"/>
        <v>0</v>
      </c>
      <c r="L98" s="29">
        <v>8.72E-2</v>
      </c>
      <c r="M98" s="29">
        <v>0.11409999999999999</v>
      </c>
      <c r="N98" s="37">
        <f t="shared" si="55"/>
        <v>8.72E-2</v>
      </c>
      <c r="O98" s="37">
        <f t="shared" si="56"/>
        <v>0.11409999999999999</v>
      </c>
      <c r="P98" s="32">
        <f t="shared" si="68"/>
        <v>0</v>
      </c>
      <c r="Q98" s="32">
        <f t="shared" si="45"/>
        <v>9.9859250196985008E-2</v>
      </c>
      <c r="R98" s="43">
        <v>75</v>
      </c>
      <c r="S98" s="44">
        <f t="shared" si="46"/>
        <v>8.6341074572893993E-3</v>
      </c>
      <c r="T98" s="44">
        <f t="shared" si="47"/>
        <v>0.21388169739473309</v>
      </c>
      <c r="U98" s="44">
        <f t="shared" si="48"/>
        <v>0.25868124211930554</v>
      </c>
      <c r="V98" s="44">
        <f t="shared" si="49"/>
        <v>5.3470424348683272E-2</v>
      </c>
      <c r="W98" s="44">
        <f t="shared" si="50"/>
        <v>3.6695389258900299E-2</v>
      </c>
      <c r="X98" s="44">
        <f t="shared" si="69"/>
        <v>0.44781293482469403</v>
      </c>
      <c r="Y98" s="44">
        <f t="shared" si="39"/>
        <v>1.07117174370097E-2</v>
      </c>
      <c r="Z98" s="32">
        <f t="shared" si="57"/>
        <v>2.8127086976078761E-4</v>
      </c>
      <c r="AA98" s="32">
        <f t="shared" si="58"/>
        <v>8.3166430613767495E-3</v>
      </c>
      <c r="AB98" s="32">
        <f t="shared" si="59"/>
        <v>0</v>
      </c>
      <c r="AC98" s="32">
        <f t="shared" si="60"/>
        <v>1.2666776299062524E-5</v>
      </c>
      <c r="AE98" s="19">
        <f t="shared" si="61"/>
        <v>7.7227322380935487E-3</v>
      </c>
      <c r="AF98" s="19">
        <f t="shared" si="62"/>
        <v>1.1515026270045306E-4</v>
      </c>
      <c r="AG98" s="19">
        <f t="shared" si="63"/>
        <v>2.6795490078225178E-4</v>
      </c>
      <c r="AH98" s="19">
        <f t="shared" si="64"/>
        <v>0.26065718823316436</v>
      </c>
      <c r="AI98" s="19">
        <f t="shared" si="65"/>
        <v>0.18964009360462927</v>
      </c>
    </row>
    <row r="99" spans="1:35" x14ac:dyDescent="0.25">
      <c r="A99" s="45">
        <f t="shared" si="66"/>
        <v>98</v>
      </c>
      <c r="B99" s="32">
        <f t="shared" si="51"/>
        <v>1.1014146017818196</v>
      </c>
      <c r="C99" s="28">
        <f t="shared" si="42"/>
        <v>7.7116487653304689E-3</v>
      </c>
      <c r="D99" s="33">
        <f t="shared" si="52"/>
        <v>7.9069359519484059E-3</v>
      </c>
      <c r="E99" s="28">
        <f t="shared" si="43"/>
        <v>1.9528718661793713E-4</v>
      </c>
      <c r="F99" s="34">
        <f t="shared" si="67"/>
        <v>2.0231541434610802E-4</v>
      </c>
      <c r="G99" s="30">
        <f t="shared" si="44"/>
        <v>7.0282277281708894E-6</v>
      </c>
      <c r="H99" s="30">
        <f t="shared" si="41"/>
        <v>2E-3</v>
      </c>
      <c r="I99" s="31">
        <f t="shared" si="40"/>
        <v>-1.992971772271829E-3</v>
      </c>
      <c r="J99" s="30">
        <f t="shared" si="53"/>
        <v>0.99208603582032329</v>
      </c>
      <c r="K99" s="30">
        <f t="shared" si="54"/>
        <v>0</v>
      </c>
      <c r="L99" s="29">
        <v>8.72E-2</v>
      </c>
      <c r="M99" s="29">
        <v>0.11409999999999999</v>
      </c>
      <c r="N99" s="37">
        <f t="shared" si="55"/>
        <v>8.7980000000000003E-2</v>
      </c>
      <c r="O99" s="37">
        <f t="shared" si="56"/>
        <v>0.1154</v>
      </c>
      <c r="P99" s="32">
        <f t="shared" si="68"/>
        <v>0.2</v>
      </c>
      <c r="Q99" s="32">
        <f t="shared" si="45"/>
        <v>0.10181426089284673</v>
      </c>
      <c r="R99" s="43">
        <v>76</v>
      </c>
      <c r="S99" s="44">
        <f t="shared" si="46"/>
        <v>7.9069359519484059E-3</v>
      </c>
      <c r="T99" s="44">
        <f t="shared" si="47"/>
        <v>0.2186139221639844</v>
      </c>
      <c r="U99" s="44">
        <f t="shared" si="48"/>
        <v>0.2644046761307649</v>
      </c>
      <c r="V99" s="44">
        <f t="shared" si="49"/>
        <v>5.4653480540996099E-2</v>
      </c>
      <c r="W99" s="44">
        <f t="shared" si="50"/>
        <v>3.7507290567350277E-2</v>
      </c>
      <c r="X99" s="44">
        <f t="shared" si="69"/>
        <v>0.49698111832235425</v>
      </c>
      <c r="Y99" s="44">
        <f t="shared" ref="Y99:Y110" si="70">MIN(Y98*$I$17*(1-POWER(R99,$I$19)*$I$18/100000),1-V99-W99-$I$13)</f>
        <v>1.088574033943613E-2</v>
      </c>
      <c r="Z99" s="32">
        <f t="shared" si="57"/>
        <v>2.5837062115631433E-4</v>
      </c>
      <c r="AA99" s="32">
        <f t="shared" si="58"/>
        <v>7.6136372198352198E-3</v>
      </c>
      <c r="AB99" s="32">
        <f t="shared" si="59"/>
        <v>0</v>
      </c>
      <c r="AC99" s="32">
        <f t="shared" si="60"/>
        <v>1.1553028591750061E-5</v>
      </c>
      <c r="AE99" s="19">
        <f t="shared" si="61"/>
        <v>7.0015857360660617E-3</v>
      </c>
      <c r="AF99" s="19">
        <f t="shared" si="62"/>
        <v>9.8965173444197168E-5</v>
      </c>
      <c r="AG99" s="19">
        <f t="shared" si="63"/>
        <v>2.5454430991723553E-4</v>
      </c>
      <c r="AH99" s="19">
        <f t="shared" si="64"/>
        <v>0.26109991321605225</v>
      </c>
      <c r="AI99" s="19">
        <f t="shared" si="65"/>
        <v>0.18994811080389021</v>
      </c>
    </row>
    <row r="100" spans="1:35" x14ac:dyDescent="0.25">
      <c r="A100" s="45">
        <f t="shared" si="66"/>
        <v>99</v>
      </c>
      <c r="B100" s="32">
        <f t="shared" si="51"/>
        <v>1.1146036481564259</v>
      </c>
      <c r="C100" s="28">
        <f t="shared" si="42"/>
        <v>7.0613498943149899E-3</v>
      </c>
      <c r="D100" s="33">
        <f t="shared" si="52"/>
        <v>7.2353616346072548E-3</v>
      </c>
      <c r="E100" s="28">
        <f t="shared" si="43"/>
        <v>1.7401174029226459E-4</v>
      </c>
      <c r="F100" s="34">
        <f t="shared" si="67"/>
        <v>1.8003079808986923E-4</v>
      </c>
      <c r="G100" s="30">
        <f t="shared" si="44"/>
        <v>6.0190577976046314E-6</v>
      </c>
      <c r="H100" s="30">
        <f t="shared" si="41"/>
        <v>2E-3</v>
      </c>
      <c r="I100" s="31">
        <f t="shared" si="40"/>
        <v>-1.9939809422023953E-3</v>
      </c>
      <c r="J100" s="30">
        <f t="shared" si="53"/>
        <v>0.99275861930759524</v>
      </c>
      <c r="K100" s="30">
        <f t="shared" si="54"/>
        <v>0</v>
      </c>
      <c r="L100" s="29">
        <v>8.72E-2</v>
      </c>
      <c r="M100" s="29">
        <v>0.11409999999999999</v>
      </c>
      <c r="N100" s="37">
        <f t="shared" si="55"/>
        <v>8.8760000000000006E-2</v>
      </c>
      <c r="O100" s="37">
        <f t="shared" si="56"/>
        <v>0.1167</v>
      </c>
      <c r="P100" s="32">
        <f t="shared" si="68"/>
        <v>0.4</v>
      </c>
      <c r="Q100" s="32">
        <f t="shared" si="45"/>
        <v>0.10389013104172903</v>
      </c>
      <c r="R100" s="43">
        <v>77</v>
      </c>
      <c r="S100" s="44">
        <f t="shared" si="46"/>
        <v>7.2353616346072548E-3</v>
      </c>
      <c r="T100" s="44">
        <f t="shared" si="47"/>
        <v>0.22362752779030806</v>
      </c>
      <c r="U100" s="44">
        <f t="shared" si="48"/>
        <v>0.27046842888152123</v>
      </c>
      <c r="V100" s="44">
        <f t="shared" si="49"/>
        <v>5.5906881947577015E-2</v>
      </c>
      <c r="W100" s="44">
        <f t="shared" si="50"/>
        <v>3.836746800323914E-2</v>
      </c>
      <c r="X100" s="44">
        <f t="shared" si="69"/>
        <v>0.48590404332817072</v>
      </c>
      <c r="Y100" s="44">
        <f t="shared" si="70"/>
        <v>1.1073006337195823E-2</v>
      </c>
      <c r="Z100" s="32">
        <f t="shared" si="57"/>
        <v>2.3769714266537169E-4</v>
      </c>
      <c r="AA100" s="32">
        <f t="shared" si="58"/>
        <v>6.9642958499155812E-3</v>
      </c>
      <c r="AB100" s="32">
        <f t="shared" si="59"/>
        <v>0</v>
      </c>
      <c r="AC100" s="32">
        <f t="shared" si="60"/>
        <v>1.0537209033341244E-5</v>
      </c>
      <c r="AE100" s="19">
        <f t="shared" si="61"/>
        <v>6.3353012579804371E-3</v>
      </c>
      <c r="AF100" s="19">
        <f t="shared" si="62"/>
        <v>8.4915510170400292E-5</v>
      </c>
      <c r="AG100" s="19">
        <f t="shared" si="63"/>
        <v>2.4180489150259744E-4</v>
      </c>
      <c r="AH100" s="19">
        <f t="shared" si="64"/>
        <v>0.26150874110046718</v>
      </c>
      <c r="AI100" s="19">
        <f t="shared" si="65"/>
        <v>0.19023235647924933</v>
      </c>
    </row>
    <row r="101" spans="1:35" x14ac:dyDescent="0.25">
      <c r="A101" s="45">
        <f t="shared" si="66"/>
        <v>100</v>
      </c>
      <c r="B101" s="32">
        <f t="shared" si="51"/>
        <v>1.1305271795297265</v>
      </c>
      <c r="C101" s="28">
        <f t="shared" si="42"/>
        <v>6.4608205768984031E-3</v>
      </c>
      <c r="D101" s="33">
        <f t="shared" si="52"/>
        <v>6.6156651407172492E-3</v>
      </c>
      <c r="E101" s="28">
        <f t="shared" si="43"/>
        <v>1.5484456381884584E-4</v>
      </c>
      <c r="F101" s="34">
        <f t="shared" si="67"/>
        <v>1.5999265961152599E-4</v>
      </c>
      <c r="G101" s="30">
        <f t="shared" si="44"/>
        <v>5.1480957926801428E-6</v>
      </c>
      <c r="H101" s="30">
        <f t="shared" si="41"/>
        <v>2E-3</v>
      </c>
      <c r="I101" s="31">
        <f t="shared" si="40"/>
        <v>-1.9948519042073199E-3</v>
      </c>
      <c r="J101" s="30">
        <f t="shared" si="53"/>
        <v>0.99337918676348991</v>
      </c>
      <c r="K101" s="30">
        <f t="shared" si="54"/>
        <v>0</v>
      </c>
      <c r="L101" s="29">
        <v>8.72E-2</v>
      </c>
      <c r="M101" s="29">
        <v>0.11409999999999999</v>
      </c>
      <c r="N101" s="37">
        <f t="shared" si="55"/>
        <v>8.9540000000000008E-2</v>
      </c>
      <c r="O101" s="37">
        <f t="shared" si="56"/>
        <v>0.11799999999999999</v>
      </c>
      <c r="P101" s="32">
        <f t="shared" si="68"/>
        <v>0.60000000000000009</v>
      </c>
      <c r="Q101" s="32">
        <f t="shared" si="45"/>
        <v>0.10610029874275066</v>
      </c>
      <c r="R101" s="43">
        <v>78</v>
      </c>
      <c r="S101" s="44">
        <f t="shared" si="46"/>
        <v>6.6156651407172492E-3</v>
      </c>
      <c r="T101" s="44">
        <f t="shared" si="47"/>
        <v>0.22895282753870924</v>
      </c>
      <c r="U101" s="44">
        <f t="shared" si="48"/>
        <v>0.27690916303668212</v>
      </c>
      <c r="V101" s="44">
        <f t="shared" si="49"/>
        <v>5.723820688467731E-2</v>
      </c>
      <c r="W101" s="44">
        <f t="shared" si="50"/>
        <v>3.9281122371837382E-2</v>
      </c>
      <c r="X101" s="44">
        <f t="shared" si="69"/>
        <v>0.4741380094246086</v>
      </c>
      <c r="Y101" s="44">
        <f t="shared" si="70"/>
        <v>1.1274088945298249E-2</v>
      </c>
      <c r="Z101" s="32">
        <f t="shared" si="57"/>
        <v>2.1901390827357012E-4</v>
      </c>
      <c r="AA101" s="32">
        <f t="shared" si="58"/>
        <v>6.3647609384872902E-3</v>
      </c>
      <c r="AB101" s="32">
        <f t="shared" si="59"/>
        <v>0</v>
      </c>
      <c r="AC101" s="32">
        <f t="shared" si="60"/>
        <v>9.61070712588871E-6</v>
      </c>
      <c r="AE101" s="19">
        <f t="shared" si="61"/>
        <v>5.7148741701070448E-3</v>
      </c>
      <c r="AF101" s="19">
        <f t="shared" si="62"/>
        <v>7.8231616734136082E-5</v>
      </c>
      <c r="AG101" s="19">
        <f t="shared" si="63"/>
        <v>2.2970305473964109E-4</v>
      </c>
      <c r="AH101" s="19">
        <f t="shared" si="64"/>
        <v>0.26188589500462289</v>
      </c>
      <c r="AI101" s="19">
        <f t="shared" si="65"/>
        <v>0.19049441539316622</v>
      </c>
    </row>
    <row r="102" spans="1:35" x14ac:dyDescent="0.25">
      <c r="A102" s="45">
        <f t="shared" si="66"/>
        <v>101</v>
      </c>
      <c r="B102" s="32">
        <f t="shared" si="51"/>
        <v>1.1488612670494509</v>
      </c>
      <c r="C102" s="28">
        <f t="shared" si="42"/>
        <v>5.9067255062762933E-3</v>
      </c>
      <c r="D102" s="33">
        <f t="shared" si="52"/>
        <v>6.0443281888902011E-3</v>
      </c>
      <c r="E102" s="28">
        <f t="shared" si="43"/>
        <v>1.3760268261390799E-4</v>
      </c>
      <c r="F102" s="34">
        <f t="shared" si="67"/>
        <v>1.4200012483966758E-4</v>
      </c>
      <c r="G102" s="30">
        <f t="shared" si="44"/>
        <v>4.3974422257595978E-6</v>
      </c>
      <c r="H102" s="30">
        <f t="shared" si="41"/>
        <v>2E-3</v>
      </c>
      <c r="I102" s="31">
        <f t="shared" si="40"/>
        <v>-1.9956025577742404E-3</v>
      </c>
      <c r="J102" s="30">
        <f t="shared" si="53"/>
        <v>0.9939512743688842</v>
      </c>
      <c r="K102" s="30">
        <f t="shared" si="54"/>
        <v>0</v>
      </c>
      <c r="L102" s="29">
        <v>8.72E-2</v>
      </c>
      <c r="M102" s="29">
        <v>0.11409999999999999</v>
      </c>
      <c r="N102" s="37">
        <f t="shared" si="55"/>
        <v>9.0319999999999998E-2</v>
      </c>
      <c r="O102" s="37">
        <f t="shared" si="56"/>
        <v>0.1193</v>
      </c>
      <c r="P102" s="32">
        <f t="shared" si="68"/>
        <v>0.8</v>
      </c>
      <c r="Q102" s="32">
        <f t="shared" si="45"/>
        <v>0.10845979581964152</v>
      </c>
      <c r="R102" s="43">
        <v>79</v>
      </c>
      <c r="S102" s="44">
        <f t="shared" si="46"/>
        <v>6.0443281888902011E-3</v>
      </c>
      <c r="T102" s="44">
        <f t="shared" si="47"/>
        <v>0.23462383068062789</v>
      </c>
      <c r="U102" s="44">
        <f t="shared" si="48"/>
        <v>0.28376801143129993</v>
      </c>
      <c r="V102" s="44">
        <f t="shared" si="49"/>
        <v>5.8655957670156973E-2</v>
      </c>
      <c r="W102" s="44">
        <f t="shared" si="50"/>
        <v>4.0254088597166567E-2</v>
      </c>
      <c r="X102" s="44">
        <f t="shared" si="69"/>
        <v>0.46160815788807219</v>
      </c>
      <c r="Y102" s="44">
        <f t="shared" si="70"/>
        <v>1.1489610656959666E-2</v>
      </c>
      <c r="Z102" s="32">
        <f t="shared" si="57"/>
        <v>2.0214474352346699E-4</v>
      </c>
      <c r="AA102" s="32">
        <f t="shared" si="58"/>
        <v>5.8116922298889319E-3</v>
      </c>
      <c r="AB102" s="32">
        <f t="shared" si="59"/>
        <v>0</v>
      </c>
      <c r="AC102" s="32">
        <f t="shared" si="60"/>
        <v>8.7656694640250281E-6</v>
      </c>
      <c r="AE102" s="19">
        <f t="shared" si="61"/>
        <v>5.1413740507121192E-3</v>
      </c>
      <c r="AF102" s="19">
        <f t="shared" si="62"/>
        <v>7.2057677837573009E-5</v>
      </c>
      <c r="AG102" s="19">
        <f t="shared" si="63"/>
        <v>2.182068899799563E-4</v>
      </c>
      <c r="AH102" s="19">
        <f t="shared" si="64"/>
        <v>0.26223466720620425</v>
      </c>
      <c r="AI102" s="19">
        <f t="shared" si="65"/>
        <v>0.19073681341463605</v>
      </c>
    </row>
    <row r="103" spans="1:35" x14ac:dyDescent="0.25">
      <c r="A103" s="45">
        <f t="shared" si="66"/>
        <v>102</v>
      </c>
      <c r="B103" s="32">
        <f t="shared" si="51"/>
        <v>1.1699233816011192</v>
      </c>
      <c r="C103" s="28">
        <f t="shared" si="42"/>
        <v>5.3959109498830458E-3</v>
      </c>
      <c r="D103" s="33">
        <f t="shared" si="52"/>
        <v>5.5180268566677156E-3</v>
      </c>
      <c r="E103" s="28">
        <f t="shared" si="43"/>
        <v>1.2211590678466974E-4</v>
      </c>
      <c r="F103" s="34">
        <f t="shared" si="67"/>
        <v>1.2586726971421989E-4</v>
      </c>
      <c r="G103" s="30">
        <f t="shared" si="44"/>
        <v>3.7513629295501537E-6</v>
      </c>
      <c r="H103" s="30">
        <f t="shared" si="41"/>
        <v>2E-3</v>
      </c>
      <c r="I103" s="31">
        <f t="shared" si="40"/>
        <v>-1.9962486370704497E-3</v>
      </c>
      <c r="J103" s="30">
        <f t="shared" si="53"/>
        <v>0.99447822178040268</v>
      </c>
      <c r="K103" s="30">
        <f t="shared" si="54"/>
        <v>0</v>
      </c>
      <c r="L103" s="29">
        <v>9.11E-2</v>
      </c>
      <c r="M103" s="29">
        <v>0.1206</v>
      </c>
      <c r="N103" s="37">
        <f t="shared" si="55"/>
        <v>9.11E-2</v>
      </c>
      <c r="O103" s="37">
        <f t="shared" si="56"/>
        <v>0.1206</v>
      </c>
      <c r="P103" s="32">
        <f t="shared" si="68"/>
        <v>0</v>
      </c>
      <c r="Q103" s="32">
        <f t="shared" si="45"/>
        <v>0.11096994301792584</v>
      </c>
      <c r="R103" s="43">
        <v>80</v>
      </c>
      <c r="S103" s="44">
        <f t="shared" si="46"/>
        <v>5.5180268566677156E-3</v>
      </c>
      <c r="T103" s="44">
        <f t="shared" si="47"/>
        <v>0.24064508890776054</v>
      </c>
      <c r="U103" s="44">
        <f t="shared" si="48"/>
        <v>0.29105047915195364</v>
      </c>
      <c r="V103" s="44">
        <f t="shared" si="49"/>
        <v>6.0161272226940135E-2</v>
      </c>
      <c r="W103" s="44">
        <f t="shared" si="50"/>
        <v>4.1287147606723633E-2</v>
      </c>
      <c r="X103" s="44">
        <f t="shared" si="69"/>
        <v>0.44830443194028585</v>
      </c>
      <c r="Y103" s="44">
        <f t="shared" si="70"/>
        <v>1.1720246121810706E-2</v>
      </c>
      <c r="Z103" s="32">
        <f t="shared" si="57"/>
        <v>1.8692684396302383E-4</v>
      </c>
      <c r="AA103" s="32">
        <f t="shared" si="58"/>
        <v>5.3019306242004932E-3</v>
      </c>
      <c r="AB103" s="32">
        <f t="shared" si="59"/>
        <v>0</v>
      </c>
      <c r="AC103" s="32">
        <f t="shared" si="60"/>
        <v>7.9949331663184604E-6</v>
      </c>
      <c r="AE103" s="19">
        <f t="shared" si="61"/>
        <v>4.612191733870963E-3</v>
      </c>
      <c r="AF103" s="19">
        <f t="shared" si="62"/>
        <v>6.6273142485296179E-5</v>
      </c>
      <c r="AG103" s="19">
        <f t="shared" si="63"/>
        <v>2.0728608458731005E-4</v>
      </c>
      <c r="AH103" s="19">
        <f t="shared" si="64"/>
        <v>0.26255668708883756</v>
      </c>
      <c r="AI103" s="19">
        <f t="shared" si="65"/>
        <v>0.19096068118958881</v>
      </c>
    </row>
    <row r="104" spans="1:35" x14ac:dyDescent="0.25">
      <c r="A104" s="45">
        <f t="shared" si="66"/>
        <v>103</v>
      </c>
      <c r="B104" s="32">
        <f t="shared" si="51"/>
        <v>1.1949976062378751</v>
      </c>
      <c r="C104" s="28">
        <f t="shared" si="42"/>
        <v>4.9291853822031407E-3</v>
      </c>
      <c r="D104" s="33">
        <f t="shared" si="52"/>
        <v>5.0375524689199348E-3</v>
      </c>
      <c r="E104" s="28">
        <f t="shared" si="43"/>
        <v>1.0836708671679423E-4</v>
      </c>
      <c r="F104" s="34">
        <f t="shared" si="67"/>
        <v>1.1156729336118562E-4</v>
      </c>
      <c r="G104" s="30">
        <f t="shared" si="44"/>
        <v>3.2002066443913871E-6</v>
      </c>
      <c r="H104" s="30">
        <f t="shared" si="41"/>
        <v>2E-3</v>
      </c>
      <c r="I104" s="31">
        <f t="shared" si="40"/>
        <v>-1.9967997933556087E-3</v>
      </c>
      <c r="J104" s="30">
        <f t="shared" si="53"/>
        <v>0.99495924732443575</v>
      </c>
      <c r="K104" s="30">
        <f t="shared" si="54"/>
        <v>0</v>
      </c>
      <c r="L104" s="29">
        <v>9.11E-2</v>
      </c>
      <c r="M104" s="29">
        <v>0.1206</v>
      </c>
      <c r="N104" s="37">
        <f t="shared" si="55"/>
        <v>9.11E-2</v>
      </c>
      <c r="O104" s="37">
        <f t="shared" si="56"/>
        <v>0.12060000000000001</v>
      </c>
      <c r="P104" s="32">
        <f t="shared" si="68"/>
        <v>0.2</v>
      </c>
      <c r="Q104" s="32">
        <f t="shared" si="45"/>
        <v>0.11286510912587669</v>
      </c>
      <c r="R104" s="43">
        <v>81</v>
      </c>
      <c r="S104" s="44">
        <f t="shared" si="46"/>
        <v>5.0375524689199348E-3</v>
      </c>
      <c r="T104" s="44">
        <f t="shared" si="47"/>
        <v>0.24534321401680989</v>
      </c>
      <c r="U104" s="44">
        <f t="shared" si="48"/>
        <v>0.29673267100681738</v>
      </c>
      <c r="V104" s="44">
        <f t="shared" si="49"/>
        <v>6.1335803504202473E-2</v>
      </c>
      <c r="W104" s="44">
        <f t="shared" si="50"/>
        <v>4.2093198483276223E-2</v>
      </c>
      <c r="X104" s="44">
        <f t="shared" si="69"/>
        <v>0.43792411497637268</v>
      </c>
      <c r="Y104" s="44">
        <f t="shared" si="70"/>
        <v>1.1966725625263979E-2</v>
      </c>
      <c r="Z104" s="32">
        <f t="shared" si="57"/>
        <v>1.7321911788590531E-4</v>
      </c>
      <c r="AA104" s="32">
        <f t="shared" si="58"/>
        <v>4.832568493433261E-3</v>
      </c>
      <c r="AB104" s="32">
        <f t="shared" si="59"/>
        <v>0</v>
      </c>
      <c r="AC104" s="32">
        <f t="shared" si="60"/>
        <v>7.2919651597892401E-6</v>
      </c>
      <c r="AE104" s="19">
        <f t="shared" si="61"/>
        <v>4.1248495867044791E-3</v>
      </c>
      <c r="AF104" s="19">
        <f t="shared" si="62"/>
        <v>6.0852831716696863E-5</v>
      </c>
      <c r="AG104" s="19">
        <f t="shared" si="63"/>
        <v>1.9691184301047642E-4</v>
      </c>
      <c r="AH104" s="19">
        <f t="shared" si="64"/>
        <v>0.26285345124117704</v>
      </c>
      <c r="AI104" s="19">
        <f t="shared" si="65"/>
        <v>0.19116705373676124</v>
      </c>
    </row>
    <row r="105" spans="1:35" x14ac:dyDescent="0.25">
      <c r="A105" s="45">
        <f t="shared" si="66"/>
        <v>104</v>
      </c>
      <c r="B105" s="32">
        <f t="shared" si="51"/>
        <v>1.222476025022059</v>
      </c>
      <c r="C105" s="28">
        <f t="shared" si="42"/>
        <v>4.4989147092419591E-3</v>
      </c>
      <c r="D105" s="33">
        <f t="shared" si="52"/>
        <v>4.5989147092419594E-3</v>
      </c>
      <c r="E105" s="28">
        <f t="shared" si="43"/>
        <v>1E-4</v>
      </c>
      <c r="F105" s="34">
        <f t="shared" si="67"/>
        <v>9.8891959571397776E-5</v>
      </c>
      <c r="G105" s="30">
        <f t="shared" si="44"/>
        <v>-1.1080404286022285E-6</v>
      </c>
      <c r="H105" s="30">
        <f t="shared" si="41"/>
        <v>2E-3</v>
      </c>
      <c r="I105" s="31">
        <f t="shared" si="40"/>
        <v>-2.0011080404286024E-3</v>
      </c>
      <c r="J105" s="30">
        <f t="shared" si="53"/>
        <v>0.99540219333118662</v>
      </c>
      <c r="K105" s="30">
        <f t="shared" si="54"/>
        <v>0</v>
      </c>
      <c r="L105" s="29">
        <v>9.11E-2</v>
      </c>
      <c r="M105" s="29">
        <v>0.1206</v>
      </c>
      <c r="N105" s="37">
        <f t="shared" si="55"/>
        <v>9.11E-2</v>
      </c>
      <c r="O105" s="37">
        <f t="shared" si="56"/>
        <v>0.1206</v>
      </c>
      <c r="P105" s="32">
        <f t="shared" si="68"/>
        <v>0.4</v>
      </c>
      <c r="Q105" s="32">
        <f t="shared" si="45"/>
        <v>0.1149410334057803</v>
      </c>
      <c r="R105" s="43">
        <v>82</v>
      </c>
      <c r="S105" s="44">
        <f t="shared" si="46"/>
        <v>4.5989147092419594E-3</v>
      </c>
      <c r="T105" s="44">
        <f t="shared" si="47"/>
        <v>0.24963032607107943</v>
      </c>
      <c r="U105" s="44">
        <f t="shared" si="48"/>
        <v>0.30191775923461633</v>
      </c>
      <c r="V105" s="44">
        <f t="shared" si="49"/>
        <v>6.2407581517769858E-2</v>
      </c>
      <c r="W105" s="44">
        <f t="shared" si="50"/>
        <v>4.2828732414155801E-2</v>
      </c>
      <c r="X105" s="44">
        <f t="shared" si="69"/>
        <v>0.42845191469430416</v>
      </c>
      <c r="Y105" s="44">
        <f t="shared" si="70"/>
        <v>1.2229838893909569E-2</v>
      </c>
      <c r="Z105" s="32">
        <f t="shared" si="57"/>
        <v>1.6140040444647774E-4</v>
      </c>
      <c r="AA105" s="32">
        <f t="shared" si="58"/>
        <v>4.4076840358487305E-3</v>
      </c>
      <c r="AB105" s="32">
        <f t="shared" si="59"/>
        <v>0</v>
      </c>
      <c r="AC105" s="32">
        <f t="shared" si="60"/>
        <v>6.6508068029373316E-6</v>
      </c>
      <c r="AE105" s="19">
        <f t="shared" si="61"/>
        <v>3.6801660050231077E-3</v>
      </c>
      <c r="AF105" s="19">
        <f t="shared" si="62"/>
        <v>5.5775516841957274E-5</v>
      </c>
      <c r="AG105" s="19">
        <f t="shared" si="63"/>
        <v>1.8705681085625685E-4</v>
      </c>
      <c r="AH105" s="19">
        <f t="shared" si="64"/>
        <v>0.26312450922820513</v>
      </c>
      <c r="AI105" s="19">
        <f t="shared" si="65"/>
        <v>0.19135561167844345</v>
      </c>
    </row>
    <row r="106" spans="1:35" x14ac:dyDescent="0.25">
      <c r="A106" s="45">
        <f t="shared" si="66"/>
        <v>105</v>
      </c>
      <c r="B106" s="32">
        <f t="shared" si="51"/>
        <v>1.2509858868324466</v>
      </c>
      <c r="C106" s="28">
        <f t="shared" si="42"/>
        <v>4.0984707123887633E-3</v>
      </c>
      <c r="D106" s="33">
        <f t="shared" si="52"/>
        <v>4.1984707123887636E-3</v>
      </c>
      <c r="E106" s="28">
        <f t="shared" si="43"/>
        <v>1E-4</v>
      </c>
      <c r="F106" s="34">
        <f t="shared" si="67"/>
        <v>8.7656690175414015E-5</v>
      </c>
      <c r="G106" s="30">
        <f t="shared" si="44"/>
        <v>-1.234330982458599E-5</v>
      </c>
      <c r="H106" s="30">
        <f t="shared" si="41"/>
        <v>2E-3</v>
      </c>
      <c r="I106" s="31">
        <f t="shared" ref="I106:I132" si="71">G106-H106</f>
        <v>-2.0123433098245859E-3</v>
      </c>
      <c r="J106" s="30">
        <f t="shared" si="53"/>
        <v>0.99581387259743592</v>
      </c>
      <c r="K106" s="30">
        <f t="shared" si="54"/>
        <v>0</v>
      </c>
      <c r="L106" s="29">
        <v>9.11E-2</v>
      </c>
      <c r="M106" s="29">
        <v>0.1206</v>
      </c>
      <c r="N106" s="37">
        <f t="shared" si="55"/>
        <v>9.11E-2</v>
      </c>
      <c r="O106" s="37">
        <f t="shared" si="56"/>
        <v>0.1206</v>
      </c>
      <c r="P106" s="32">
        <f t="shared" si="68"/>
        <v>0.60000000000000009</v>
      </c>
      <c r="Q106" s="32">
        <f t="shared" si="45"/>
        <v>0.11721495630774317</v>
      </c>
      <c r="R106" s="43">
        <v>83</v>
      </c>
      <c r="S106" s="44">
        <f t="shared" si="46"/>
        <v>4.1984707123887636E-3</v>
      </c>
      <c r="T106" s="44">
        <f t="shared" si="47"/>
        <v>0.25253518946640352</v>
      </c>
      <c r="U106" s="44">
        <f t="shared" si="48"/>
        <v>0.30543107374652856</v>
      </c>
      <c r="V106" s="44">
        <f t="shared" si="49"/>
        <v>6.313379736660088E-2</v>
      </c>
      <c r="W106" s="44">
        <f t="shared" si="50"/>
        <v>4.3327115839824147E-2</v>
      </c>
      <c r="X106" s="44">
        <f t="shared" si="69"/>
        <v>0.4220337367870679</v>
      </c>
      <c r="Y106" s="44">
        <f t="shared" si="70"/>
        <v>1.2510439254393931E-2</v>
      </c>
      <c r="Z106" s="32">
        <f t="shared" si="57"/>
        <v>1.5265648670513457E-4</v>
      </c>
      <c r="AA106" s="32">
        <f t="shared" si="58"/>
        <v>4.0177500938187605E-3</v>
      </c>
      <c r="AB106" s="32">
        <f t="shared" si="59"/>
        <v>0</v>
      </c>
      <c r="AC106" s="32">
        <f t="shared" si="60"/>
        <v>6.0660233778840445E-6</v>
      </c>
      <c r="AE106" s="19">
        <f t="shared" si="61"/>
        <v>3.2761926057905243E-3</v>
      </c>
      <c r="AF106" s="19">
        <f t="shared" si="62"/>
        <v>5.1060739620978303E-5</v>
      </c>
      <c r="AG106" s="19">
        <f t="shared" si="63"/>
        <v>1.776950027624892E-4</v>
      </c>
      <c r="AH106" s="19">
        <f t="shared" si="64"/>
        <v>0.2633710191072276</v>
      </c>
      <c r="AI106" s="19">
        <f t="shared" si="65"/>
        <v>0.19152715178396831</v>
      </c>
    </row>
    <row r="107" spans="1:35" x14ac:dyDescent="0.25">
      <c r="A107" s="45">
        <f t="shared" si="66"/>
        <v>106</v>
      </c>
      <c r="B107" s="32">
        <f t="shared" si="51"/>
        <v>1.2818250316757693</v>
      </c>
      <c r="C107" s="28">
        <f t="shared" si="42"/>
        <v>3.7328948104566402E-3</v>
      </c>
      <c r="D107" s="33">
        <f t="shared" si="52"/>
        <v>3.8328948104566401E-3</v>
      </c>
      <c r="E107" s="28">
        <f t="shared" si="43"/>
        <v>1E-4</v>
      </c>
      <c r="F107" s="34">
        <f t="shared" si="67"/>
        <v>7.7697877216813239E-5</v>
      </c>
      <c r="G107" s="30">
        <f t="shared" si="44"/>
        <v>-2.2302122783186766E-5</v>
      </c>
      <c r="H107" s="30">
        <f t="shared" si="41"/>
        <v>2E-3</v>
      </c>
      <c r="I107" s="31">
        <f t="shared" si="71"/>
        <v>-2.022302122783187E-3</v>
      </c>
      <c r="J107" s="30">
        <f t="shared" si="53"/>
        <v>0.99618940731232652</v>
      </c>
      <c r="K107" s="30">
        <f t="shared" si="54"/>
        <v>0</v>
      </c>
      <c r="L107" s="29">
        <v>9.11E-2</v>
      </c>
      <c r="M107" s="29">
        <v>0.1206</v>
      </c>
      <c r="N107" s="37">
        <f t="shared" si="55"/>
        <v>9.11E-2</v>
      </c>
      <c r="O107" s="37">
        <f t="shared" si="56"/>
        <v>0.12060000000000001</v>
      </c>
      <c r="P107" s="32">
        <f t="shared" si="68"/>
        <v>0.8</v>
      </c>
      <c r="Q107" s="32">
        <f t="shared" si="45"/>
        <v>0.11970576265079119</v>
      </c>
      <c r="R107" s="43">
        <v>84</v>
      </c>
      <c r="S107" s="44">
        <f t="shared" si="46"/>
        <v>3.8328948104566401E-3</v>
      </c>
      <c r="T107" s="44">
        <f t="shared" si="47"/>
        <v>0.25566431328500971</v>
      </c>
      <c r="U107" s="44">
        <f t="shared" si="48"/>
        <v>0.30921562214876175</v>
      </c>
      <c r="V107" s="44">
        <f t="shared" si="49"/>
        <v>6.3916078321252429E-2</v>
      </c>
      <c r="W107" s="44">
        <f t="shared" si="50"/>
        <v>4.3863975318506582E-2</v>
      </c>
      <c r="X107" s="44">
        <f t="shared" si="69"/>
        <v>0.41512006456622852</v>
      </c>
      <c r="Y107" s="44">
        <f t="shared" si="70"/>
        <v>1.2809448176077669E-2</v>
      </c>
      <c r="Z107" s="32">
        <f t="shared" si="57"/>
        <v>1.4826733570619401E-4</v>
      </c>
      <c r="AA107" s="32">
        <f t="shared" si="58"/>
        <v>3.6581756960778321E-3</v>
      </c>
      <c r="AB107" s="32">
        <f t="shared" si="59"/>
        <v>0</v>
      </c>
      <c r="AC107" s="32">
        <f t="shared" si="60"/>
        <v>5.5326580235024272E-6</v>
      </c>
      <c r="AE107" s="19">
        <f t="shared" si="61"/>
        <v>2.91217187854142E-3</v>
      </c>
      <c r="AF107" s="19">
        <f t="shared" si="62"/>
        <v>4.6698109015905209E-5</v>
      </c>
      <c r="AG107" s="19">
        <f t="shared" si="63"/>
        <v>1.6880173388086433E-4</v>
      </c>
      <c r="AH107" s="19">
        <f t="shared" si="64"/>
        <v>0.26359345312386429</v>
      </c>
      <c r="AI107" s="19">
        <f t="shared" si="65"/>
        <v>0.19168199439406744</v>
      </c>
    </row>
    <row r="108" spans="1:35" x14ac:dyDescent="0.25">
      <c r="A108" s="45">
        <f t="shared" si="66"/>
        <v>107</v>
      </c>
      <c r="B108" s="32">
        <f t="shared" si="51"/>
        <v>1.3152712867305378</v>
      </c>
      <c r="C108" s="28">
        <f t="shared" si="42"/>
        <v>3.3991509133731216E-3</v>
      </c>
      <c r="D108" s="33">
        <f t="shared" si="52"/>
        <v>3.4991509133731214E-3</v>
      </c>
      <c r="E108" s="28">
        <f t="shared" si="43"/>
        <v>1E-4</v>
      </c>
      <c r="F108" s="34">
        <f t="shared" si="67"/>
        <v>6.8870500493666079E-5</v>
      </c>
      <c r="G108" s="30">
        <f t="shared" si="44"/>
        <v>-3.1129499506333925E-5</v>
      </c>
      <c r="H108" s="30">
        <f t="shared" ref="H108:H132" si="72">H107*EXP(-$N$6*$N$7)</f>
        <v>2E-3</v>
      </c>
      <c r="I108" s="31">
        <f t="shared" si="71"/>
        <v>-2.0311294995063339E-3</v>
      </c>
      <c r="J108" s="30">
        <f t="shared" si="53"/>
        <v>0.99653197858613318</v>
      </c>
      <c r="K108" s="30">
        <f t="shared" si="54"/>
        <v>0</v>
      </c>
      <c r="L108" s="29">
        <v>9.11E-2</v>
      </c>
      <c r="M108" s="29">
        <v>0.1206</v>
      </c>
      <c r="N108" s="37">
        <f t="shared" si="55"/>
        <v>9.11E-2</v>
      </c>
      <c r="O108" s="37">
        <f t="shared" si="56"/>
        <v>0.1206</v>
      </c>
      <c r="P108" s="32">
        <f t="shared" si="68"/>
        <v>0</v>
      </c>
      <c r="Q108" s="32">
        <f t="shared" si="45"/>
        <v>0.1224341384603724</v>
      </c>
      <c r="R108" s="43">
        <v>85</v>
      </c>
      <c r="S108" s="44">
        <f t="shared" si="46"/>
        <v>3.4991509133731214E-3</v>
      </c>
      <c r="T108" s="44">
        <f t="shared" si="47"/>
        <v>0.25903017235035286</v>
      </c>
      <c r="U108" s="44">
        <f t="shared" si="48"/>
        <v>0.31328649223454841</v>
      </c>
      <c r="V108" s="44">
        <f t="shared" si="49"/>
        <v>6.4757543087588215E-2</v>
      </c>
      <c r="W108" s="44">
        <f t="shared" si="50"/>
        <v>4.4441451138540949E-2</v>
      </c>
      <c r="X108" s="44">
        <f t="shared" si="69"/>
        <v>0.40768333541509871</v>
      </c>
      <c r="Y108" s="44">
        <f t="shared" si="70"/>
        <v>1.3127860230888301E-2</v>
      </c>
      <c r="Z108" s="32">
        <f t="shared" si="57"/>
        <v>1.4411862222215143E-4</v>
      </c>
      <c r="AA108" s="32">
        <f t="shared" si="58"/>
        <v>3.3300524722957676E-3</v>
      </c>
      <c r="AB108" s="32">
        <f t="shared" si="59"/>
        <v>0</v>
      </c>
      <c r="AC108" s="32">
        <f t="shared" si="60"/>
        <v>5.046189719055006E-6</v>
      </c>
      <c r="AE108" s="19">
        <f t="shared" si="61"/>
        <v>2.5843724771203889E-3</v>
      </c>
      <c r="AF108" s="19">
        <f t="shared" si="62"/>
        <v>4.2692823445738161E-5</v>
      </c>
      <c r="AG108" s="19">
        <f t="shared" si="63"/>
        <v>1.6035355478888648E-4</v>
      </c>
      <c r="AH108" s="19">
        <f t="shared" si="64"/>
        <v>0.26379402751457059</v>
      </c>
      <c r="AI108" s="19">
        <f t="shared" si="65"/>
        <v>0.19182167286944429</v>
      </c>
    </row>
    <row r="109" spans="1:35" x14ac:dyDescent="0.25">
      <c r="A109" s="45">
        <f t="shared" si="66"/>
        <v>108</v>
      </c>
      <c r="B109" s="32">
        <f t="shared" si="51"/>
        <v>1.3516308460733084</v>
      </c>
      <c r="C109" s="28">
        <f t="shared" si="42"/>
        <v>3.0944672943167017E-3</v>
      </c>
      <c r="D109" s="33">
        <f t="shared" si="52"/>
        <v>3.1944672943167015E-3</v>
      </c>
      <c r="E109" s="28">
        <f t="shared" si="43"/>
        <v>1E-4</v>
      </c>
      <c r="F109" s="34">
        <f t="shared" si="67"/>
        <v>6.1046015774825807E-5</v>
      </c>
      <c r="G109" s="30">
        <f t="shared" si="44"/>
        <v>-3.8953984225174198E-5</v>
      </c>
      <c r="H109" s="30">
        <f t="shared" si="72"/>
        <v>2E-3</v>
      </c>
      <c r="I109" s="31">
        <f t="shared" si="71"/>
        <v>-2.0389539842251741E-3</v>
      </c>
      <c r="J109" s="30">
        <f t="shared" si="53"/>
        <v>0.99684448668990844</v>
      </c>
      <c r="K109" s="30">
        <f t="shared" si="54"/>
        <v>0</v>
      </c>
      <c r="L109" s="29">
        <v>9.11E-2</v>
      </c>
      <c r="M109" s="29">
        <v>0.1206</v>
      </c>
      <c r="N109" s="37">
        <f t="shared" si="55"/>
        <v>9.11E-2</v>
      </c>
      <c r="O109" s="37">
        <f t="shared" si="56"/>
        <v>0.12060000000000001</v>
      </c>
      <c r="P109" s="32">
        <f t="shared" si="68"/>
        <v>0.2</v>
      </c>
      <c r="Q109" s="32">
        <f t="shared" si="45"/>
        <v>0.12542274276479159</v>
      </c>
      <c r="R109" s="43">
        <v>86</v>
      </c>
      <c r="S109" s="44">
        <f t="shared" si="46"/>
        <v>3.1944672943167015E-3</v>
      </c>
      <c r="T109" s="44">
        <f t="shared" si="47"/>
        <v>0.26264508734392367</v>
      </c>
      <c r="U109" s="44">
        <f t="shared" si="48"/>
        <v>0.31765858536866443</v>
      </c>
      <c r="V109" s="44">
        <f t="shared" si="49"/>
        <v>6.5661271835980917E-2</v>
      </c>
      <c r="W109" s="44">
        <f t="shared" si="50"/>
        <v>4.506165714233986E-2</v>
      </c>
      <c r="X109" s="44">
        <f t="shared" si="69"/>
        <v>0.39969632728741189</v>
      </c>
      <c r="Y109" s="44">
        <f t="shared" si="70"/>
        <v>1.3466748507217246E-2</v>
      </c>
      <c r="Z109" s="32">
        <f t="shared" si="57"/>
        <v>1.4018220478020349E-4</v>
      </c>
      <c r="AA109" s="32">
        <f t="shared" si="58"/>
        <v>3.0306490616785059E-3</v>
      </c>
      <c r="AB109" s="32">
        <f t="shared" si="59"/>
        <v>0</v>
      </c>
      <c r="AC109" s="32">
        <f t="shared" si="60"/>
        <v>4.6024949621911632E-6</v>
      </c>
      <c r="AE109" s="19">
        <f t="shared" si="61"/>
        <v>2.2894322834571259E-3</v>
      </c>
      <c r="AF109" s="19">
        <f t="shared" si="62"/>
        <v>3.9013692715118537E-5</v>
      </c>
      <c r="AG109" s="19">
        <f t="shared" si="63"/>
        <v>1.5232818965935584E-4</v>
      </c>
      <c r="AH109" s="19">
        <f t="shared" si="64"/>
        <v>0.263974760211513</v>
      </c>
      <c r="AI109" s="19">
        <f t="shared" si="65"/>
        <v>0.19194758486202532</v>
      </c>
    </row>
    <row r="110" spans="1:35" x14ac:dyDescent="0.25">
      <c r="A110" s="45">
        <f t="shared" si="66"/>
        <v>109</v>
      </c>
      <c r="B110" s="32">
        <f t="shared" si="51"/>
        <v>1.3912495943861607</v>
      </c>
      <c r="C110" s="28">
        <f t="shared" si="42"/>
        <v>2.8163135706604863E-3</v>
      </c>
      <c r="D110" s="33">
        <f t="shared" si="52"/>
        <v>2.9163135706604861E-3</v>
      </c>
      <c r="E110" s="28">
        <f t="shared" si="43"/>
        <v>1E-4</v>
      </c>
      <c r="F110" s="34">
        <f t="shared" si="67"/>
        <v>5.4110482939252244E-5</v>
      </c>
      <c r="G110" s="30">
        <f t="shared" si="44"/>
        <v>-4.5889517060747761E-5</v>
      </c>
      <c r="H110" s="30">
        <f t="shared" si="72"/>
        <v>2E-3</v>
      </c>
      <c r="I110" s="31">
        <f t="shared" si="71"/>
        <v>-2.0458895170607479E-3</v>
      </c>
      <c r="J110" s="30">
        <f t="shared" si="53"/>
        <v>0.99712957594640028</v>
      </c>
      <c r="K110" s="30">
        <f t="shared" si="54"/>
        <v>0</v>
      </c>
      <c r="L110" s="29">
        <v>9.11E-2</v>
      </c>
      <c r="M110" s="29">
        <v>0.1206</v>
      </c>
      <c r="N110" s="37">
        <f t="shared" si="55"/>
        <v>9.11E-2</v>
      </c>
      <c r="O110" s="37">
        <f t="shared" si="56"/>
        <v>0.1206</v>
      </c>
      <c r="P110" s="32">
        <f t="shared" si="68"/>
        <v>0.4</v>
      </c>
      <c r="Q110" s="32">
        <f t="shared" si="45"/>
        <v>0.12869639577733749</v>
      </c>
      <c r="R110" s="43">
        <v>87</v>
      </c>
      <c r="S110" s="44">
        <f t="shared" si="46"/>
        <v>2.9163135706604861E-3</v>
      </c>
      <c r="T110" s="44">
        <f t="shared" si="47"/>
        <v>0.26652105034916801</v>
      </c>
      <c r="U110" s="44">
        <f>T110*$S$7</f>
        <v>0.32234640548987209</v>
      </c>
      <c r="V110" s="44">
        <f>T110*$S$3</f>
        <v>6.6630262587292002E-2</v>
      </c>
      <c r="W110" s="44">
        <f>V110*$S$5</f>
        <v>4.5726650795200406E-2</v>
      </c>
      <c r="X110" s="44">
        <f t="shared" si="69"/>
        <v>0.39113254416095994</v>
      </c>
      <c r="Y110" s="44">
        <f t="shared" si="70"/>
        <v>1.3827270518491095E-2</v>
      </c>
      <c r="Z110" s="32">
        <f t="shared" si="57"/>
        <v>1.3643233868934818E-4</v>
      </c>
      <c r="AA110" s="32">
        <f t="shared" si="58"/>
        <v>2.7574719864089806E-3</v>
      </c>
      <c r="AB110" s="32">
        <f>AK109*(BF109+BG109)+AL109*(BH109+BI109)</f>
        <v>0</v>
      </c>
      <c r="AC110" s="32">
        <f>AC109*(1-($D$5+$D$13+$D$14))</f>
        <v>4.1978128164713439E-6</v>
      </c>
      <c r="AE110" s="19">
        <f t="shared" si="61"/>
        <v>2.0243050434836491E-3</v>
      </c>
      <c r="AF110" s="19">
        <f t="shared" si="62"/>
        <v>3.5632207533047598E-5</v>
      </c>
      <c r="AG110" s="19">
        <f t="shared" si="63"/>
        <v>1.447044775243415E-4</v>
      </c>
      <c r="AH110" s="19">
        <f t="shared" si="64"/>
        <v>0.26413748028146505</v>
      </c>
      <c r="AI110" s="19">
        <f t="shared" si="65"/>
        <v>0.19206099722936384</v>
      </c>
    </row>
    <row r="111" spans="1:35" x14ac:dyDescent="0.25">
      <c r="A111" s="45">
        <f t="shared" si="66"/>
        <v>110</v>
      </c>
      <c r="B111" s="32">
        <f t="shared" si="51"/>
        <v>1.4345188633299863</v>
      </c>
      <c r="C111" s="28">
        <f t="shared" si="42"/>
        <v>2.5623796892676326E-3</v>
      </c>
      <c r="D111" s="33">
        <f t="shared" si="52"/>
        <v>2.6623796892676324E-3</v>
      </c>
      <c r="E111" s="28">
        <f t="shared" si="43"/>
        <v>1E-4</v>
      </c>
      <c r="F111" s="34">
        <f t="shared" si="67"/>
        <v>4.7962906780339556E-5</v>
      </c>
      <c r="G111" s="30">
        <f t="shared" si="44"/>
        <v>-5.2037093219660449E-5</v>
      </c>
      <c r="H111" s="30">
        <f t="shared" si="72"/>
        <v>2E-3</v>
      </c>
      <c r="I111" s="31">
        <f t="shared" si="71"/>
        <v>-2.0520370932196603E-3</v>
      </c>
      <c r="J111" s="30">
        <f t="shared" si="53"/>
        <v>0.99738965740395191</v>
      </c>
      <c r="K111" s="30">
        <f t="shared" si="54"/>
        <v>0</v>
      </c>
      <c r="L111" s="29">
        <v>9.11E-2</v>
      </c>
      <c r="M111" s="29">
        <v>0.1206</v>
      </c>
      <c r="N111" s="37">
        <f t="shared" si="55"/>
        <v>9.11E-2</v>
      </c>
      <c r="O111" s="37">
        <f t="shared" si="56"/>
        <v>0.1206</v>
      </c>
      <c r="P111" s="32">
        <f t="shared" si="68"/>
        <v>0.60000000000000009</v>
      </c>
      <c r="Q111" s="32">
        <f t="shared" ref="Q111:Q132" si="73">Q110</f>
        <v>0.12869639577733749</v>
      </c>
      <c r="R111" s="49">
        <v>88</v>
      </c>
      <c r="S111" s="50">
        <f t="shared" ref="S111:AC126" si="74">S110</f>
        <v>2.9163135706604861E-3</v>
      </c>
      <c r="T111" s="50">
        <f t="shared" si="74"/>
        <v>0.26652105034916801</v>
      </c>
      <c r="U111" s="50">
        <f t="shared" si="74"/>
        <v>0.32234640548987209</v>
      </c>
      <c r="V111" s="50">
        <f t="shared" si="74"/>
        <v>6.6630262587292002E-2</v>
      </c>
      <c r="W111" s="50">
        <f t="shared" si="74"/>
        <v>4.5726650795200406E-2</v>
      </c>
      <c r="X111" s="50">
        <f t="shared" si="74"/>
        <v>0.39113254416095994</v>
      </c>
      <c r="Y111" s="50">
        <f t="shared" si="74"/>
        <v>1.3827270518491095E-2</v>
      </c>
      <c r="Z111" s="32">
        <f t="shared" si="57"/>
        <v>1.3284547716675108E-4</v>
      </c>
      <c r="AA111" s="32">
        <f t="shared" si="58"/>
        <v>2.5082449285004438E-3</v>
      </c>
      <c r="AB111" s="32">
        <f>AK110*(BF110+BG110)+AL110*(BH110+BI110)</f>
        <v>0</v>
      </c>
      <c r="AC111" s="32">
        <f>AC110*(1-($D$5+$D$13+$D$14))</f>
        <v>3.828713032146752E-6</v>
      </c>
      <c r="AE111" s="19">
        <f t="shared" si="61"/>
        <v>1.7862293447431657E-3</v>
      </c>
      <c r="AF111" s="19">
        <f t="shared" si="62"/>
        <v>3.2522753492751921E-5</v>
      </c>
      <c r="AG111" s="19">
        <f t="shared" si="63"/>
        <v>1.3746231647877117E-4</v>
      </c>
      <c r="AH111" s="19">
        <f t="shared" si="64"/>
        <v>0.26428384617208711</v>
      </c>
      <c r="AI111" s="19">
        <f t="shared" si="65"/>
        <v>0.19216305865256816</v>
      </c>
    </row>
    <row r="112" spans="1:35" x14ac:dyDescent="0.25">
      <c r="A112" s="45">
        <f t="shared" si="66"/>
        <v>111</v>
      </c>
      <c r="B112" s="32">
        <f t="shared" si="51"/>
        <v>1.4780223334845892</v>
      </c>
      <c r="C112" s="28">
        <f t="shared" si="42"/>
        <v>2.3305567416124825E-3</v>
      </c>
      <c r="D112" s="33">
        <f t="shared" si="52"/>
        <v>2.4305567416124823E-3</v>
      </c>
      <c r="E112" s="28">
        <f t="shared" si="43"/>
        <v>1E-4</v>
      </c>
      <c r="F112" s="34">
        <f t="shared" si="67"/>
        <v>4.2513766314045989E-5</v>
      </c>
      <c r="G112" s="30">
        <f t="shared" si="44"/>
        <v>-5.7486233685954015E-5</v>
      </c>
      <c r="H112" s="30">
        <f t="shared" si="72"/>
        <v>2E-3</v>
      </c>
      <c r="I112" s="31">
        <f t="shared" si="71"/>
        <v>-2.0574862336859541E-3</v>
      </c>
      <c r="J112" s="30">
        <f t="shared" si="53"/>
        <v>0.99762692949207343</v>
      </c>
      <c r="K112" s="30">
        <f t="shared" si="54"/>
        <v>0</v>
      </c>
      <c r="L112" s="37">
        <f>L111</f>
        <v>9.11E-2</v>
      </c>
      <c r="M112" s="37">
        <f>M111</f>
        <v>0.1206</v>
      </c>
      <c r="N112" s="37">
        <f t="shared" si="55"/>
        <v>9.11E-2</v>
      </c>
      <c r="O112" s="37">
        <f t="shared" si="56"/>
        <v>0.12060000000000001</v>
      </c>
      <c r="P112" s="32">
        <f t="shared" si="68"/>
        <v>0.8</v>
      </c>
      <c r="Q112" s="32">
        <f t="shared" si="73"/>
        <v>0.12869639577733749</v>
      </c>
      <c r="R112" s="49">
        <v>89</v>
      </c>
      <c r="S112" s="50">
        <f t="shared" si="74"/>
        <v>2.9163135706604861E-3</v>
      </c>
      <c r="T112" s="50">
        <f t="shared" si="74"/>
        <v>0.26652105034916801</v>
      </c>
      <c r="U112" s="50">
        <f t="shared" si="74"/>
        <v>0.32234640548987209</v>
      </c>
      <c r="V112" s="50">
        <f t="shared" si="74"/>
        <v>6.6630262587292002E-2</v>
      </c>
      <c r="W112" s="50">
        <f t="shared" si="74"/>
        <v>4.5726650795200406E-2</v>
      </c>
      <c r="X112" s="50">
        <f t="shared" si="74"/>
        <v>0.39113254416095994</v>
      </c>
      <c r="Y112" s="50">
        <f t="shared" si="74"/>
        <v>1.3827270518491095E-2</v>
      </c>
      <c r="Z112" s="32">
        <f t="shared" si="74"/>
        <v>1.3284547716675108E-4</v>
      </c>
      <c r="AA112" s="32">
        <f t="shared" si="74"/>
        <v>2.5082449285004438E-3</v>
      </c>
      <c r="AB112" s="32">
        <f t="shared" si="74"/>
        <v>0</v>
      </c>
      <c r="AC112" s="32">
        <f t="shared" si="74"/>
        <v>3.828713032146752E-6</v>
      </c>
      <c r="AE112" s="19">
        <f t="shared" si="61"/>
        <v>1.5768075277441552E-3</v>
      </c>
      <c r="AF112" s="19">
        <f t="shared" si="62"/>
        <v>2.8977469419285849E-5</v>
      </c>
      <c r="AG112" s="19">
        <f t="shared" si="63"/>
        <v>1.305826106765167E-4</v>
      </c>
      <c r="AH112" s="19">
        <f t="shared" si="64"/>
        <v>0.26441334669505351</v>
      </c>
      <c r="AI112" s="19">
        <f t="shared" si="65"/>
        <v>0.19225340493647652</v>
      </c>
    </row>
    <row r="113" spans="1:35" x14ac:dyDescent="0.25">
      <c r="A113" s="45">
        <f t="shared" si="66"/>
        <v>112</v>
      </c>
      <c r="B113" s="32">
        <f t="shared" si="51"/>
        <v>1.5219257591935564</v>
      </c>
      <c r="C113" s="28">
        <f t="shared" si="42"/>
        <v>2.1189194493978999E-3</v>
      </c>
      <c r="D113" s="33">
        <f t="shared" si="52"/>
        <v>2.2189194493978997E-3</v>
      </c>
      <c r="E113" s="28">
        <f t="shared" si="43"/>
        <v>1E-4</v>
      </c>
      <c r="F113" s="34">
        <f t="shared" si="67"/>
        <v>3.7683711174615256E-5</v>
      </c>
      <c r="G113" s="30">
        <f t="shared" si="44"/>
        <v>-6.2316288825384756E-5</v>
      </c>
      <c r="H113" s="30">
        <f t="shared" si="72"/>
        <v>2E-3</v>
      </c>
      <c r="I113" s="31">
        <f t="shared" si="71"/>
        <v>-2.0623162888253849E-3</v>
      </c>
      <c r="J113" s="30">
        <f t="shared" si="53"/>
        <v>0.99784339683942747</v>
      </c>
      <c r="K113" s="30">
        <f t="shared" si="54"/>
        <v>0</v>
      </c>
      <c r="L113" s="37">
        <f t="shared" ref="L113:M116" si="75">L112</f>
        <v>9.11E-2</v>
      </c>
      <c r="M113" s="37">
        <f t="shared" si="75"/>
        <v>0.1206</v>
      </c>
      <c r="N113" s="37">
        <f t="shared" si="55"/>
        <v>9.11E-2</v>
      </c>
      <c r="O113" s="37">
        <f t="shared" si="56"/>
        <v>0.1206</v>
      </c>
      <c r="P113" s="32">
        <f t="shared" si="68"/>
        <v>0</v>
      </c>
      <c r="Q113" s="32">
        <f t="shared" si="73"/>
        <v>0.12869639577733749</v>
      </c>
      <c r="R113" s="49">
        <v>90</v>
      </c>
      <c r="S113" s="50">
        <f t="shared" si="74"/>
        <v>2.9163135706604861E-3</v>
      </c>
      <c r="T113" s="50">
        <f t="shared" si="74"/>
        <v>0.26652105034916801</v>
      </c>
      <c r="U113" s="50">
        <f t="shared" si="74"/>
        <v>0.32234640548987209</v>
      </c>
      <c r="V113" s="50">
        <f t="shared" si="74"/>
        <v>6.6630262587292002E-2</v>
      </c>
      <c r="W113" s="50">
        <f t="shared" si="74"/>
        <v>4.5726650795200406E-2</v>
      </c>
      <c r="X113" s="50">
        <f t="shared" si="74"/>
        <v>0.39113254416095994</v>
      </c>
      <c r="Y113" s="50">
        <f t="shared" si="74"/>
        <v>1.3827270518491095E-2</v>
      </c>
      <c r="Z113" s="32">
        <f t="shared" si="74"/>
        <v>1.3284547716675108E-4</v>
      </c>
      <c r="AA113" s="32">
        <f t="shared" si="74"/>
        <v>2.5082449285004438E-3</v>
      </c>
      <c r="AB113" s="32">
        <f t="shared" si="74"/>
        <v>0</v>
      </c>
      <c r="AC113" s="32">
        <f t="shared" si="74"/>
        <v>3.828713032146752E-6</v>
      </c>
      <c r="AE113" s="19">
        <f t="shared" si="61"/>
        <v>1.3922620315728676E-3</v>
      </c>
      <c r="AF113" s="19">
        <f t="shared" si="62"/>
        <v>2.5829240778673715E-5</v>
      </c>
      <c r="AG113" s="19">
        <f t="shared" si="63"/>
        <v>1.2404721997921598E-4</v>
      </c>
      <c r="AH113" s="19">
        <f t="shared" si="64"/>
        <v>0.26452775057778422</v>
      </c>
      <c r="AI113" s="19">
        <f t="shared" si="65"/>
        <v>0.19233323016925502</v>
      </c>
    </row>
    <row r="114" spans="1:35" x14ac:dyDescent="0.25">
      <c r="A114" s="45">
        <f t="shared" si="66"/>
        <v>113</v>
      </c>
      <c r="B114" s="32">
        <f t="shared" si="51"/>
        <v>1.5661052996244718</v>
      </c>
      <c r="C114" s="28">
        <f t="shared" si="42"/>
        <v>1.9257101752127197E-3</v>
      </c>
      <c r="D114" s="33">
        <f t="shared" si="52"/>
        <v>2.0257101752127198E-3</v>
      </c>
      <c r="E114" s="28">
        <f t="shared" si="43"/>
        <v>1E-4</v>
      </c>
      <c r="F114" s="34">
        <f t="shared" si="67"/>
        <v>3.3402406114808337E-5</v>
      </c>
      <c r="G114" s="30">
        <f t="shared" si="44"/>
        <v>-6.6597593885191675E-5</v>
      </c>
      <c r="H114" s="30">
        <f t="shared" si="72"/>
        <v>2E-3</v>
      </c>
      <c r="I114" s="31">
        <f t="shared" si="71"/>
        <v>-2.0665975938851918E-3</v>
      </c>
      <c r="J114" s="30">
        <f t="shared" si="53"/>
        <v>0.99804088741867247</v>
      </c>
      <c r="K114" s="30">
        <f t="shared" si="54"/>
        <v>0</v>
      </c>
      <c r="L114" s="37">
        <f t="shared" si="75"/>
        <v>9.11E-2</v>
      </c>
      <c r="M114" s="37">
        <f t="shared" si="75"/>
        <v>0.1206</v>
      </c>
      <c r="N114" s="37">
        <f t="shared" si="55"/>
        <v>9.11E-2</v>
      </c>
      <c r="O114" s="37">
        <f t="shared" si="56"/>
        <v>0.12060000000000001</v>
      </c>
      <c r="P114" s="32">
        <f t="shared" si="68"/>
        <v>0.2</v>
      </c>
      <c r="Q114" s="32">
        <f t="shared" si="73"/>
        <v>0.12869639577733749</v>
      </c>
      <c r="R114" s="49">
        <v>91</v>
      </c>
      <c r="S114" s="50">
        <f t="shared" si="74"/>
        <v>2.9163135706604861E-3</v>
      </c>
      <c r="T114" s="50">
        <f t="shared" si="74"/>
        <v>0.26652105034916801</v>
      </c>
      <c r="U114" s="50">
        <f t="shared" si="74"/>
        <v>0.32234640548987209</v>
      </c>
      <c r="V114" s="50">
        <f t="shared" si="74"/>
        <v>6.6630262587292002E-2</v>
      </c>
      <c r="W114" s="50">
        <f t="shared" si="74"/>
        <v>4.5726650795200406E-2</v>
      </c>
      <c r="X114" s="50">
        <f t="shared" si="74"/>
        <v>0.39113254416095994</v>
      </c>
      <c r="Y114" s="50">
        <f t="shared" si="74"/>
        <v>1.3827270518491095E-2</v>
      </c>
      <c r="Z114" s="32">
        <f t="shared" si="74"/>
        <v>1.3284547716675108E-4</v>
      </c>
      <c r="AA114" s="32">
        <f t="shared" si="74"/>
        <v>2.5082449285004438E-3</v>
      </c>
      <c r="AB114" s="32">
        <f t="shared" si="74"/>
        <v>0</v>
      </c>
      <c r="AC114" s="32">
        <f t="shared" si="74"/>
        <v>3.828713032146752E-6</v>
      </c>
      <c r="AE114" s="19">
        <f t="shared" si="61"/>
        <v>1.2296173033029616E-3</v>
      </c>
      <c r="AF114" s="19">
        <f t="shared" si="62"/>
        <v>2.304201311197061E-5</v>
      </c>
      <c r="AG114" s="19">
        <f t="shared" si="63"/>
        <v>1.1783891212506786E-4</v>
      </c>
      <c r="AH114" s="19">
        <f t="shared" si="64"/>
        <v>0.26462884332545977</v>
      </c>
      <c r="AI114" s="19">
        <f t="shared" si="65"/>
        <v>0.19240377768537023</v>
      </c>
    </row>
    <row r="115" spans="1:35" x14ac:dyDescent="0.25">
      <c r="A115" s="45">
        <f t="shared" si="66"/>
        <v>114</v>
      </c>
      <c r="B115" s="32">
        <f t="shared" si="51"/>
        <v>1.6104121863773011</v>
      </c>
      <c r="C115" s="28">
        <f t="shared" si="42"/>
        <v>1.7493243254385943E-3</v>
      </c>
      <c r="D115" s="33">
        <f t="shared" si="52"/>
        <v>1.8493243254385943E-3</v>
      </c>
      <c r="E115" s="28">
        <f t="shared" si="43"/>
        <v>1E-4</v>
      </c>
      <c r="F115" s="34">
        <f t="shared" si="67"/>
        <v>2.9607506784261857E-5</v>
      </c>
      <c r="G115" s="30">
        <f t="shared" si="44"/>
        <v>-7.0392493215738148E-5</v>
      </c>
      <c r="H115" s="30">
        <f t="shared" si="72"/>
        <v>2E-3</v>
      </c>
      <c r="I115" s="31">
        <f t="shared" si="71"/>
        <v>-2.0703924932157381E-3</v>
      </c>
      <c r="J115" s="30">
        <f t="shared" si="53"/>
        <v>0.99822106816777711</v>
      </c>
      <c r="K115" s="30">
        <f t="shared" si="54"/>
        <v>0</v>
      </c>
      <c r="L115" s="37">
        <f t="shared" si="75"/>
        <v>9.11E-2</v>
      </c>
      <c r="M115" s="37">
        <f t="shared" si="75"/>
        <v>0.1206</v>
      </c>
      <c r="N115" s="37">
        <f t="shared" si="55"/>
        <v>9.11E-2</v>
      </c>
      <c r="O115" s="37">
        <f t="shared" si="56"/>
        <v>0.1206</v>
      </c>
      <c r="P115" s="32">
        <f t="shared" si="68"/>
        <v>0.4</v>
      </c>
      <c r="Q115" s="32">
        <f t="shared" si="73"/>
        <v>0.12869639577733749</v>
      </c>
      <c r="R115" s="49">
        <v>92</v>
      </c>
      <c r="S115" s="50">
        <f t="shared" si="74"/>
        <v>2.9163135706604861E-3</v>
      </c>
      <c r="T115" s="50">
        <f t="shared" si="74"/>
        <v>0.26652105034916801</v>
      </c>
      <c r="U115" s="50">
        <f t="shared" si="74"/>
        <v>0.32234640548987209</v>
      </c>
      <c r="V115" s="50">
        <f t="shared" si="74"/>
        <v>6.6630262587292002E-2</v>
      </c>
      <c r="W115" s="50">
        <f t="shared" si="74"/>
        <v>4.5726650795200406E-2</v>
      </c>
      <c r="X115" s="50">
        <f t="shared" si="74"/>
        <v>0.39113254416095994</v>
      </c>
      <c r="Y115" s="50">
        <f t="shared" si="74"/>
        <v>1.3827270518491095E-2</v>
      </c>
      <c r="Z115" s="32">
        <f t="shared" si="74"/>
        <v>1.3284547716675108E-4</v>
      </c>
      <c r="AA115" s="32">
        <f t="shared" si="74"/>
        <v>2.5082449285004438E-3</v>
      </c>
      <c r="AB115" s="32">
        <f t="shared" si="74"/>
        <v>0</v>
      </c>
      <c r="AC115" s="32">
        <f t="shared" si="74"/>
        <v>3.828713032146752E-6</v>
      </c>
      <c r="AE115" s="19">
        <f>AE114*(1-V114-W114-Y114)+$D$5*AG114+X114*AF114</f>
        <v>1.0862587480623719E-3</v>
      </c>
      <c r="AF115" s="19">
        <f t="shared" si="62"/>
        <v>2.0573466706667014E-5</v>
      </c>
      <c r="AG115" s="19">
        <f t="shared" si="63"/>
        <v>1.1194131729148026E-4</v>
      </c>
      <c r="AH115" s="19">
        <f t="shared" si="64"/>
        <v>0.26471820055936263</v>
      </c>
      <c r="AI115" s="19">
        <f t="shared" si="65"/>
        <v>0.19246614514794688</v>
      </c>
    </row>
    <row r="116" spans="1:35" x14ac:dyDescent="0.25">
      <c r="A116" s="45">
        <f t="shared" si="66"/>
        <v>115</v>
      </c>
      <c r="B116" s="32">
        <f t="shared" si="51"/>
        <v>1.6546747110849811</v>
      </c>
      <c r="C116" s="28">
        <f t="shared" si="42"/>
        <v>1.5882970241780899E-3</v>
      </c>
      <c r="D116" s="33">
        <f t="shared" si="52"/>
        <v>1.6882970241780899E-3</v>
      </c>
      <c r="E116" s="28">
        <f t="shared" si="43"/>
        <v>1E-4</v>
      </c>
      <c r="F116" s="34">
        <f t="shared" si="67"/>
        <v>2.6243751871260719E-5</v>
      </c>
      <c r="G116" s="30">
        <f t="shared" si="44"/>
        <v>-7.3756248128739279E-5</v>
      </c>
      <c r="H116" s="30">
        <f t="shared" si="72"/>
        <v>2E-3</v>
      </c>
      <c r="I116" s="31">
        <f t="shared" si="71"/>
        <v>-2.0737562481287393E-3</v>
      </c>
      <c r="J116" s="30">
        <f t="shared" si="53"/>
        <v>0.99838545922395072</v>
      </c>
      <c r="K116" s="30">
        <f t="shared" si="54"/>
        <v>0</v>
      </c>
      <c r="L116" s="37">
        <f t="shared" si="75"/>
        <v>9.11E-2</v>
      </c>
      <c r="M116" s="37">
        <f t="shared" si="75"/>
        <v>0.1206</v>
      </c>
      <c r="N116" s="37">
        <f t="shared" si="55"/>
        <v>9.11E-2</v>
      </c>
      <c r="O116" s="37">
        <f t="shared" si="56"/>
        <v>0.1206</v>
      </c>
      <c r="P116" s="32">
        <f t="shared" si="68"/>
        <v>0.60000000000000009</v>
      </c>
      <c r="Q116" s="32">
        <f t="shared" si="73"/>
        <v>0.12869639577733749</v>
      </c>
      <c r="R116" s="49">
        <v>93</v>
      </c>
      <c r="S116" s="50">
        <f t="shared" si="74"/>
        <v>2.9163135706604861E-3</v>
      </c>
      <c r="T116" s="50">
        <f t="shared" si="74"/>
        <v>0.26652105034916801</v>
      </c>
      <c r="U116" s="50">
        <f t="shared" si="74"/>
        <v>0.32234640548987209</v>
      </c>
      <c r="V116" s="50">
        <f t="shared" si="74"/>
        <v>6.6630262587292002E-2</v>
      </c>
      <c r="W116" s="50">
        <f t="shared" si="74"/>
        <v>4.5726650795200406E-2</v>
      </c>
      <c r="X116" s="50">
        <f t="shared" si="74"/>
        <v>0.39113254416095994</v>
      </c>
      <c r="Y116" s="50">
        <f t="shared" si="74"/>
        <v>1.3827270518491095E-2</v>
      </c>
      <c r="Z116" s="32">
        <f t="shared" si="74"/>
        <v>1.3284547716675108E-4</v>
      </c>
      <c r="AA116" s="32">
        <f t="shared" si="74"/>
        <v>2.5082449285004438E-3</v>
      </c>
      <c r="AB116" s="32">
        <f t="shared" si="74"/>
        <v>0</v>
      </c>
      <c r="AC116" s="32">
        <f t="shared" si="74"/>
        <v>3.828713032146752E-6</v>
      </c>
      <c r="AE116" s="19">
        <f t="shared" si="61"/>
        <v>9.598847516903386E-4</v>
      </c>
      <c r="AF116" s="19">
        <f t="shared" si="62"/>
        <v>1.8386170374053752E-5</v>
      </c>
      <c r="AG116" s="19">
        <f t="shared" si="63"/>
        <v>1.0633888493176414E-4</v>
      </c>
      <c r="AH116" s="19">
        <f t="shared" si="64"/>
        <v>0.26479721004802509</v>
      </c>
      <c r="AI116" s="19">
        <f t="shared" si="65"/>
        <v>0.19252129938434875</v>
      </c>
    </row>
    <row r="117" spans="1:35" x14ac:dyDescent="0.25">
      <c r="A117" s="45">
        <f t="shared" si="66"/>
        <v>116</v>
      </c>
      <c r="B117" s="32">
        <f t="shared" si="51"/>
        <v>1.6986958220673156</v>
      </c>
      <c r="C117" s="28">
        <f t="shared" si="42"/>
        <v>1.4412909475316571E-3</v>
      </c>
      <c r="D117" s="33">
        <f t="shared" si="52"/>
        <v>1.5412909475316572E-3</v>
      </c>
      <c r="E117" s="28">
        <f t="shared" si="43"/>
        <v>1E-4</v>
      </c>
      <c r="F117" s="34">
        <f t="shared" si="67"/>
        <v>2.3262158387696586E-5</v>
      </c>
      <c r="G117" s="30">
        <f t="shared" si="44"/>
        <v>-7.6737841612303415E-5</v>
      </c>
      <c r="H117" s="30">
        <f t="shared" si="72"/>
        <v>2E-3</v>
      </c>
      <c r="I117" s="31">
        <f t="shared" si="71"/>
        <v>-2.0767378416123037E-3</v>
      </c>
      <c r="J117" s="30">
        <f t="shared" si="53"/>
        <v>0.99853544689408058</v>
      </c>
      <c r="K117" s="30">
        <f t="shared" si="54"/>
        <v>0</v>
      </c>
      <c r="L117" s="37">
        <f t="shared" ref="L117:M117" si="76">L116</f>
        <v>9.11E-2</v>
      </c>
      <c r="M117" s="37">
        <f t="shared" si="76"/>
        <v>0.1206</v>
      </c>
      <c r="N117" s="37">
        <f t="shared" si="55"/>
        <v>9.11E-2</v>
      </c>
      <c r="O117" s="37">
        <f t="shared" si="56"/>
        <v>0.12060000000000001</v>
      </c>
      <c r="P117" s="32">
        <f t="shared" si="68"/>
        <v>0.8</v>
      </c>
      <c r="Q117" s="32">
        <f t="shared" si="73"/>
        <v>0.12869639577733749</v>
      </c>
      <c r="R117" s="49">
        <v>94</v>
      </c>
      <c r="S117" s="50">
        <f t="shared" si="74"/>
        <v>2.9163135706604861E-3</v>
      </c>
      <c r="T117" s="50">
        <f t="shared" si="74"/>
        <v>0.26652105034916801</v>
      </c>
      <c r="U117" s="50">
        <f t="shared" si="74"/>
        <v>0.32234640548987209</v>
      </c>
      <c r="V117" s="50">
        <f t="shared" si="74"/>
        <v>6.6630262587292002E-2</v>
      </c>
      <c r="W117" s="50">
        <f t="shared" si="74"/>
        <v>4.5726650795200406E-2</v>
      </c>
      <c r="X117" s="50">
        <f t="shared" si="74"/>
        <v>0.39113254416095994</v>
      </c>
      <c r="Y117" s="50">
        <f t="shared" si="74"/>
        <v>1.3827270518491095E-2</v>
      </c>
      <c r="Z117" s="32">
        <f t="shared" si="74"/>
        <v>1.3284547716675108E-4</v>
      </c>
      <c r="AA117" s="32">
        <f t="shared" si="74"/>
        <v>2.5082449285004438E-3</v>
      </c>
      <c r="AB117" s="32">
        <f t="shared" si="74"/>
        <v>0</v>
      </c>
      <c r="AC117" s="32">
        <f t="shared" si="74"/>
        <v>3.828713032146752E-6</v>
      </c>
      <c r="AE117" s="19">
        <f t="shared" si="61"/>
        <v>8.4846911896068811E-4</v>
      </c>
      <c r="AF117" s="19">
        <f t="shared" si="62"/>
        <v>1.644713998976749E-5</v>
      </c>
      <c r="AG117" s="19">
        <f t="shared" si="63"/>
        <v>1.0101684277206207E-4</v>
      </c>
      <c r="AH117" s="19">
        <f t="shared" si="64"/>
        <v>0.26486709413701454</v>
      </c>
      <c r="AI117" s="19">
        <f t="shared" si="65"/>
        <v>0.19257009200063291</v>
      </c>
    </row>
    <row r="118" spans="1:35" x14ac:dyDescent="0.25">
      <c r="A118" s="45">
        <f t="shared" si="66"/>
        <v>117</v>
      </c>
      <c r="B118" s="32">
        <f t="shared" si="51"/>
        <v>1.7422504645544021</v>
      </c>
      <c r="C118" s="28">
        <f t="shared" si="42"/>
        <v>1.3070852171877345E-3</v>
      </c>
      <c r="D118" s="33">
        <f t="shared" si="52"/>
        <v>1.4070852171877346E-3</v>
      </c>
      <c r="E118" s="28">
        <f t="shared" si="43"/>
        <v>1E-4</v>
      </c>
      <c r="F118" s="34">
        <f t="shared" si="67"/>
        <v>2.0619308378954259E-5</v>
      </c>
      <c r="G118" s="30">
        <f t="shared" si="44"/>
        <v>-7.9380691621045742E-5</v>
      </c>
      <c r="H118" s="30">
        <f t="shared" si="72"/>
        <v>2E-3</v>
      </c>
      <c r="I118" s="31">
        <f t="shared" si="71"/>
        <v>-2.0793806916210456E-3</v>
      </c>
      <c r="J118" s="30">
        <f t="shared" si="53"/>
        <v>0.99867229547443337</v>
      </c>
      <c r="K118" s="30">
        <f t="shared" si="54"/>
        <v>0</v>
      </c>
      <c r="L118" s="37">
        <f t="shared" ref="L118:M118" si="77">L117</f>
        <v>9.11E-2</v>
      </c>
      <c r="M118" s="37">
        <f t="shared" si="77"/>
        <v>0.1206</v>
      </c>
      <c r="N118" s="37">
        <f t="shared" si="55"/>
        <v>9.11E-2</v>
      </c>
      <c r="O118" s="37">
        <f t="shared" si="56"/>
        <v>0.1206</v>
      </c>
      <c r="P118" s="32">
        <f t="shared" si="68"/>
        <v>0</v>
      </c>
      <c r="Q118" s="32">
        <f t="shared" si="73"/>
        <v>0.12869639577733749</v>
      </c>
      <c r="R118" s="49">
        <v>95</v>
      </c>
      <c r="S118" s="50">
        <f t="shared" si="74"/>
        <v>2.9163135706604861E-3</v>
      </c>
      <c r="T118" s="50">
        <f t="shared" si="74"/>
        <v>0.26652105034916801</v>
      </c>
      <c r="U118" s="50">
        <f t="shared" si="74"/>
        <v>0.32234640548987209</v>
      </c>
      <c r="V118" s="50">
        <f t="shared" si="74"/>
        <v>6.6630262587292002E-2</v>
      </c>
      <c r="W118" s="50">
        <f t="shared" si="74"/>
        <v>4.5726650795200406E-2</v>
      </c>
      <c r="X118" s="50">
        <f t="shared" si="74"/>
        <v>0.39113254416095994</v>
      </c>
      <c r="Y118" s="50">
        <f t="shared" si="74"/>
        <v>1.3827270518491095E-2</v>
      </c>
      <c r="Z118" s="32">
        <f t="shared" si="74"/>
        <v>1.3284547716675108E-4</v>
      </c>
      <c r="AA118" s="32">
        <f t="shared" si="74"/>
        <v>2.5082449285004438E-3</v>
      </c>
      <c r="AB118" s="32">
        <f t="shared" si="74"/>
        <v>0</v>
      </c>
      <c r="AC118" s="32">
        <f t="shared" si="74"/>
        <v>3.828713032146752E-6</v>
      </c>
      <c r="AE118" s="19">
        <f t="shared" si="61"/>
        <v>7.5022807786826135E-4</v>
      </c>
      <c r="AF118" s="19">
        <f t="shared" si="62"/>
        <v>1.4727309205471712E-5</v>
      </c>
      <c r="AG118" s="19">
        <f t="shared" si="63"/>
        <v>9.5961157860396045E-5</v>
      </c>
      <c r="AH118" s="19">
        <f t="shared" si="64"/>
        <v>0.26492892953366437</v>
      </c>
      <c r="AI118" s="19">
        <f t="shared" si="65"/>
        <v>0.19261327316077145</v>
      </c>
    </row>
    <row r="119" spans="1:35" x14ac:dyDescent="0.25">
      <c r="A119" s="45">
        <f t="shared" si="66"/>
        <v>118</v>
      </c>
      <c r="B119" s="32">
        <f t="shared" si="51"/>
        <v>1.7850827294881944</v>
      </c>
      <c r="C119" s="28">
        <f t="shared" si="42"/>
        <v>1.1845652610877925E-3</v>
      </c>
      <c r="D119" s="33">
        <f t="shared" si="52"/>
        <v>1.2845652610877925E-3</v>
      </c>
      <c r="E119" s="28">
        <f t="shared" si="43"/>
        <v>1E-4</v>
      </c>
      <c r="F119" s="34">
        <f t="shared" si="67"/>
        <v>1.8276716671797719E-5</v>
      </c>
      <c r="G119" s="30">
        <f t="shared" si="44"/>
        <v>-8.1723283328202279E-5</v>
      </c>
      <c r="H119" s="30">
        <f t="shared" si="72"/>
        <v>2E-3</v>
      </c>
      <c r="I119" s="31">
        <f t="shared" si="71"/>
        <v>-2.0817232833282022E-3</v>
      </c>
      <c r="J119" s="30">
        <f t="shared" si="53"/>
        <v>0.99879715802224034</v>
      </c>
      <c r="K119" s="30">
        <f t="shared" si="54"/>
        <v>0</v>
      </c>
      <c r="L119" s="37">
        <f t="shared" ref="L119:M119" si="78">L118</f>
        <v>9.11E-2</v>
      </c>
      <c r="M119" s="37">
        <f t="shared" si="78"/>
        <v>0.1206</v>
      </c>
      <c r="N119" s="37">
        <f t="shared" si="55"/>
        <v>9.11E-2</v>
      </c>
      <c r="O119" s="37">
        <f t="shared" si="56"/>
        <v>0.12060000000000001</v>
      </c>
      <c r="P119" s="32">
        <f t="shared" si="68"/>
        <v>0.2</v>
      </c>
      <c r="Q119" s="32">
        <f t="shared" si="73"/>
        <v>0.12869639577733749</v>
      </c>
      <c r="R119" s="49">
        <v>96</v>
      </c>
      <c r="S119" s="50">
        <f t="shared" si="74"/>
        <v>2.9163135706604861E-3</v>
      </c>
      <c r="T119" s="50">
        <f t="shared" si="74"/>
        <v>0.26652105034916801</v>
      </c>
      <c r="U119" s="50">
        <f t="shared" si="74"/>
        <v>0.32234640548987209</v>
      </c>
      <c r="V119" s="50">
        <f t="shared" si="74"/>
        <v>6.6630262587292002E-2</v>
      </c>
      <c r="W119" s="50">
        <f t="shared" si="74"/>
        <v>4.5726650795200406E-2</v>
      </c>
      <c r="X119" s="50">
        <f t="shared" si="74"/>
        <v>0.39113254416095994</v>
      </c>
      <c r="Y119" s="50">
        <f t="shared" si="74"/>
        <v>1.3827270518491095E-2</v>
      </c>
      <c r="Z119" s="32">
        <f t="shared" si="74"/>
        <v>1.3284547716675108E-4</v>
      </c>
      <c r="AA119" s="32">
        <f t="shared" si="74"/>
        <v>2.5082449285004438E-3</v>
      </c>
      <c r="AB119" s="32">
        <f t="shared" si="74"/>
        <v>0</v>
      </c>
      <c r="AC119" s="32">
        <f t="shared" si="74"/>
        <v>3.828713032146752E-6</v>
      </c>
      <c r="AE119" s="19">
        <f>AE118*(1-V118-W118-Y118)+$D$5*AG118+X118*AF118</f>
        <v>6.6359123950934318E-4</v>
      </c>
      <c r="AF119" s="19">
        <f t="shared" si="62"/>
        <v>1.3201061594316742E-5</v>
      </c>
      <c r="AG119" s="19">
        <f>AG118*(1-$D$5-$D$14)</f>
        <v>9.1158499565130227E-5</v>
      </c>
      <c r="AH119" s="19">
        <f t="shared" si="64"/>
        <v>0.26498366472267798</v>
      </c>
      <c r="AI119" s="19">
        <f t="shared" si="65"/>
        <v>0.19265150371602313</v>
      </c>
    </row>
    <row r="120" spans="1:35" x14ac:dyDescent="0.25">
      <c r="A120" s="45">
        <f t="shared" si="66"/>
        <v>119</v>
      </c>
      <c r="B120" s="32">
        <f t="shared" si="51"/>
        <v>1.826902813855374</v>
      </c>
      <c r="C120" s="28">
        <f t="shared" si="42"/>
        <v>1.0727135569596348E-3</v>
      </c>
      <c r="D120" s="33">
        <f t="shared" si="52"/>
        <v>1.1727135569596348E-3</v>
      </c>
      <c r="E120" s="28">
        <f t="shared" si="43"/>
        <v>1E-4</v>
      </c>
      <c r="F120" s="34">
        <f t="shared" si="67"/>
        <v>1.6200270453402567E-5</v>
      </c>
      <c r="G120" s="30">
        <f t="shared" si="44"/>
        <v>-8.3799729546597438E-5</v>
      </c>
      <c r="H120" s="30">
        <f t="shared" si="72"/>
        <v>2E-3</v>
      </c>
      <c r="I120" s="31">
        <f t="shared" si="71"/>
        <v>-2.0837997295465975E-3</v>
      </c>
      <c r="J120" s="30">
        <f t="shared" si="53"/>
        <v>0.99891108617258706</v>
      </c>
      <c r="K120" s="30">
        <f t="shared" si="54"/>
        <v>0</v>
      </c>
      <c r="L120" s="37">
        <f t="shared" ref="L120:M120" si="79">L119</f>
        <v>9.11E-2</v>
      </c>
      <c r="M120" s="37">
        <f t="shared" si="79"/>
        <v>0.1206</v>
      </c>
      <c r="N120" s="37">
        <f t="shared" si="55"/>
        <v>9.11E-2</v>
      </c>
      <c r="O120" s="37">
        <f t="shared" si="56"/>
        <v>0.1206</v>
      </c>
      <c r="P120" s="32">
        <f t="shared" si="68"/>
        <v>0.4</v>
      </c>
      <c r="Q120" s="32">
        <f t="shared" si="73"/>
        <v>0.12869639577733749</v>
      </c>
      <c r="R120" s="49">
        <v>97</v>
      </c>
      <c r="S120" s="50">
        <f t="shared" si="74"/>
        <v>2.9163135706604861E-3</v>
      </c>
      <c r="T120" s="50">
        <f t="shared" si="74"/>
        <v>0.26652105034916801</v>
      </c>
      <c r="U120" s="50">
        <f t="shared" si="74"/>
        <v>0.32234640548987209</v>
      </c>
      <c r="V120" s="50">
        <f t="shared" si="74"/>
        <v>6.6630262587292002E-2</v>
      </c>
      <c r="W120" s="50">
        <f t="shared" si="74"/>
        <v>4.5726650795200406E-2</v>
      </c>
      <c r="X120" s="50">
        <f t="shared" si="74"/>
        <v>0.39113254416095994</v>
      </c>
      <c r="Y120" s="50">
        <f t="shared" si="74"/>
        <v>1.3827270518491095E-2</v>
      </c>
      <c r="Z120" s="32">
        <f t="shared" si="74"/>
        <v>1.3284547716675108E-4</v>
      </c>
      <c r="AA120" s="32">
        <f t="shared" si="74"/>
        <v>2.5082449285004438E-3</v>
      </c>
      <c r="AB120" s="32">
        <f t="shared" si="74"/>
        <v>0</v>
      </c>
      <c r="AC120" s="32">
        <f t="shared" si="74"/>
        <v>3.828713032146752E-6</v>
      </c>
      <c r="AE120" s="19">
        <f t="shared" si="61"/>
        <v>5.871760384975551E-4</v>
      </c>
      <c r="AF120" s="19">
        <f t="shared" si="62"/>
        <v>1.184581877159876E-5</v>
      </c>
      <c r="AG120" s="19">
        <f t="shared" si="63"/>
        <v>8.6596204425284462E-5</v>
      </c>
      <c r="AH120" s="19">
        <f t="shared" si="64"/>
        <v>0.26503213529597069</v>
      </c>
      <c r="AI120" s="19">
        <f t="shared" si="65"/>
        <v>0.19268536588170476</v>
      </c>
    </row>
    <row r="121" spans="1:35" x14ac:dyDescent="0.25">
      <c r="A121" s="45">
        <f t="shared" si="66"/>
        <v>120</v>
      </c>
      <c r="B121" s="32">
        <f t="shared" si="51"/>
        <v>1.8673837982579582</v>
      </c>
      <c r="C121" s="28">
        <f t="shared" si="42"/>
        <v>9.7060118184445266E-4</v>
      </c>
      <c r="D121" s="33">
        <f t="shared" si="52"/>
        <v>1.0706011818444527E-3</v>
      </c>
      <c r="E121" s="28">
        <f t="shared" si="43"/>
        <v>1E-4</v>
      </c>
      <c r="F121" s="34">
        <f t="shared" si="67"/>
        <v>1.4359732520686575E-5</v>
      </c>
      <c r="G121" s="30">
        <f t="shared" si="44"/>
        <v>-8.5640267479313424E-5</v>
      </c>
      <c r="H121" s="30">
        <f t="shared" si="72"/>
        <v>2E-3</v>
      </c>
      <c r="I121" s="31">
        <f t="shared" si="71"/>
        <v>-2.0856402674793136E-3</v>
      </c>
      <c r="J121" s="30">
        <f t="shared" si="53"/>
        <v>0.99901503908563494</v>
      </c>
      <c r="K121" s="30">
        <f t="shared" si="54"/>
        <v>0</v>
      </c>
      <c r="L121" s="37">
        <f t="shared" ref="L121:M121" si="80">L120</f>
        <v>9.11E-2</v>
      </c>
      <c r="M121" s="37">
        <f t="shared" si="80"/>
        <v>0.1206</v>
      </c>
      <c r="N121" s="37">
        <f t="shared" si="55"/>
        <v>9.11E-2</v>
      </c>
      <c r="O121" s="37">
        <f t="shared" si="56"/>
        <v>0.1206</v>
      </c>
      <c r="P121" s="32">
        <f t="shared" si="68"/>
        <v>0.60000000000000009</v>
      </c>
      <c r="Q121" s="32">
        <f t="shared" si="73"/>
        <v>0.12869639577733749</v>
      </c>
      <c r="R121" s="49">
        <v>98</v>
      </c>
      <c r="S121" s="50">
        <f t="shared" si="74"/>
        <v>2.9163135706604861E-3</v>
      </c>
      <c r="T121" s="50">
        <f t="shared" si="74"/>
        <v>0.26652105034916801</v>
      </c>
      <c r="U121" s="50">
        <f t="shared" si="74"/>
        <v>0.32234640548987209</v>
      </c>
      <c r="V121" s="50">
        <f t="shared" si="74"/>
        <v>6.6630262587292002E-2</v>
      </c>
      <c r="W121" s="50">
        <f t="shared" si="74"/>
        <v>4.5726650795200406E-2</v>
      </c>
      <c r="X121" s="50">
        <f t="shared" si="74"/>
        <v>0.39113254416095994</v>
      </c>
      <c r="Y121" s="50">
        <f t="shared" si="74"/>
        <v>1.3827270518491095E-2</v>
      </c>
      <c r="Z121" s="32">
        <f t="shared" si="74"/>
        <v>1.3284547716675108E-4</v>
      </c>
      <c r="AA121" s="32">
        <f t="shared" si="74"/>
        <v>2.5082449285004438E-3</v>
      </c>
      <c r="AB121" s="32">
        <f t="shared" si="74"/>
        <v>0</v>
      </c>
      <c r="AC121" s="32">
        <f t="shared" si="74"/>
        <v>3.828713032146752E-6</v>
      </c>
      <c r="AE121" s="19">
        <f t="shared" si="61"/>
        <v>5.1976523666420662E-4</v>
      </c>
      <c r="AF121" s="19">
        <f t="shared" si="62"/>
        <v>1.0641677810108044E-5</v>
      </c>
      <c r="AG121" s="19">
        <f t="shared" si="63"/>
        <v>8.2262242760017091E-5</v>
      </c>
      <c r="AH121" s="19">
        <f t="shared" si="64"/>
        <v>0.26507507744670189</v>
      </c>
      <c r="AI121" s="19">
        <f t="shared" si="65"/>
        <v>0.1927153726354337</v>
      </c>
    </row>
    <row r="122" spans="1:35" x14ac:dyDescent="0.25">
      <c r="A122" s="45">
        <f t="shared" si="66"/>
        <v>121</v>
      </c>
      <c r="B122" s="32">
        <f t="shared" si="51"/>
        <v>1.9061582519349016</v>
      </c>
      <c r="C122" s="28">
        <f t="shared" si="42"/>
        <v>8.7738009743686357E-4</v>
      </c>
      <c r="D122" s="33">
        <f t="shared" si="52"/>
        <v>9.7738009743686361E-4</v>
      </c>
      <c r="E122" s="28">
        <f t="shared" si="43"/>
        <v>1E-4</v>
      </c>
      <c r="F122" s="34">
        <f t="shared" si="67"/>
        <v>1.2728300966256692E-5</v>
      </c>
      <c r="G122" s="30">
        <f t="shared" si="44"/>
        <v>-8.727169903374331E-5</v>
      </c>
      <c r="H122" s="30">
        <f t="shared" si="72"/>
        <v>2E-3</v>
      </c>
      <c r="I122" s="31">
        <f t="shared" si="71"/>
        <v>-2.0872716990337431E-3</v>
      </c>
      <c r="J122" s="30">
        <f t="shared" si="53"/>
        <v>0.9991098916015968</v>
      </c>
      <c r="K122" s="30">
        <f t="shared" si="54"/>
        <v>0</v>
      </c>
      <c r="L122" s="37">
        <f t="shared" ref="L122:M122" si="81">L121</f>
        <v>9.11E-2</v>
      </c>
      <c r="M122" s="37">
        <f t="shared" si="81"/>
        <v>0.1206</v>
      </c>
      <c r="N122" s="37">
        <f t="shared" si="55"/>
        <v>9.11E-2</v>
      </c>
      <c r="O122" s="37">
        <f t="shared" si="56"/>
        <v>0.12060000000000001</v>
      </c>
      <c r="P122" s="32">
        <f t="shared" si="68"/>
        <v>0.8</v>
      </c>
      <c r="Q122" s="32">
        <f t="shared" si="73"/>
        <v>0.12869639577733749</v>
      </c>
      <c r="R122" s="49">
        <v>99</v>
      </c>
      <c r="S122" s="50">
        <f t="shared" si="74"/>
        <v>2.9163135706604861E-3</v>
      </c>
      <c r="T122" s="50">
        <f t="shared" si="74"/>
        <v>0.26652105034916801</v>
      </c>
      <c r="U122" s="50">
        <f t="shared" si="74"/>
        <v>0.32234640548987209</v>
      </c>
      <c r="V122" s="50">
        <f t="shared" si="74"/>
        <v>6.6630262587292002E-2</v>
      </c>
      <c r="W122" s="50">
        <f t="shared" si="74"/>
        <v>4.5726650795200406E-2</v>
      </c>
      <c r="X122" s="50">
        <f t="shared" si="74"/>
        <v>0.39113254416095994</v>
      </c>
      <c r="Y122" s="50">
        <f t="shared" si="74"/>
        <v>1.3827270518491095E-2</v>
      </c>
      <c r="Z122" s="32">
        <f t="shared" si="74"/>
        <v>1.3284547716675108E-4</v>
      </c>
      <c r="AA122" s="32">
        <f t="shared" si="74"/>
        <v>2.5082449285004438E-3</v>
      </c>
      <c r="AB122" s="32">
        <f t="shared" si="74"/>
        <v>0</v>
      </c>
      <c r="AC122" s="32">
        <f t="shared" si="74"/>
        <v>3.828713032146752E-6</v>
      </c>
      <c r="AE122" s="19">
        <f t="shared" si="61"/>
        <v>4.6028712282742172E-4</v>
      </c>
      <c r="AF122" s="19">
        <f t="shared" si="62"/>
        <v>9.5710920446674527E-6</v>
      </c>
      <c r="AG122" s="19">
        <f t="shared" si="63"/>
        <v>7.8145186949234527E-5</v>
      </c>
      <c r="AH122" s="19">
        <f t="shared" si="64"/>
        <v>0.26511313984749502</v>
      </c>
      <c r="AI122" s="19">
        <f t="shared" si="65"/>
        <v>0.19274197599005358</v>
      </c>
    </row>
    <row r="123" spans="1:35" x14ac:dyDescent="0.25">
      <c r="A123" s="45">
        <f t="shared" si="66"/>
        <v>122</v>
      </c>
      <c r="B123" s="32">
        <f t="shared" si="51"/>
        <v>1.9428146807375777</v>
      </c>
      <c r="C123" s="28">
        <f t="shared" si="42"/>
        <v>7.9227610716806041E-4</v>
      </c>
      <c r="D123" s="33">
        <f t="shared" si="52"/>
        <v>8.9227610716806046E-4</v>
      </c>
      <c r="E123" s="28">
        <f t="shared" si="43"/>
        <v>1E-4</v>
      </c>
      <c r="F123" s="34">
        <f t="shared" si="67"/>
        <v>1.1282218889120709E-5</v>
      </c>
      <c r="G123" s="30">
        <f t="shared" si="44"/>
        <v>-8.871778111087929E-5</v>
      </c>
      <c r="H123" s="30">
        <f t="shared" si="72"/>
        <v>2E-3</v>
      </c>
      <c r="I123" s="31">
        <f t="shared" si="71"/>
        <v>-2.0887177811108795E-3</v>
      </c>
      <c r="J123" s="30">
        <f t="shared" si="53"/>
        <v>0.99919644167394284</v>
      </c>
      <c r="K123" s="30">
        <f t="shared" si="54"/>
        <v>0</v>
      </c>
      <c r="L123" s="37">
        <f t="shared" ref="L123:M123" si="82">L122</f>
        <v>9.11E-2</v>
      </c>
      <c r="M123" s="37">
        <f t="shared" si="82"/>
        <v>0.1206</v>
      </c>
      <c r="N123" s="37">
        <f t="shared" si="55"/>
        <v>9.11E-2</v>
      </c>
      <c r="O123" s="37">
        <f t="shared" si="56"/>
        <v>0.1206</v>
      </c>
      <c r="P123" s="32">
        <f t="shared" si="68"/>
        <v>0</v>
      </c>
      <c r="Q123" s="32">
        <f t="shared" si="73"/>
        <v>0.12869639577733749</v>
      </c>
      <c r="R123" s="49">
        <v>100</v>
      </c>
      <c r="S123" s="50">
        <f t="shared" si="74"/>
        <v>2.9163135706604861E-3</v>
      </c>
      <c r="T123" s="50">
        <f t="shared" si="74"/>
        <v>0.26652105034916801</v>
      </c>
      <c r="U123" s="50">
        <f t="shared" si="74"/>
        <v>0.32234640548987209</v>
      </c>
      <c r="V123" s="50">
        <f t="shared" si="74"/>
        <v>6.6630262587292002E-2</v>
      </c>
      <c r="W123" s="50">
        <f t="shared" si="74"/>
        <v>4.5726650795200406E-2</v>
      </c>
      <c r="X123" s="50">
        <f t="shared" si="74"/>
        <v>0.39113254416095994</v>
      </c>
      <c r="Y123" s="50">
        <f t="shared" si="74"/>
        <v>1.3827270518491095E-2</v>
      </c>
      <c r="Z123" s="32">
        <f t="shared" si="74"/>
        <v>1.3284547716675108E-4</v>
      </c>
      <c r="AA123" s="32">
        <f t="shared" si="74"/>
        <v>2.5082449285004438E-3</v>
      </c>
      <c r="AB123" s="32">
        <f t="shared" si="74"/>
        <v>0</v>
      </c>
      <c r="AC123" s="32">
        <f t="shared" si="74"/>
        <v>3.828713032146752E-6</v>
      </c>
      <c r="AE123" s="19">
        <f t="shared" si="61"/>
        <v>4.0779808543925437E-4</v>
      </c>
      <c r="AF123" s="19">
        <f t="shared" si="62"/>
        <v>8.618590067836614E-6</v>
      </c>
      <c r="AG123" s="19">
        <f t="shared" si="63"/>
        <v>7.4234181301690858E-5</v>
      </c>
      <c r="AH123" s="19">
        <f t="shared" si="64"/>
        <v>0.2651468941064718</v>
      </c>
      <c r="AI123" s="19">
        <f t="shared" si="65"/>
        <v>0.19276557427608937</v>
      </c>
    </row>
    <row r="124" spans="1:35" x14ac:dyDescent="0.25">
      <c r="A124" s="45">
        <f t="shared" si="66"/>
        <v>123</v>
      </c>
      <c r="B124" s="32">
        <f t="shared" si="51"/>
        <v>1.9768938396352009</v>
      </c>
      <c r="C124" s="28">
        <f t="shared" si="42"/>
        <v>7.1458242654098847E-4</v>
      </c>
      <c r="D124" s="33">
        <f t="shared" si="52"/>
        <v>8.1458242654098851E-4</v>
      </c>
      <c r="E124" s="28">
        <f t="shared" si="43"/>
        <v>1E-4</v>
      </c>
      <c r="F124" s="34">
        <f t="shared" si="67"/>
        <v>1.0000428446772251E-5</v>
      </c>
      <c r="G124" s="30">
        <f t="shared" si="44"/>
        <v>-8.999957155322775E-5</v>
      </c>
      <c r="H124" s="30">
        <f t="shared" si="72"/>
        <v>2E-3</v>
      </c>
      <c r="I124" s="31">
        <f t="shared" si="71"/>
        <v>-2.0899995715532279E-3</v>
      </c>
      <c r="J124" s="30">
        <f t="shared" si="53"/>
        <v>0.99927541714501233</v>
      </c>
      <c r="K124" s="30">
        <f t="shared" si="54"/>
        <v>0</v>
      </c>
      <c r="L124" s="37">
        <f t="shared" ref="L124:M124" si="83">L123</f>
        <v>9.11E-2</v>
      </c>
      <c r="M124" s="37">
        <f t="shared" si="83"/>
        <v>0.1206</v>
      </c>
      <c r="N124" s="37">
        <f t="shared" si="55"/>
        <v>9.11E-2</v>
      </c>
      <c r="O124" s="37">
        <f t="shared" si="56"/>
        <v>0.12060000000000001</v>
      </c>
      <c r="P124" s="32">
        <f t="shared" si="68"/>
        <v>0.2</v>
      </c>
      <c r="Q124" s="32">
        <f t="shared" si="73"/>
        <v>0.12869639577733749</v>
      </c>
      <c r="R124" s="49">
        <v>101</v>
      </c>
      <c r="S124" s="50">
        <f t="shared" si="74"/>
        <v>2.9163135706604861E-3</v>
      </c>
      <c r="T124" s="50">
        <f t="shared" si="74"/>
        <v>0.26652105034916801</v>
      </c>
      <c r="U124" s="50">
        <f t="shared" si="74"/>
        <v>0.32234640548987209</v>
      </c>
      <c r="V124" s="50">
        <f t="shared" si="74"/>
        <v>6.6630262587292002E-2</v>
      </c>
      <c r="W124" s="50">
        <f t="shared" si="74"/>
        <v>4.5726650795200406E-2</v>
      </c>
      <c r="X124" s="50">
        <f t="shared" si="74"/>
        <v>0.39113254416095994</v>
      </c>
      <c r="Y124" s="50">
        <f t="shared" si="74"/>
        <v>1.3827270518491095E-2</v>
      </c>
      <c r="Z124" s="32">
        <f t="shared" si="74"/>
        <v>1.3284547716675108E-4</v>
      </c>
      <c r="AA124" s="32">
        <f t="shared" si="74"/>
        <v>2.5082449285004438E-3</v>
      </c>
      <c r="AB124" s="32">
        <f t="shared" si="74"/>
        <v>0</v>
      </c>
      <c r="AC124" s="32">
        <f t="shared" si="74"/>
        <v>3.828713032146752E-6</v>
      </c>
      <c r="AE124" s="19">
        <f t="shared" si="61"/>
        <v>3.6146727366647639E-4</v>
      </c>
      <c r="AF124" s="19">
        <f>AF123*(1-T123-U123-X123)+AG123*$D$14+Y123*AE123</f>
        <v>7.770528341767321E-6</v>
      </c>
      <c r="AG124" s="19">
        <f t="shared" si="63"/>
        <v>7.0518913431127047E-5</v>
      </c>
      <c r="AH124" s="19">
        <f t="shared" si="64"/>
        <v>0.26517684397151597</v>
      </c>
      <c r="AI124" s="19">
        <f t="shared" si="65"/>
        <v>0.19278651855241463</v>
      </c>
    </row>
    <row r="125" spans="1:35" x14ac:dyDescent="0.25">
      <c r="A125" s="45">
        <f t="shared" si="66"/>
        <v>124</v>
      </c>
      <c r="B125" s="32">
        <f t="shared" si="51"/>
        <v>2.0078849381698922</v>
      </c>
      <c r="C125" s="28">
        <f t="shared" si="42"/>
        <v>6.4365381331949769E-4</v>
      </c>
      <c r="D125" s="33">
        <f t="shared" si="52"/>
        <v>7.4365381331949773E-4</v>
      </c>
      <c r="E125" s="28">
        <f t="shared" si="43"/>
        <v>1E-4</v>
      </c>
      <c r="F125" s="34">
        <f t="shared" si="67"/>
        <v>8.8642642109566377E-6</v>
      </c>
      <c r="G125" s="30">
        <f t="shared" si="44"/>
        <v>-9.1135735789043369E-5</v>
      </c>
      <c r="H125" s="30">
        <f t="shared" si="72"/>
        <v>2E-3</v>
      </c>
      <c r="I125" s="31">
        <f t="shared" si="71"/>
        <v>-2.0911357357890435E-3</v>
      </c>
      <c r="J125" s="30">
        <f t="shared" si="53"/>
        <v>0.99934748192246958</v>
      </c>
      <c r="K125" s="30">
        <f t="shared" si="54"/>
        <v>0</v>
      </c>
      <c r="L125" s="37">
        <f t="shared" ref="L125:M125" si="84">L124</f>
        <v>9.11E-2</v>
      </c>
      <c r="M125" s="37">
        <f t="shared" si="84"/>
        <v>0.1206</v>
      </c>
      <c r="N125" s="37">
        <f t="shared" si="55"/>
        <v>9.11E-2</v>
      </c>
      <c r="O125" s="37">
        <f t="shared" si="56"/>
        <v>0.1206</v>
      </c>
      <c r="P125" s="32">
        <f t="shared" si="68"/>
        <v>0.4</v>
      </c>
      <c r="Q125" s="32">
        <f t="shared" si="73"/>
        <v>0.12869639577733749</v>
      </c>
      <c r="R125" s="49">
        <v>102</v>
      </c>
      <c r="S125" s="50">
        <f t="shared" si="74"/>
        <v>2.9163135706604861E-3</v>
      </c>
      <c r="T125" s="50">
        <f t="shared" si="74"/>
        <v>0.26652105034916801</v>
      </c>
      <c r="U125" s="50">
        <f t="shared" si="74"/>
        <v>0.32234640548987209</v>
      </c>
      <c r="V125" s="50">
        <f t="shared" si="74"/>
        <v>6.6630262587292002E-2</v>
      </c>
      <c r="W125" s="50">
        <f t="shared" si="74"/>
        <v>4.5726650795200406E-2</v>
      </c>
      <c r="X125" s="50">
        <f t="shared" si="74"/>
        <v>0.39113254416095994</v>
      </c>
      <c r="Y125" s="50">
        <f t="shared" si="74"/>
        <v>1.3827270518491095E-2</v>
      </c>
      <c r="Z125" s="32">
        <f t="shared" si="74"/>
        <v>1.3284547716675108E-4</v>
      </c>
      <c r="AA125" s="32">
        <f t="shared" si="74"/>
        <v>2.5082449285004438E-3</v>
      </c>
      <c r="AB125" s="32">
        <f t="shared" si="74"/>
        <v>0</v>
      </c>
      <c r="AC125" s="32">
        <f t="shared" si="74"/>
        <v>3.828713032146752E-6</v>
      </c>
      <c r="AE125" s="19">
        <f>AE124*(1-V124-W124-Y124)+$D$5*AG124+X124*AF124</f>
        <v>3.2056309656177946E-4</v>
      </c>
      <c r="AF125" s="19">
        <f t="shared" si="62"/>
        <v>7.0148733995242305E-6</v>
      </c>
      <c r="AG125" s="19">
        <f t="shared" si="63"/>
        <v>6.6989587064975427E-5</v>
      </c>
      <c r="AH125" s="19">
        <f t="shared" si="64"/>
        <v>0.26520343343275682</v>
      </c>
      <c r="AI125" s="19">
        <f t="shared" si="65"/>
        <v>0.19280511824958688</v>
      </c>
    </row>
    <row r="126" spans="1:35" x14ac:dyDescent="0.25">
      <c r="A126" s="45">
        <f t="shared" si="66"/>
        <v>125</v>
      </c>
      <c r="B126" s="32">
        <f t="shared" si="51"/>
        <v>2.0352217748435679</v>
      </c>
      <c r="C126" s="28">
        <f t="shared" si="42"/>
        <v>5.7890120882297621E-4</v>
      </c>
      <c r="D126" s="33">
        <f t="shared" si="52"/>
        <v>6.7890120882297626E-4</v>
      </c>
      <c r="E126" s="28">
        <f t="shared" si="43"/>
        <v>1E-4</v>
      </c>
      <c r="F126" s="34">
        <f t="shared" si="67"/>
        <v>7.8571813617653251E-6</v>
      </c>
      <c r="G126" s="30">
        <f t="shared" si="44"/>
        <v>-9.2142818638234675E-5</v>
      </c>
      <c r="H126" s="30">
        <f t="shared" si="72"/>
        <v>2E-3</v>
      </c>
      <c r="I126" s="31">
        <f t="shared" si="71"/>
        <v>-2.0921428186382349E-3</v>
      </c>
      <c r="J126" s="30">
        <f t="shared" si="53"/>
        <v>0.99941324160981526</v>
      </c>
      <c r="K126" s="30">
        <f t="shared" si="54"/>
        <v>0</v>
      </c>
      <c r="L126" s="37">
        <f t="shared" ref="L126:M126" si="85">L125</f>
        <v>9.11E-2</v>
      </c>
      <c r="M126" s="37">
        <f t="shared" si="85"/>
        <v>0.1206</v>
      </c>
      <c r="N126" s="37">
        <f t="shared" si="55"/>
        <v>9.11E-2</v>
      </c>
      <c r="O126" s="37">
        <f t="shared" si="56"/>
        <v>0.1206</v>
      </c>
      <c r="P126" s="32">
        <f t="shared" si="68"/>
        <v>0.60000000000000009</v>
      </c>
      <c r="Q126" s="32">
        <f t="shared" si="73"/>
        <v>0.12869639577733749</v>
      </c>
      <c r="R126" s="49">
        <v>103</v>
      </c>
      <c r="S126" s="50">
        <f t="shared" si="74"/>
        <v>2.9163135706604861E-3</v>
      </c>
      <c r="T126" s="50">
        <f t="shared" si="74"/>
        <v>0.26652105034916801</v>
      </c>
      <c r="U126" s="50">
        <f t="shared" si="74"/>
        <v>0.32234640548987209</v>
      </c>
      <c r="V126" s="50">
        <f t="shared" si="74"/>
        <v>6.6630262587292002E-2</v>
      </c>
      <c r="W126" s="50">
        <f t="shared" si="74"/>
        <v>4.5726650795200406E-2</v>
      </c>
      <c r="X126" s="50">
        <f t="shared" si="74"/>
        <v>0.39113254416095994</v>
      </c>
      <c r="Y126" s="50">
        <f t="shared" si="74"/>
        <v>1.3827270518491095E-2</v>
      </c>
      <c r="Z126" s="32">
        <f t="shared" si="74"/>
        <v>1.3284547716675108E-4</v>
      </c>
      <c r="AA126" s="32">
        <f t="shared" si="74"/>
        <v>2.5082449285004438E-3</v>
      </c>
      <c r="AB126" s="32">
        <f t="shared" si="74"/>
        <v>0</v>
      </c>
      <c r="AC126" s="32">
        <f t="shared" si="74"/>
        <v>3.828713032146752E-6</v>
      </c>
      <c r="AE126" s="19">
        <f t="shared" si="61"/>
        <v>2.8444133999473936E-4</v>
      </c>
      <c r="AF126" s="19">
        <f t="shared" si="62"/>
        <v>6.3410100917810434E-6</v>
      </c>
      <c r="AG126" s="19">
        <f t="shared" si="63"/>
        <v>6.3636896213932506E-5</v>
      </c>
      <c r="AH126" s="19">
        <f t="shared" si="64"/>
        <v>0.26522705385528184</v>
      </c>
      <c r="AI126" s="19">
        <f t="shared" si="65"/>
        <v>0.19282164613778768</v>
      </c>
    </row>
    <row r="127" spans="1:35" x14ac:dyDescent="0.25">
      <c r="A127" s="45">
        <f t="shared" si="66"/>
        <v>126</v>
      </c>
      <c r="B127" s="32">
        <f t="shared" si="51"/>
        <v>2.0582788446000793</v>
      </c>
      <c r="C127" s="28">
        <f t="shared" si="42"/>
        <v>5.1978684582267834E-4</v>
      </c>
      <c r="D127" s="33">
        <f t="shared" si="52"/>
        <v>6.1978684582267838E-4</v>
      </c>
      <c r="E127" s="28">
        <f t="shared" si="43"/>
        <v>1E-4</v>
      </c>
      <c r="F127" s="34">
        <f t="shared" si="67"/>
        <v>6.9645147620221821E-6</v>
      </c>
      <c r="G127" s="30">
        <f t="shared" si="44"/>
        <v>-9.303548523797783E-5</v>
      </c>
      <c r="H127" s="30">
        <f t="shared" si="72"/>
        <v>2E-3</v>
      </c>
      <c r="I127" s="31">
        <f t="shared" si="71"/>
        <v>-2.0930354852379779E-3</v>
      </c>
      <c r="J127" s="30">
        <f t="shared" si="53"/>
        <v>0.99947324863941533</v>
      </c>
      <c r="K127" s="30">
        <f t="shared" si="54"/>
        <v>0</v>
      </c>
      <c r="L127" s="37">
        <f t="shared" ref="L127:M127" si="86">L126</f>
        <v>9.11E-2</v>
      </c>
      <c r="M127" s="37">
        <f t="shared" si="86"/>
        <v>0.1206</v>
      </c>
      <c r="N127" s="37">
        <f t="shared" si="55"/>
        <v>9.11E-2</v>
      </c>
      <c r="O127" s="37">
        <f t="shared" si="56"/>
        <v>0.12060000000000001</v>
      </c>
      <c r="P127" s="32">
        <f t="shared" si="68"/>
        <v>0.8</v>
      </c>
      <c r="Q127" s="32">
        <f t="shared" si="73"/>
        <v>0.12869639577733749</v>
      </c>
      <c r="R127" s="49">
        <v>104</v>
      </c>
      <c r="S127" s="50">
        <f t="shared" ref="S127:AC132" si="87">S126</f>
        <v>2.9163135706604861E-3</v>
      </c>
      <c r="T127" s="50">
        <f t="shared" si="87"/>
        <v>0.26652105034916801</v>
      </c>
      <c r="U127" s="50">
        <f t="shared" si="87"/>
        <v>0.32234640548987209</v>
      </c>
      <c r="V127" s="50">
        <f t="shared" si="87"/>
        <v>6.6630262587292002E-2</v>
      </c>
      <c r="W127" s="50">
        <f t="shared" si="87"/>
        <v>4.5726650795200406E-2</v>
      </c>
      <c r="X127" s="50">
        <f t="shared" si="87"/>
        <v>0.39113254416095994</v>
      </c>
      <c r="Y127" s="50">
        <f t="shared" si="87"/>
        <v>1.3827270518491095E-2</v>
      </c>
      <c r="Z127" s="32">
        <f t="shared" si="87"/>
        <v>1.3284547716675108E-4</v>
      </c>
      <c r="AA127" s="32">
        <f t="shared" si="87"/>
        <v>2.5082449285004438E-3</v>
      </c>
      <c r="AB127" s="32">
        <f t="shared" si="87"/>
        <v>0</v>
      </c>
      <c r="AC127" s="32">
        <f t="shared" si="87"/>
        <v>3.828713032146752E-6</v>
      </c>
      <c r="AE127" s="19">
        <f t="shared" si="61"/>
        <v>2.5253470742622931E-4</v>
      </c>
      <c r="AF127" s="19">
        <f t="shared" si="62"/>
        <v>5.7395727595463592E-6</v>
      </c>
      <c r="AG127" s="19">
        <f t="shared" si="63"/>
        <v>6.0452000634291451E-5</v>
      </c>
      <c r="AH127" s="19">
        <f t="shared" si="64"/>
        <v>0.26524805025826664</v>
      </c>
      <c r="AI127" s="19">
        <f t="shared" si="65"/>
        <v>0.1928363427002833</v>
      </c>
    </row>
    <row r="128" spans="1:35" x14ac:dyDescent="0.25">
      <c r="A128" s="45">
        <f t="shared" si="66"/>
        <v>127</v>
      </c>
      <c r="B128" s="32">
        <f t="shared" si="51"/>
        <v>2.0763674722073642</v>
      </c>
      <c r="C128" s="28">
        <f t="shared" si="42"/>
        <v>4.6581978241106364E-4</v>
      </c>
      <c r="D128" s="33">
        <f t="shared" si="52"/>
        <v>5.6581978241106363E-4</v>
      </c>
      <c r="E128" s="28">
        <f t="shared" si="43"/>
        <v>1E-4</v>
      </c>
      <c r="F128" s="34">
        <f t="shared" si="67"/>
        <v>6.1732654036035989E-6</v>
      </c>
      <c r="G128" s="30">
        <f t="shared" si="44"/>
        <v>-9.38267345963964E-5</v>
      </c>
      <c r="H128" s="30">
        <f t="shared" si="72"/>
        <v>2E-3</v>
      </c>
      <c r="I128" s="31">
        <f t="shared" si="71"/>
        <v>-2.0938267345963963E-3</v>
      </c>
      <c r="J128" s="30">
        <f t="shared" si="53"/>
        <v>0.99952800695218535</v>
      </c>
      <c r="K128" s="30">
        <f t="shared" si="54"/>
        <v>0</v>
      </c>
      <c r="L128" s="37">
        <f t="shared" ref="L128:M128" si="88">L127</f>
        <v>9.11E-2</v>
      </c>
      <c r="M128" s="37">
        <f t="shared" si="88"/>
        <v>0.1206</v>
      </c>
      <c r="N128" s="37">
        <f t="shared" si="55"/>
        <v>9.11E-2</v>
      </c>
      <c r="O128" s="37">
        <f t="shared" si="56"/>
        <v>0.1206</v>
      </c>
      <c r="P128" s="32">
        <f t="shared" si="68"/>
        <v>0</v>
      </c>
      <c r="Q128" s="32">
        <f t="shared" si="73"/>
        <v>0.12869639577733749</v>
      </c>
      <c r="R128" s="49">
        <v>105</v>
      </c>
      <c r="S128" s="50">
        <f t="shared" si="87"/>
        <v>2.9163135706604861E-3</v>
      </c>
      <c r="T128" s="50">
        <f t="shared" si="87"/>
        <v>0.26652105034916801</v>
      </c>
      <c r="U128" s="50">
        <f t="shared" si="87"/>
        <v>0.32234640548987209</v>
      </c>
      <c r="V128" s="50">
        <f t="shared" si="87"/>
        <v>6.6630262587292002E-2</v>
      </c>
      <c r="W128" s="50">
        <f t="shared" si="87"/>
        <v>4.5726650795200406E-2</v>
      </c>
      <c r="X128" s="50">
        <f t="shared" si="87"/>
        <v>0.39113254416095994</v>
      </c>
      <c r="Y128" s="50">
        <f t="shared" si="87"/>
        <v>1.3827270518491095E-2</v>
      </c>
      <c r="Z128" s="32">
        <f t="shared" si="87"/>
        <v>1.3284547716675108E-4</v>
      </c>
      <c r="AA128" s="32">
        <f t="shared" si="87"/>
        <v>2.5082449285004438E-3</v>
      </c>
      <c r="AB128" s="32">
        <f t="shared" si="87"/>
        <v>0</v>
      </c>
      <c r="AC128" s="32">
        <f t="shared" si="87"/>
        <v>3.828713032146752E-6</v>
      </c>
      <c r="AE128" s="19">
        <f t="shared" si="61"/>
        <v>2.243436138574525E-4</v>
      </c>
      <c r="AF128" s="19">
        <f t="shared" si="62"/>
        <v>5.2022965874012638E-6</v>
      </c>
      <c r="AG128" s="19">
        <f t="shared" si="63"/>
        <v>5.7426502518334313E-5</v>
      </c>
      <c r="AH128" s="19">
        <f t="shared" si="64"/>
        <v>0.26526672684278291</v>
      </c>
      <c r="AI128" s="19">
        <f t="shared" si="65"/>
        <v>0.19284941998362387</v>
      </c>
    </row>
    <row r="129" spans="1:56" x14ac:dyDescent="0.25">
      <c r="A129" s="45">
        <f t="shared" si="66"/>
        <v>128</v>
      </c>
      <c r="B129" s="32">
        <f t="shared" si="51"/>
        <v>2.1363574060475687</v>
      </c>
      <c r="C129" s="28">
        <f t="shared" si="42"/>
        <v>4.2604966154631763E-4</v>
      </c>
      <c r="D129" s="33">
        <f t="shared" si="52"/>
        <v>5.2604966154631762E-4</v>
      </c>
      <c r="E129" s="28">
        <f t="shared" si="43"/>
        <v>1E-4</v>
      </c>
      <c r="F129" s="34">
        <f t="shared" si="67"/>
        <v>5.6054981958250061E-6</v>
      </c>
      <c r="G129" s="30">
        <f t="shared" si="44"/>
        <v>-9.4394501804175E-5</v>
      </c>
      <c r="H129" s="30">
        <f t="shared" si="72"/>
        <v>2E-3</v>
      </c>
      <c r="I129" s="31">
        <f t="shared" si="71"/>
        <v>-2.0943945018041749E-3</v>
      </c>
      <c r="J129" s="30">
        <f t="shared" si="53"/>
        <v>0.99956834484025781</v>
      </c>
      <c r="K129" s="30">
        <f t="shared" si="54"/>
        <v>0</v>
      </c>
      <c r="L129" s="37">
        <f t="shared" ref="L129:M129" si="89">L128</f>
        <v>9.11E-2</v>
      </c>
      <c r="M129" s="37">
        <f t="shared" si="89"/>
        <v>0.1206</v>
      </c>
      <c r="N129" s="37">
        <f t="shared" si="55"/>
        <v>7.288E-2</v>
      </c>
      <c r="O129" s="37">
        <f t="shared" si="56"/>
        <v>9.648000000000001E-2</v>
      </c>
      <c r="P129" s="32">
        <f t="shared" si="68"/>
        <v>0.2</v>
      </c>
      <c r="Q129" s="32">
        <f t="shared" si="73"/>
        <v>0.12869639577733749</v>
      </c>
      <c r="R129" s="49">
        <v>106</v>
      </c>
      <c r="S129" s="50">
        <f t="shared" si="87"/>
        <v>2.9163135706604861E-3</v>
      </c>
      <c r="T129" s="50">
        <f t="shared" si="87"/>
        <v>0.26652105034916801</v>
      </c>
      <c r="U129" s="50">
        <f t="shared" si="87"/>
        <v>0.32234640548987209</v>
      </c>
      <c r="V129" s="50">
        <f t="shared" si="87"/>
        <v>6.6630262587292002E-2</v>
      </c>
      <c r="W129" s="50">
        <f t="shared" si="87"/>
        <v>4.5726650795200406E-2</v>
      </c>
      <c r="X129" s="50">
        <f t="shared" si="87"/>
        <v>0.39113254416095994</v>
      </c>
      <c r="Y129" s="50">
        <f t="shared" si="87"/>
        <v>1.3827270518491095E-2</v>
      </c>
      <c r="Z129" s="32">
        <f t="shared" si="87"/>
        <v>1.3284547716675108E-4</v>
      </c>
      <c r="AA129" s="32">
        <f t="shared" si="87"/>
        <v>2.5082449285004438E-3</v>
      </c>
      <c r="AB129" s="32">
        <f t="shared" si="87"/>
        <v>0</v>
      </c>
      <c r="AC129" s="32">
        <f t="shared" si="87"/>
        <v>3.828713032146752E-6</v>
      </c>
      <c r="AE129" s="19">
        <f t="shared" si="61"/>
        <v>1.9942808274507935E-4</v>
      </c>
      <c r="AF129" s="19">
        <f t="shared" si="62"/>
        <v>4.7218867207464365E-6</v>
      </c>
      <c r="AG129" s="19">
        <f t="shared" si="63"/>
        <v>5.4552424351322048E-5</v>
      </c>
      <c r="AH129" s="19">
        <f t="shared" si="64"/>
        <v>0.26528335185828927</v>
      </c>
      <c r="AI129" s="19">
        <f t="shared" si="65"/>
        <v>0.19286106498726358</v>
      </c>
    </row>
    <row r="130" spans="1:56" x14ac:dyDescent="0.25">
      <c r="A130" s="45">
        <f t="shared" si="66"/>
        <v>129</v>
      </c>
      <c r="B130" s="32">
        <f t="shared" si="51"/>
        <v>2.243890241674543</v>
      </c>
      <c r="C130" s="28">
        <f t="shared" si="42"/>
        <v>3.980675059065153E-4</v>
      </c>
      <c r="D130" s="33">
        <f t="shared" si="52"/>
        <v>4.9806750590651529E-4</v>
      </c>
      <c r="E130" s="28">
        <f t="shared" si="43"/>
        <v>1E-4</v>
      </c>
      <c r="F130" s="34">
        <f t="shared" si="67"/>
        <v>5.2142118034584207E-6</v>
      </c>
      <c r="G130" s="30">
        <f t="shared" si="44"/>
        <v>-9.4785788196541585E-5</v>
      </c>
      <c r="H130" s="30">
        <f t="shared" si="72"/>
        <v>2E-3</v>
      </c>
      <c r="I130" s="31">
        <f t="shared" si="71"/>
        <v>-2.0947857881965415E-3</v>
      </c>
      <c r="J130" s="30">
        <f t="shared" si="53"/>
        <v>0.99959671828229002</v>
      </c>
      <c r="K130" s="30">
        <f t="shared" si="54"/>
        <v>0</v>
      </c>
      <c r="L130" s="37">
        <f t="shared" ref="L130:M130" si="90">L129</f>
        <v>9.11E-2</v>
      </c>
      <c r="M130" s="37">
        <f t="shared" si="90"/>
        <v>0.1206</v>
      </c>
      <c r="N130" s="37">
        <f t="shared" si="55"/>
        <v>5.466E-2</v>
      </c>
      <c r="O130" s="37">
        <f t="shared" si="56"/>
        <v>7.2359999999999994E-2</v>
      </c>
      <c r="P130" s="32">
        <f t="shared" si="68"/>
        <v>0.4</v>
      </c>
      <c r="Q130" s="32">
        <f t="shared" si="73"/>
        <v>0.12869639577733749</v>
      </c>
      <c r="R130" s="49">
        <v>107</v>
      </c>
      <c r="S130" s="50">
        <f t="shared" si="87"/>
        <v>2.9163135706604861E-3</v>
      </c>
      <c r="T130" s="50">
        <f t="shared" si="87"/>
        <v>0.26652105034916801</v>
      </c>
      <c r="U130" s="50">
        <f t="shared" si="87"/>
        <v>0.32234640548987209</v>
      </c>
      <c r="V130" s="50">
        <f t="shared" si="87"/>
        <v>6.6630262587292002E-2</v>
      </c>
      <c r="W130" s="50">
        <f t="shared" si="87"/>
        <v>4.5726650795200406E-2</v>
      </c>
      <c r="X130" s="50">
        <f t="shared" si="87"/>
        <v>0.39113254416095994</v>
      </c>
      <c r="Y130" s="50">
        <f t="shared" si="87"/>
        <v>1.3827270518491095E-2</v>
      </c>
      <c r="Z130" s="32">
        <f t="shared" si="87"/>
        <v>1.3284547716675108E-4</v>
      </c>
      <c r="AA130" s="32">
        <f t="shared" si="87"/>
        <v>2.5082449285004438E-3</v>
      </c>
      <c r="AB130" s="32">
        <f t="shared" si="87"/>
        <v>0</v>
      </c>
      <c r="AC130" s="32">
        <f t="shared" si="87"/>
        <v>3.828713032146752E-6</v>
      </c>
      <c r="AE130" s="19">
        <f t="shared" si="61"/>
        <v>1.77400613681287E-4</v>
      </c>
      <c r="AF130" s="19">
        <f t="shared" si="62"/>
        <v>4.2919030201326639E-6</v>
      </c>
      <c r="AG130" s="19">
        <f t="shared" si="63"/>
        <v>5.1822187876696662E-5</v>
      </c>
      <c r="AH130" s="19">
        <f t="shared" si="64"/>
        <v>0.26529816188702143</v>
      </c>
      <c r="AI130" s="19">
        <f t="shared" si="65"/>
        <v>0.19287144264777045</v>
      </c>
    </row>
    <row r="131" spans="1:56" x14ac:dyDescent="0.25">
      <c r="A131" s="45">
        <f t="shared" si="66"/>
        <v>130</v>
      </c>
      <c r="B131" s="32">
        <f t="shared" si="51"/>
        <v>2.407832199353217</v>
      </c>
      <c r="C131" s="28">
        <f t="shared" si="42"/>
        <v>3.8024463093995524E-4</v>
      </c>
      <c r="D131" s="33">
        <f t="shared" si="52"/>
        <v>4.8024463093995523E-4</v>
      </c>
      <c r="E131" s="28">
        <f t="shared" si="43"/>
        <v>1E-4</v>
      </c>
      <c r="F131" s="34">
        <f t="shared" si="67"/>
        <v>4.9686488240282488E-6</v>
      </c>
      <c r="G131" s="30">
        <f t="shared" si="44"/>
        <v>-9.5031351175971758E-5</v>
      </c>
      <c r="H131" s="30">
        <f t="shared" si="72"/>
        <v>2E-3</v>
      </c>
      <c r="I131" s="31">
        <f t="shared" si="71"/>
        <v>-2.0950313511759718E-3</v>
      </c>
      <c r="J131" s="30">
        <f t="shared" si="53"/>
        <v>0.99961478672023607</v>
      </c>
      <c r="K131" s="30">
        <f t="shared" si="54"/>
        <v>0</v>
      </c>
      <c r="L131" s="37">
        <f t="shared" ref="L131:M131" si="91">L130</f>
        <v>9.11E-2</v>
      </c>
      <c r="M131" s="37">
        <f t="shared" si="91"/>
        <v>0.1206</v>
      </c>
      <c r="N131" s="37">
        <f t="shared" si="55"/>
        <v>3.6439999999999993E-2</v>
      </c>
      <c r="O131" s="37">
        <f t="shared" si="56"/>
        <v>4.8239999999999991E-2</v>
      </c>
      <c r="P131" s="32">
        <f t="shared" si="68"/>
        <v>0.60000000000000009</v>
      </c>
      <c r="Q131" s="32">
        <f t="shared" si="73"/>
        <v>0.12869639577733749</v>
      </c>
      <c r="R131" s="49">
        <v>108</v>
      </c>
      <c r="S131" s="50">
        <f t="shared" si="87"/>
        <v>2.9163135706604861E-3</v>
      </c>
      <c r="T131" s="50">
        <f t="shared" si="87"/>
        <v>0.26652105034916801</v>
      </c>
      <c r="U131" s="50">
        <f t="shared" si="87"/>
        <v>0.32234640548987209</v>
      </c>
      <c r="V131" s="50">
        <f t="shared" si="87"/>
        <v>6.6630262587292002E-2</v>
      </c>
      <c r="W131" s="50">
        <f t="shared" si="87"/>
        <v>4.5726650795200406E-2</v>
      </c>
      <c r="X131" s="50">
        <f t="shared" si="87"/>
        <v>0.39113254416095994</v>
      </c>
      <c r="Y131" s="50">
        <f t="shared" si="87"/>
        <v>1.3827270518491095E-2</v>
      </c>
      <c r="Z131" s="32">
        <f t="shared" si="87"/>
        <v>1.3284547716675108E-4</v>
      </c>
      <c r="AA131" s="32">
        <f t="shared" si="87"/>
        <v>2.5082449285004438E-3</v>
      </c>
      <c r="AB131" s="32">
        <f t="shared" si="87"/>
        <v>0</v>
      </c>
      <c r="AC131" s="32">
        <f t="shared" si="87"/>
        <v>3.828713032146752E-6</v>
      </c>
      <c r="AE131" s="19">
        <f t="shared" si="61"/>
        <v>1.5791990448590858E-4</v>
      </c>
      <c r="AF131" s="19">
        <f t="shared" si="62"/>
        <v>3.9066585806133589E-6</v>
      </c>
      <c r="AG131" s="19">
        <f t="shared" si="63"/>
        <v>4.9228594114031602E-5</v>
      </c>
      <c r="AH131" s="19">
        <f t="shared" si="64"/>
        <v>0.26531136561600538</v>
      </c>
      <c r="AI131" s="19">
        <f t="shared" si="65"/>
        <v>0.19288069846618403</v>
      </c>
    </row>
    <row r="132" spans="1:56" x14ac:dyDescent="0.25">
      <c r="A132" s="45">
        <f t="shared" si="66"/>
        <v>131</v>
      </c>
      <c r="B132" s="32">
        <f t="shared" si="51"/>
        <v>2.6411696035082346</v>
      </c>
      <c r="C132" s="28">
        <f t="shared" si="42"/>
        <v>3.7157380485852568E-4</v>
      </c>
      <c r="D132" s="33">
        <f t="shared" si="52"/>
        <v>4.7157380485852567E-4</v>
      </c>
      <c r="E132" s="28">
        <f t="shared" si="43"/>
        <v>1E-4</v>
      </c>
      <c r="F132" s="34">
        <f t="shared" si="67"/>
        <v>4.8502387801274889E-6</v>
      </c>
      <c r="G132" s="30">
        <f t="shared" si="44"/>
        <v>-9.5149761219872516E-5</v>
      </c>
      <c r="H132" s="30">
        <f t="shared" si="72"/>
        <v>2E-3</v>
      </c>
      <c r="I132" s="31">
        <f t="shared" si="71"/>
        <v>-2.0951497612198724E-3</v>
      </c>
      <c r="J132" s="30">
        <f t="shared" si="53"/>
        <v>0.99962357595636131</v>
      </c>
      <c r="K132" s="30">
        <f t="shared" si="54"/>
        <v>0</v>
      </c>
      <c r="L132" s="37">
        <f t="shared" ref="L132:M132" si="92">L131</f>
        <v>9.11E-2</v>
      </c>
      <c r="M132" s="37">
        <f t="shared" si="92"/>
        <v>0.1206</v>
      </c>
      <c r="N132" s="37">
        <f t="shared" si="55"/>
        <v>1.8219999999999997E-2</v>
      </c>
      <c r="O132" s="37">
        <f t="shared" si="56"/>
        <v>2.4119999999999996E-2</v>
      </c>
      <c r="P132" s="32">
        <f t="shared" si="68"/>
        <v>0.8</v>
      </c>
      <c r="Q132" s="32">
        <f t="shared" si="73"/>
        <v>0.12869639577733749</v>
      </c>
      <c r="R132" s="49">
        <v>109</v>
      </c>
      <c r="S132" s="50">
        <f t="shared" si="87"/>
        <v>2.9163135706604861E-3</v>
      </c>
      <c r="T132" s="50">
        <f t="shared" si="87"/>
        <v>0.26652105034916801</v>
      </c>
      <c r="U132" s="50">
        <f t="shared" si="87"/>
        <v>0.32234640548987209</v>
      </c>
      <c r="V132" s="50">
        <f t="shared" si="87"/>
        <v>6.6630262587292002E-2</v>
      </c>
      <c r="W132" s="50">
        <f t="shared" si="87"/>
        <v>4.5726650795200406E-2</v>
      </c>
      <c r="X132" s="50">
        <f t="shared" si="87"/>
        <v>0.39113254416095994</v>
      </c>
      <c r="Y132" s="50">
        <f t="shared" si="87"/>
        <v>1.3827270518491095E-2</v>
      </c>
      <c r="Z132" s="32">
        <f t="shared" si="87"/>
        <v>1.3284547716675108E-4</v>
      </c>
      <c r="AA132" s="32">
        <f t="shared" si="87"/>
        <v>2.5082449285004438E-3</v>
      </c>
      <c r="AB132" s="32">
        <f t="shared" si="87"/>
        <v>0</v>
      </c>
      <c r="AC132" s="32">
        <f t="shared" si="87"/>
        <v>3.828713032146752E-6</v>
      </c>
      <c r="AE132" s="19">
        <f t="shared" si="61"/>
        <v>1.4068532530624636E-4</v>
      </c>
      <c r="AF132" s="19">
        <f t="shared" si="62"/>
        <v>3.5611303683723448E-6</v>
      </c>
      <c r="AG132" s="19">
        <f t="shared" si="63"/>
        <v>4.6764804377042575E-5</v>
      </c>
      <c r="AH132" s="19">
        <f t="shared" si="64"/>
        <v>0.26532314715805999</v>
      </c>
      <c r="AI132" s="19">
        <f t="shared" si="65"/>
        <v>0.19288896082125834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3ABD-9EAF-4E4A-AA98-D0E06015E058}">
  <dimension ref="A2:CB142"/>
  <sheetViews>
    <sheetView zoomScale="85" zoomScaleNormal="85" workbookViewId="0">
      <selection activeCell="N16" sqref="N10:N16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2.7649144648941821E-2</v>
      </c>
      <c r="E5" s="3">
        <f>D5</f>
        <v>2.7649144648941821E-2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0.6862745098039218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0.10845718304318981</v>
      </c>
      <c r="O6" s="1" t="str">
        <f>CONCATENATE(FIXED(S5,3)," times X")</f>
        <v>0.686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0.15055710832481803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1.2094594594594594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3.5000000000000003E-2</v>
      </c>
      <c r="F8" s="10">
        <v>3.5000000000000003E-2</v>
      </c>
      <c r="G8" s="11"/>
      <c r="H8" s="5" t="s">
        <v>37</v>
      </c>
      <c r="I8" s="10">
        <v>4.5691768487817461E-2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0.086-E8</f>
        <v>5.099999999999999E-2</v>
      </c>
      <c r="F9" s="10">
        <v>5.099999999999999E-2</v>
      </c>
      <c r="G9" s="5"/>
      <c r="H9" s="5" t="s">
        <v>41</v>
      </c>
      <c r="I9" s="10">
        <v>22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0.17899999999999999</v>
      </c>
      <c r="E10" s="3">
        <v>0.17899999999999999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0.14799999999999999</v>
      </c>
      <c r="E11" s="3">
        <v>0.14799999999999999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1.116821300414456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7.8956645981384493E-2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4.3649014620595811E-2</v>
      </c>
      <c r="T12" s="1">
        <f ca="1">AVERAGE(INDIRECT(ADDRESS(23,COLUMN())&amp;":"&amp;ADDRESS(23 + $L$20,COLUMN())))</f>
        <v>0.1088238943601456</v>
      </c>
      <c r="U12" s="1">
        <f ca="1">AVERAGE(INDIRECT(ADDRESS(23,COLUMN())&amp;":"&amp;ADDRESS(23 + $L$20,COLUMN())))</f>
        <v>0.13161808844909498</v>
      </c>
      <c r="V12" s="1">
        <f ca="1">AVERAGE(INDIRECT(ADDRESS(23,COLUMN())&amp;":"&amp;ADDRESS(23 + $L$20,COLUMN())))</f>
        <v>2.72059735900364E-2</v>
      </c>
      <c r="W12" s="1">
        <f ca="1">AVERAGE(INDIRECT(ADDRESS(23,COLUMN())&amp;":"&amp;ADDRESS(23 + $L$20,COLUMN())))</f>
        <v>1.8670766189240674E-2</v>
      </c>
      <c r="X12" s="1">
        <f ca="1">AVERAGE(INDIRECT(ADDRESS(23,COLUMN())&amp;":"&amp;ADDRESS(23 + $L$20,COLUMN())))</f>
        <v>7.6772454156264699E-2</v>
      </c>
      <c r="Y12" s="1">
        <f ca="1">AVERAGE(INDIRECT(ADDRESS(23,COLUMN())&amp;":"&amp;ADDRESS(23 + $L$20,COLUMN())))</f>
        <v>3.7465021348780519E-2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0.31909368533989679</v>
      </c>
      <c r="C13" s="9" t="s">
        <v>49</v>
      </c>
      <c r="D13" s="9">
        <f>(1-EXP(-$N$6))*F13/SUM($F$5,$F$13,$F$14)</f>
        <v>4.4278702662435811E-2</v>
      </c>
      <c r="E13" s="3">
        <f>D13</f>
        <v>4.4278702662435811E-2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4.7826303881288695E-2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4.4694332376320138E-2</v>
      </c>
      <c r="T13" s="1">
        <f ca="1">_xlfn.STDEV.P(INDIRECT(ADDRESS(23,COLUMN())&amp;":"&amp;ADDRESS(23 + $L$20,COLUMN())))</f>
        <v>8.143859323119583E-2</v>
      </c>
      <c r="U13" s="1">
        <f ca="1">_xlfn.STDEV.P(INDIRECT(ADDRESS(23,COLUMN())&amp;":"&amp;ADDRESS(23 + $L$20,COLUMN())))</f>
        <v>9.8496676948540959E-2</v>
      </c>
      <c r="V13" s="1">
        <f ca="1">_xlfn.STDEV.P(INDIRECT(ADDRESS(23,COLUMN())&amp;":"&amp;ADDRESS(23 + $L$20,COLUMN())))</f>
        <v>2.0359648307798957E-2</v>
      </c>
      <c r="W13" s="1">
        <f ca="1">_xlfn.STDEV.P(INDIRECT(ADDRESS(23,COLUMN())&amp;":"&amp;ADDRESS(23 + $L$20,COLUMN())))</f>
        <v>1.3972307662214974E-2</v>
      </c>
      <c r="X13" s="1">
        <f ca="1">_xlfn.STDEV.P(INDIRECT(ADDRESS(23,COLUMN())&amp;":"&amp;ADDRESS(23 + $L$20,COLUMN())))</f>
        <v>7.7109070645719924E-2</v>
      </c>
      <c r="Y13" s="1">
        <f ca="1">_xlfn.STDEV.P(INDIRECT(ADDRESS(23,COLUMN())&amp;":"&amp;ADDRESS(23 + $L$20,COLUMN())))</f>
        <v>6.0004388620783639E-3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0.95992650735410967</v>
      </c>
      <c r="C14" s="9" t="s">
        <v>52</v>
      </c>
      <c r="D14" s="9">
        <f>(1-EXP(-$N$6))*F14/SUM($F$5,$F$13,$F$14)</f>
        <v>3.0854842579253916E-2</v>
      </c>
      <c r="E14" s="3">
        <f>D14</f>
        <v>3.0854842579253916E-2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3.2490291483947546E-2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9.1241610845668676E-4</v>
      </c>
      <c r="T14" s="1">
        <f ca="1">MIN(INDIRECT(ADDRESS(23,COLUMN())&amp;":"&amp;ADDRESS(23 + $L$20,COLUMN())))</f>
        <v>4.6250386573520215E-2</v>
      </c>
      <c r="U14" s="1">
        <f ca="1">MIN(INDIRECT(ADDRESS(23,COLUMN())&amp;":"&amp;ADDRESS(23 + $L$20,COLUMN())))</f>
        <v>5.59379675450008E-2</v>
      </c>
      <c r="V14" s="1">
        <f ca="1">MIN(INDIRECT(ADDRESS(23,COLUMN())&amp;":"&amp;ADDRESS(23 + $L$20,COLUMN())))</f>
        <v>1.1562596643380054E-2</v>
      </c>
      <c r="W14" s="1">
        <f ca="1">MIN(INDIRECT(ADDRESS(23,COLUMN())&amp;":"&amp;ADDRESS(23 + $L$20,COLUMN())))</f>
        <v>7.9351153434961182E-3</v>
      </c>
      <c r="X14" s="1">
        <f ca="1">MIN(INDIRECT(ADDRESS(23,COLUMN())&amp;":"&amp;ADDRESS(23 + $L$20,COLUMN())))</f>
        <v>1.2000000264855374E-2</v>
      </c>
      <c r="Y14" s="1">
        <f ca="1">MIN(INDIRECT(ADDRESS(23,COLUMN())&amp;":"&amp;ADDRESS(23 + $L$20,COLUMN())))</f>
        <v>3.0552567247209259E-2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2.6632808125515304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0.22816087310304439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0.15055710832481803</v>
      </c>
      <c r="T15" s="1">
        <f ca="1">MAX(INDIRECT(ADDRESS(23,COLUMN())&amp;":"&amp;ADDRESS(23 + $L$20,COLUMN())))</f>
        <v>0.36947939477284042</v>
      </c>
      <c r="U15" s="1">
        <f ca="1">MAX(INDIRECT(ADDRESS(23,COLUMN())&amp;":"&amp;ADDRESS(23 + $L$20,COLUMN())))</f>
        <v>0.44687034908336781</v>
      </c>
      <c r="V15" s="1">
        <f ca="1">MAX(INDIRECT(ADDRESS(23,COLUMN())&amp;":"&amp;ADDRESS(23 + $L$20,COLUMN())))</f>
        <v>9.2369848693210105E-2</v>
      </c>
      <c r="W15" s="1">
        <f ca="1">MAX(INDIRECT(ADDRESS(23,COLUMN())&amp;":"&amp;ADDRESS(23 + $L$20,COLUMN())))</f>
        <v>6.3391072632595191E-2</v>
      </c>
      <c r="X15" s="1">
        <f ca="1">MAX(INDIRECT(ADDRESS(23,COLUMN())&amp;":"&amp;ADDRESS(23 + $L$20,COLUMN())))</f>
        <v>0.31108197127863835</v>
      </c>
      <c r="Y15" s="1">
        <f ca="1">MAX(INDIRECT(ADDRESS(23,COLUMN())&amp;":"&amp;ADDRESS(23 + $L$20,COLUMN())))</f>
        <v>5.0244999032828752E-2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0.26493833297375574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0.12465047503405249</v>
      </c>
      <c r="R16" s="38">
        <f ca="1">R14/(R14+R15)</f>
        <v>0</v>
      </c>
      <c r="S16" s="38">
        <f t="shared" ref="S16:Y16" ca="1" si="5">S14/(S14+S15)</f>
        <v>6.0237603034042925E-3</v>
      </c>
      <c r="T16" s="38">
        <f t="shared" ca="1" si="5"/>
        <v>0.11125107858218899</v>
      </c>
      <c r="U16" s="38">
        <f t="shared" ca="1" si="5"/>
        <v>0.11125107858218901</v>
      </c>
      <c r="V16" s="38">
        <f t="shared" ca="1" si="5"/>
        <v>0.11125107858218899</v>
      </c>
      <c r="W16" s="38">
        <f t="shared" ca="1" si="5"/>
        <v>0.11125107858218901</v>
      </c>
      <c r="X16" s="38">
        <f t="shared" ca="1" si="5"/>
        <v>3.7142277569765042E-2</v>
      </c>
      <c r="Y16" s="38">
        <f t="shared" ca="1" si="5"/>
        <v>0.37813722187270427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0.43038305540302119</v>
      </c>
      <c r="E17" s="11"/>
      <c r="F17" s="11"/>
      <c r="G17" s="11"/>
      <c r="H17" s="24" t="s">
        <v>61</v>
      </c>
      <c r="I17" s="15">
        <v>0.98981784568720188</v>
      </c>
      <c r="J17" s="11"/>
      <c r="K17" s="47" t="s">
        <v>93</v>
      </c>
      <c r="L17" s="53">
        <v>1.2E-2</v>
      </c>
      <c r="M17" s="32">
        <f ca="1">X14</f>
        <v>1.2000000264855374E-2</v>
      </c>
      <c r="P17" s="1" t="s">
        <v>62</v>
      </c>
      <c r="Q17" s="1">
        <f t="shared" ref="Q17:W17" si="7">Q23/(Q23+Q99)</f>
        <v>0.19025201002793352</v>
      </c>
      <c r="R17" s="1">
        <f t="shared" si="7"/>
        <v>0</v>
      </c>
      <c r="S17" s="1">
        <f t="shared" si="7"/>
        <v>0.98434861290372266</v>
      </c>
      <c r="T17" s="1">
        <f t="shared" si="7"/>
        <v>0.20137755351220341</v>
      </c>
      <c r="U17" s="1">
        <f t="shared" si="7"/>
        <v>0.20137755351220341</v>
      </c>
      <c r="V17" s="1">
        <f t="shared" si="7"/>
        <v>0.20137755351220341</v>
      </c>
      <c r="W17" s="1">
        <f t="shared" si="7"/>
        <v>0.20137755351220338</v>
      </c>
      <c r="X17" s="1">
        <f>X23/(X23+X99)</f>
        <v>0.69348643222442841</v>
      </c>
      <c r="Y17" s="1">
        <f>Y23/(Y23+Y99)</f>
        <v>0.58510420609489056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-1.3532543274464374E-5</v>
      </c>
      <c r="J18" s="11"/>
      <c r="K18" s="47" t="s">
        <v>95</v>
      </c>
      <c r="L18" s="53">
        <v>0.9</v>
      </c>
      <c r="M18" s="32">
        <f ca="1">X15</f>
        <v>0.31108197127863835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4.4391113277141487</v>
      </c>
      <c r="J19" s="11"/>
      <c r="K19" s="1" t="s">
        <v>96</v>
      </c>
      <c r="L19" s="10">
        <v>0.25</v>
      </c>
      <c r="M19" s="32">
        <f ca="1">Y15</f>
        <v>5.0244999032828752E-2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4.9780230876548472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22</v>
      </c>
      <c r="B23" s="32">
        <f>C23/AE23</f>
        <v>1</v>
      </c>
      <c r="C23" s="28">
        <f t="shared" ref="C23:C86" si="8">MAX(D23-E23,$I$14*E23)</f>
        <v>0.13403463046944172</v>
      </c>
      <c r="D23" s="33">
        <f>I7</f>
        <v>0.15055710832481803</v>
      </c>
      <c r="E23" s="28">
        <f t="shared" ref="E23:E86" si="9">MAX($I$15,((EXP($Y$9+$Y$8*A23)-1)/EXP($Y$9+$Y$8*A23))*F23)</f>
        <v>1.6522477855376305E-2</v>
      </c>
      <c r="F23" s="34">
        <f>I8</f>
        <v>4.5691768487817461E-2</v>
      </c>
      <c r="G23" s="30">
        <f t="shared" ref="G23:G86" si="10">F23-E23</f>
        <v>2.9169290632441155E-2</v>
      </c>
      <c r="H23" s="30">
        <f>$I$3*(F23-E23)</f>
        <v>1.7501574379464691E-2</v>
      </c>
      <c r="I23" s="31">
        <f t="shared" ref="I23:I40" si="11">G23-H23</f>
        <v>1.1667716252976464E-2</v>
      </c>
      <c r="J23" s="30">
        <f>I5</f>
        <v>0.01</v>
      </c>
      <c r="K23" s="30"/>
      <c r="L23" s="29">
        <v>2.550938461375804E-2</v>
      </c>
      <c r="M23" s="29">
        <v>1.2717466835502608E-2</v>
      </c>
      <c r="N23" s="37">
        <f>L23*(1-P23)+L28*P23</f>
        <v>2.550938461375804E-2</v>
      </c>
      <c r="O23" s="37">
        <f>M23*(1-P23)+M28*P23</f>
        <v>1.2717466835502608E-2</v>
      </c>
      <c r="P23" s="37">
        <f>0</f>
        <v>0</v>
      </c>
      <c r="Q23" s="32">
        <f t="shared" ref="Q23:Q86" si="12">N23+(H23*($D$5+$D$14))/(C24+E24)</f>
        <v>3.2490291483947546E-2</v>
      </c>
      <c r="R23" s="43">
        <v>0</v>
      </c>
      <c r="S23" s="44">
        <f t="shared" ref="S23:S86" si="13">D23</f>
        <v>0.15055710832481803</v>
      </c>
      <c r="T23" s="44">
        <f t="shared" ref="T23:T86" si="14">Q23*(C23+E23)/(C23*($S$3*(1+$S$5))+E23*(1+$S$7))</f>
        <v>5.2592365601840094E-2</v>
      </c>
      <c r="U23" s="44">
        <f t="shared" ref="U23:U86" si="15">T23*$S$7</f>
        <v>6.360833407249579E-2</v>
      </c>
      <c r="V23" s="44">
        <f t="shared" ref="V23:V86" si="16">T23*$S$3</f>
        <v>1.3148091400460023E-2</v>
      </c>
      <c r="W23" s="44">
        <f t="shared" ref="W23:W86" si="17">V23*$S$5</f>
        <v>9.023199980707863E-3</v>
      </c>
      <c r="X23" s="44">
        <f>MIN((C24-AA24)/E23,1-T23-U23)</f>
        <v>0.26961508217291963</v>
      </c>
      <c r="Y23" s="44">
        <f>MIN($I$16*(1+ R23*$I$17),1-V23-W23)</f>
        <v>0.05</v>
      </c>
      <c r="Z23" s="32"/>
      <c r="AA23" s="32"/>
      <c r="AB23" s="32"/>
      <c r="AC23" s="32">
        <f>H23</f>
        <v>1.7501574379464691E-2</v>
      </c>
      <c r="AD23" s="32"/>
      <c r="AE23" s="35">
        <f>C23</f>
        <v>0.13403463046944172</v>
      </c>
      <c r="AF23" s="35">
        <f>E23</f>
        <v>1.6522477855376305E-2</v>
      </c>
      <c r="AG23" s="35">
        <f>H23</f>
        <v>1.7501574379464691E-2</v>
      </c>
      <c r="AH23" s="35">
        <f>I23</f>
        <v>1.1667716252976464E-2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23</v>
      </c>
      <c r="B24" s="32">
        <f t="shared" ref="B24:B87" si="18">C24/AE24</f>
        <v>1</v>
      </c>
      <c r="C24" s="28">
        <f t="shared" si="8"/>
        <v>0.12929979088494403</v>
      </c>
      <c r="D24" s="33">
        <f t="shared" ref="D24:D87" si="19">EXP(-N24)*D23</f>
        <v>0.1466731906053525</v>
      </c>
      <c r="E24" s="28">
        <f t="shared" si="9"/>
        <v>1.737339972040847E-2</v>
      </c>
      <c r="F24" s="34">
        <f>MIN(D24/$I$12,F23*EXP(-O24))</f>
        <v>4.5055753027537324E-2</v>
      </c>
      <c r="G24" s="30">
        <f t="shared" si="10"/>
        <v>2.7682353307128853E-2</v>
      </c>
      <c r="H24" s="30">
        <f t="shared" ref="H24:H42" si="20">H23*EXP(-$N$6)</f>
        <v>1.5702715487422348E-2</v>
      </c>
      <c r="I24" s="31">
        <f t="shared" si="11"/>
        <v>1.1979637819706505E-2</v>
      </c>
      <c r="J24" s="30">
        <f t="shared" ref="J24:J87" si="21">1-AP24-I24-H24-E24-C24-AO24</f>
        <v>0.82564445608751869</v>
      </c>
      <c r="K24" s="30">
        <f t="shared" ref="K24:K87" si="22">(C23+E23)*$L$8</f>
        <v>0</v>
      </c>
      <c r="L24" s="29">
        <v>2.550938461375804E-2</v>
      </c>
      <c r="M24" s="29">
        <v>1.2717466835502608E-2</v>
      </c>
      <c r="N24" s="37">
        <f t="shared" ref="N24:N87" si="23">L24*(1-P24)+L29*P24</f>
        <v>2.6135550865914788E-2</v>
      </c>
      <c r="O24" s="37">
        <f t="shared" ref="O24:O87" si="24">M24*(1-P24)+M29*P24</f>
        <v>1.4017481994834172E-2</v>
      </c>
      <c r="P24" s="32">
        <f>MOD(P23+0.2, 1)</f>
        <v>0.2</v>
      </c>
      <c r="Q24" s="32">
        <f t="shared" si="12"/>
        <v>3.2568823464126428E-2</v>
      </c>
      <c r="R24" s="43">
        <v>1</v>
      </c>
      <c r="S24" s="44">
        <f t="shared" si="13"/>
        <v>0.1466731906053525</v>
      </c>
      <c r="T24" s="44">
        <f t="shared" si="14"/>
        <v>5.1423607244227648E-2</v>
      </c>
      <c r="U24" s="44">
        <f t="shared" si="15"/>
        <v>6.2194768221059113E-2</v>
      </c>
      <c r="V24" s="44">
        <f t="shared" si="16"/>
        <v>1.2855901811056912E-2</v>
      </c>
      <c r="W24" s="44">
        <f t="shared" si="17"/>
        <v>8.822677713470433E-3</v>
      </c>
      <c r="X24" s="44">
        <f>MIN((C25-AA25)/E24,1-T24-U24-$I$13)</f>
        <v>0.23797731625647497</v>
      </c>
      <c r="Y24" s="44">
        <f>MIN(Y23*$I$17*(1-POWER(R24,$I$19)*$I$18/100000),1-V24-W24-$I$13)</f>
        <v>4.9490892291057478E-2</v>
      </c>
      <c r="Z24" s="32">
        <f t="shared" ref="Z24:Z87" si="25">E23*(1-T23-U23)+H23*$D$14+C23*Y23</f>
        <v>2.1844294214067431E-2</v>
      </c>
      <c r="AA24" s="32">
        <f t="shared" ref="AA24:AA87" si="26">C23*(1-V23-W23-Y23)+$D$5*H23</f>
        <v>0.1248450816602665</v>
      </c>
      <c r="AB24" s="32">
        <f t="shared" ref="AB24:AB87" si="27">AK23*(BF23+BG23)+AL23*(BH23+BI23)</f>
        <v>0</v>
      </c>
      <c r="AC24" s="32">
        <f t="shared" ref="AC24:AC87" si="28">AC23*(1-($D$5+$D$13+$D$14))</f>
        <v>1.5702715487422348E-2</v>
      </c>
      <c r="AD24" s="32"/>
      <c r="AE24" s="35">
        <f t="shared" ref="AE24:AE87" si="29">AE23*(1-V23-W23-Y23)+$D$5*AG23+X23*AF23</f>
        <v>0.12929979088494403</v>
      </c>
      <c r="AF24" s="35">
        <f t="shared" ref="AF24:AF87" si="30">AF23*(1-T23-U23-X23)+AG23*$D$14+Y23*AE23</f>
        <v>1.7389584989389903E-2</v>
      </c>
      <c r="AG24" s="35">
        <f t="shared" ref="AG24:AG87" si="31">AG23*(1-$D$5-$D$14)</f>
        <v>1.647766249549517E-2</v>
      </c>
      <c r="AH24" s="35">
        <f t="shared" ref="AH24:AH87" si="32">AH23+AE23*V23+U23*AF23</f>
        <v>1.4480983116345757E-2</v>
      </c>
      <c r="AI24" s="35">
        <f t="shared" ref="AI24:AI87" si="33">AI23+T23*AF23+W23*AE23</f>
        <v>1.207837747108431E-2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24</v>
      </c>
      <c r="B25" s="32">
        <f>C25/AE25</f>
        <v>0.999797272900395</v>
      </c>
      <c r="C25" s="28">
        <f t="shared" si="8"/>
        <v>0.1246662347534037</v>
      </c>
      <c r="D25" s="33">
        <f t="shared" si="19"/>
        <v>0.14280002165298042</v>
      </c>
      <c r="E25" s="28">
        <f t="shared" si="9"/>
        <v>1.8133786899576718E-2</v>
      </c>
      <c r="F25" s="34">
        <f t="shared" ref="F25:F88" si="35">MIN(D25/$I$12,F24*EXP(-O25))</f>
        <v>4.4370870393528918E-2</v>
      </c>
      <c r="G25" s="30">
        <f t="shared" si="10"/>
        <v>2.62370834939522E-2</v>
      </c>
      <c r="H25" s="30">
        <f t="shared" si="20"/>
        <v>1.40887481510378E-2</v>
      </c>
      <c r="I25" s="31">
        <f t="shared" si="11"/>
        <v>1.21483353429144E-2</v>
      </c>
      <c r="J25" s="30">
        <f t="shared" si="21"/>
        <v>0.83096289485306751</v>
      </c>
      <c r="K25" s="30">
        <f t="shared" si="22"/>
        <v>0</v>
      </c>
      <c r="L25" s="29">
        <v>2.550938461375804E-2</v>
      </c>
      <c r="M25" s="29">
        <v>1.2717466835502608E-2</v>
      </c>
      <c r="N25" s="37">
        <f t="shared" si="23"/>
        <v>2.6761717118071529E-2</v>
      </c>
      <c r="O25" s="37">
        <f t="shared" si="24"/>
        <v>1.5317497154165733E-2</v>
      </c>
      <c r="P25" s="32">
        <f t="shared" ref="P25:P88" si="36">MOD(P24+0.2, 1)</f>
        <v>0.4</v>
      </c>
      <c r="Q25" s="32">
        <f t="shared" si="12"/>
        <v>3.269402940193946E-2</v>
      </c>
      <c r="R25" s="43">
        <v>2</v>
      </c>
      <c r="S25" s="44">
        <f t="shared" si="13"/>
        <v>0.14280002165298042</v>
      </c>
      <c r="T25" s="44">
        <f t="shared" si="14"/>
        <v>5.0406451938546093E-2</v>
      </c>
      <c r="U25" s="44">
        <f t="shared" si="15"/>
        <v>6.0964560114863175E-2</v>
      </c>
      <c r="V25" s="44">
        <f t="shared" si="16"/>
        <v>1.2601612984636523E-2</v>
      </c>
      <c r="W25" s="44">
        <f t="shared" si="17"/>
        <v>8.6481657737701653E-3</v>
      </c>
      <c r="X25" s="44">
        <f t="shared" ref="X25:X88" si="37">MIN((C26-AA26)/E25,1-T25-U25-$I$13)</f>
        <v>0.21163866355079647</v>
      </c>
      <c r="Y25" s="44">
        <f t="shared" ref="Y25:Y33" si="38">MIN(Y24*$I$17*(1-POWER(R25,$I$19)*$I$18/100000),1-V25-W25-$I$13)</f>
        <v>4.8986968532474098E-2</v>
      </c>
      <c r="Z25" s="32">
        <f t="shared" si="25"/>
        <v>2.2283129106240841E-2</v>
      </c>
      <c r="AA25" s="32">
        <f t="shared" si="26"/>
        <v>0.1205317597136899</v>
      </c>
      <c r="AB25" s="32">
        <f t="shared" si="27"/>
        <v>0</v>
      </c>
      <c r="AC25" s="32">
        <f t="shared" si="28"/>
        <v>1.40887481510378E-2</v>
      </c>
      <c r="AD25" s="32"/>
      <c r="AE25" s="35">
        <f t="shared" si="29"/>
        <v>0.12469151310220027</v>
      </c>
      <c r="AF25" s="35">
        <f t="shared" si="30"/>
        <v>1.8183059532606596E-2</v>
      </c>
      <c r="AG25" s="35">
        <f t="shared" si="31"/>
        <v>1.5513653539308199E-2</v>
      </c>
      <c r="AH25" s="35">
        <f t="shared" si="32"/>
        <v>1.7224789740028303E-2</v>
      </c>
      <c r="AI25" s="35">
        <f t="shared" si="33"/>
        <v>1.4113383043115796E-2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25</v>
      </c>
      <c r="B26" s="32">
        <f t="shared" si="18"/>
        <v>0.99939000230540997</v>
      </c>
      <c r="C26" s="28">
        <f t="shared" si="8"/>
        <v>0.12013743618741518</v>
      </c>
      <c r="D26" s="33">
        <f t="shared" si="19"/>
        <v>0.13894210258131637</v>
      </c>
      <c r="E26" s="28">
        <f t="shared" si="9"/>
        <v>1.8804666393901194E-2</v>
      </c>
      <c r="F26" s="34">
        <f t="shared" si="35"/>
        <v>4.363962943829295E-2</v>
      </c>
      <c r="G26" s="30">
        <f t="shared" si="10"/>
        <v>2.4834963044391756E-2</v>
      </c>
      <c r="H26" s="30">
        <f t="shared" si="20"/>
        <v>1.2640668718882473E-2</v>
      </c>
      <c r="I26" s="31">
        <f t="shared" si="11"/>
        <v>1.2194294325509282E-2</v>
      </c>
      <c r="J26" s="30">
        <f t="shared" si="21"/>
        <v>0.83622293437429174</v>
      </c>
      <c r="K26" s="30">
        <f t="shared" si="22"/>
        <v>0</v>
      </c>
      <c r="L26" s="29">
        <v>2.550938461375804E-2</v>
      </c>
      <c r="M26" s="29">
        <v>1.2717466835502608E-2</v>
      </c>
      <c r="N26" s="37">
        <f t="shared" si="23"/>
        <v>2.7387883370228273E-2</v>
      </c>
      <c r="O26" s="37">
        <f t="shared" si="24"/>
        <v>1.6617512313497299E-2</v>
      </c>
      <c r="P26" s="32">
        <f t="shared" si="36"/>
        <v>0.60000000000000009</v>
      </c>
      <c r="Q26" s="32">
        <f t="shared" si="12"/>
        <v>3.2861671655293766E-2</v>
      </c>
      <c r="R26" s="43">
        <v>3</v>
      </c>
      <c r="S26" s="44">
        <f t="shared" si="13"/>
        <v>0.13894210258131637</v>
      </c>
      <c r="T26" s="44">
        <f t="shared" si="14"/>
        <v>4.9524413747878852E-2</v>
      </c>
      <c r="U26" s="44">
        <f t="shared" si="15"/>
        <v>5.9897770681556176E-2</v>
      </c>
      <c r="V26" s="44">
        <f t="shared" si="16"/>
        <v>1.2381103436969713E-2</v>
      </c>
      <c r="W26" s="44">
        <f t="shared" si="17"/>
        <v>8.4968356920380409E-3</v>
      </c>
      <c r="X26" s="44">
        <f t="shared" si="37"/>
        <v>0.18946716505073188</v>
      </c>
      <c r="Y26" s="44">
        <f t="shared" si="38"/>
        <v>4.8488176520573113E-2</v>
      </c>
      <c r="Z26" s="32">
        <f t="shared" si="25"/>
        <v>2.2655935725476042E-2</v>
      </c>
      <c r="AA26" s="32">
        <f t="shared" si="26"/>
        <v>0.11629962576287382</v>
      </c>
      <c r="AB26" s="32">
        <f t="shared" si="27"/>
        <v>0</v>
      </c>
      <c r="AC26" s="32">
        <f t="shared" si="28"/>
        <v>1.2640668718882473E-2</v>
      </c>
      <c r="AD26" s="32"/>
      <c r="AE26" s="35">
        <f t="shared" si="29"/>
        <v>0.12021076447661082</v>
      </c>
      <c r="AF26" s="35">
        <f t="shared" si="30"/>
        <v>1.8896685937875884E-2</v>
      </c>
      <c r="AG26" s="35">
        <f t="shared" si="31"/>
        <v>1.4606042950781857E-2</v>
      </c>
      <c r="AH26" s="35">
        <f t="shared" si="32"/>
        <v>1.9904626156558695E-2</v>
      </c>
      <c r="AI26" s="35">
        <f t="shared" si="33"/>
        <v>1.6108279435431916E-2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26</v>
      </c>
      <c r="B27" s="32">
        <f t="shared" si="18"/>
        <v>0.99879145699868821</v>
      </c>
      <c r="C27" s="28">
        <f t="shared" si="8"/>
        <v>0.11571633940423975</v>
      </c>
      <c r="D27" s="33">
        <f t="shared" si="19"/>
        <v>0.13510378603846665</v>
      </c>
      <c r="E27" s="28">
        <f t="shared" si="9"/>
        <v>1.9387446634226896E-2</v>
      </c>
      <c r="F27" s="34">
        <f t="shared" si="35"/>
        <v>4.2864678513438163E-2</v>
      </c>
      <c r="G27" s="30">
        <f t="shared" si="10"/>
        <v>2.3477231879211267E-2</v>
      </c>
      <c r="H27" s="30">
        <f t="shared" si="20"/>
        <v>1.1341426785939369E-2</v>
      </c>
      <c r="I27" s="31">
        <f t="shared" si="11"/>
        <v>1.2135805093271898E-2</v>
      </c>
      <c r="J27" s="30">
        <f t="shared" si="21"/>
        <v>0.84141898208232202</v>
      </c>
      <c r="K27" s="30">
        <f t="shared" si="22"/>
        <v>0</v>
      </c>
      <c r="L27" s="29">
        <v>2.550938461375804E-2</v>
      </c>
      <c r="M27" s="29">
        <v>1.2717466835502608E-2</v>
      </c>
      <c r="N27" s="37">
        <f t="shared" si="23"/>
        <v>2.8014049622385018E-2</v>
      </c>
      <c r="O27" s="37">
        <f t="shared" si="24"/>
        <v>1.7917527472828858E-2</v>
      </c>
      <c r="P27" s="32">
        <f t="shared" si="36"/>
        <v>0.8</v>
      </c>
      <c r="Q27" s="32">
        <f t="shared" si="12"/>
        <v>3.3067918004178146E-2</v>
      </c>
      <c r="R27" s="43">
        <v>4</v>
      </c>
      <c r="S27" s="44">
        <f t="shared" si="13"/>
        <v>0.13510378603846665</v>
      </c>
      <c r="T27" s="44">
        <f t="shared" si="14"/>
        <v>4.8763270585756933E-2</v>
      </c>
      <c r="U27" s="44">
        <f t="shared" si="15"/>
        <v>5.8977198884124941E-2</v>
      </c>
      <c r="V27" s="44">
        <f t="shared" si="16"/>
        <v>1.2190817646439233E-2</v>
      </c>
      <c r="W27" s="44">
        <f t="shared" si="17"/>
        <v>8.3662474044190853E-3</v>
      </c>
      <c r="X27" s="44">
        <f t="shared" si="37"/>
        <v>0.17062518171320004</v>
      </c>
      <c r="Y27" s="44">
        <f t="shared" si="38"/>
        <v>4.7994465481095226E-2</v>
      </c>
      <c r="Z27" s="32">
        <f t="shared" si="25"/>
        <v>2.2962289775615832E-2</v>
      </c>
      <c r="AA27" s="32">
        <f t="shared" si="26"/>
        <v>0.11215347257286253</v>
      </c>
      <c r="AB27" s="32">
        <f t="shared" si="27"/>
        <v>0</v>
      </c>
      <c r="AC27" s="32">
        <f t="shared" si="28"/>
        <v>1.1341426785939369E-2</v>
      </c>
      <c r="AD27" s="32"/>
      <c r="AE27" s="35">
        <f t="shared" si="29"/>
        <v>0.1158563567933999</v>
      </c>
      <c r="AF27" s="35">
        <f t="shared" si="30"/>
        <v>1.9528135694140282E-2</v>
      </c>
      <c r="AG27" s="35">
        <f t="shared" si="31"/>
        <v>1.3751531200534836E-2</v>
      </c>
      <c r="AH27" s="35">
        <f t="shared" si="32"/>
        <v>2.2524837426729095E-2</v>
      </c>
      <c r="AI27" s="35">
        <f t="shared" si="33"/>
        <v>1.8065537842455053E-2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27</v>
      </c>
      <c r="B28" s="32">
        <f t="shared" si="18"/>
        <v>0.99801963215198508</v>
      </c>
      <c r="C28" s="28">
        <f t="shared" si="8"/>
        <v>0.11140537458517388</v>
      </c>
      <c r="D28" s="33">
        <f t="shared" si="19"/>
        <v>0.13128926946821196</v>
      </c>
      <c r="E28" s="28">
        <f t="shared" si="9"/>
        <v>1.9883894883038076E-2</v>
      </c>
      <c r="F28" s="34">
        <f t="shared" si="35"/>
        <v>4.2048789527157904E-2</v>
      </c>
      <c r="G28" s="30">
        <f>F28-E28</f>
        <v>2.2164894644119828E-2</v>
      </c>
      <c r="H28" s="30">
        <f t="shared" si="20"/>
        <v>1.0175724433682861E-2</v>
      </c>
      <c r="I28" s="31">
        <f t="shared" si="11"/>
        <v>1.1989170210436967E-2</v>
      </c>
      <c r="J28" s="30">
        <f t="shared" si="21"/>
        <v>0.84654583588766819</v>
      </c>
      <c r="K28" s="30">
        <f t="shared" si="22"/>
        <v>0</v>
      </c>
      <c r="L28" s="29">
        <v>2.8640215874541762E-2</v>
      </c>
      <c r="M28" s="29">
        <v>1.9217542632160422E-2</v>
      </c>
      <c r="N28" s="37">
        <f t="shared" si="23"/>
        <v>2.8640215874541762E-2</v>
      </c>
      <c r="O28" s="37">
        <f t="shared" si="24"/>
        <v>1.9217542632160422E-2</v>
      </c>
      <c r="P28" s="32">
        <f t="shared" si="36"/>
        <v>0</v>
      </c>
      <c r="Q28" s="32">
        <f t="shared" si="12"/>
        <v>3.3309410991725463E-2</v>
      </c>
      <c r="R28" s="43">
        <v>5</v>
      </c>
      <c r="S28" s="44">
        <f t="shared" si="13"/>
        <v>0.13128926946821196</v>
      </c>
      <c r="T28" s="44">
        <f t="shared" si="14"/>
        <v>4.8110894500559963E-2</v>
      </c>
      <c r="U28" s="44">
        <f t="shared" si="15"/>
        <v>5.8188176456758334E-2</v>
      </c>
      <c r="V28" s="44">
        <f t="shared" si="16"/>
        <v>1.2027723625139991E-2</v>
      </c>
      <c r="W28" s="44">
        <f t="shared" si="17"/>
        <v>8.2543201348999964E-3</v>
      </c>
      <c r="X28" s="44">
        <f t="shared" si="37"/>
        <v>0.15434284596207043</v>
      </c>
      <c r="Y28" s="44">
        <f t="shared" si="38"/>
        <v>4.7505786573164892E-2</v>
      </c>
      <c r="Z28" s="32">
        <f t="shared" si="25"/>
        <v>2.320231582727279E-2</v>
      </c>
      <c r="AA28" s="32">
        <f t="shared" si="26"/>
        <v>0.10809738798025395</v>
      </c>
      <c r="AB28" s="32">
        <f t="shared" si="27"/>
        <v>0</v>
      </c>
      <c r="AC28" s="32">
        <f t="shared" si="28"/>
        <v>1.0175724433682861E-2</v>
      </c>
      <c r="AD28" s="32"/>
      <c r="AE28" s="35">
        <f t="shared" si="29"/>
        <v>0.11162643598999697</v>
      </c>
      <c r="AF28" s="35">
        <f t="shared" si="30"/>
        <v>2.0076938732551824E-2</v>
      </c>
      <c r="AG28" s="35">
        <f t="shared" si="31"/>
        <v>1.2947011794810609E-2</v>
      </c>
      <c r="AH28" s="35">
        <f t="shared" si="32"/>
        <v>2.5088935888247725E-2</v>
      </c>
      <c r="AI28" s="35">
        <f t="shared" si="33"/>
        <v>1.9987076551652029E-2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28</v>
      </c>
      <c r="B29" s="32">
        <f t="shared" si="18"/>
        <v>0.99709351043466687</v>
      </c>
      <c r="C29" s="28">
        <f t="shared" si="8"/>
        <v>0.1072037329564204</v>
      </c>
      <c r="D29" s="33">
        <f t="shared" si="19"/>
        <v>0.12749958769444147</v>
      </c>
      <c r="E29" s="28">
        <f t="shared" si="9"/>
        <v>2.0295854738021077E-2</v>
      </c>
      <c r="F29" s="34">
        <f t="shared" si="35"/>
        <v>4.1194317312492047E-2</v>
      </c>
      <c r="G29" s="30">
        <f t="shared" si="10"/>
        <v>2.089846257447097E-2</v>
      </c>
      <c r="H29" s="30">
        <f t="shared" si="20"/>
        <v>9.1298361048031129E-3</v>
      </c>
      <c r="I29" s="31">
        <f t="shared" si="11"/>
        <v>1.1768626469667857E-2</v>
      </c>
      <c r="J29" s="30">
        <f t="shared" si="21"/>
        <v>0.8516019497310876</v>
      </c>
      <c r="K29" s="30">
        <f t="shared" si="22"/>
        <v>0</v>
      </c>
      <c r="L29" s="29">
        <v>2.8640215874541762E-2</v>
      </c>
      <c r="M29" s="29">
        <v>1.9217542632160422E-2</v>
      </c>
      <c r="N29" s="37">
        <f t="shared" si="23"/>
        <v>2.928992184566713E-2</v>
      </c>
      <c r="O29" s="37">
        <f t="shared" si="24"/>
        <v>2.0530281958406844E-2</v>
      </c>
      <c r="P29" s="32">
        <f t="shared" si="36"/>
        <v>0.2</v>
      </c>
      <c r="Q29" s="32">
        <f t="shared" si="12"/>
        <v>3.3606526570087447E-2</v>
      </c>
      <c r="R29" s="43">
        <v>6</v>
      </c>
      <c r="S29" s="44">
        <f t="shared" si="13"/>
        <v>0.12749958769444147</v>
      </c>
      <c r="T29" s="44">
        <f t="shared" si="14"/>
        <v>4.7589739491423033E-2</v>
      </c>
      <c r="U29" s="44">
        <f t="shared" si="15"/>
        <v>5.7557860601112988E-2</v>
      </c>
      <c r="V29" s="44">
        <f t="shared" si="16"/>
        <v>1.1897434872855758E-2</v>
      </c>
      <c r="W29" s="44">
        <f t="shared" si="17"/>
        <v>8.1649062852931706E-3</v>
      </c>
      <c r="X29" s="44">
        <f t="shared" si="37"/>
        <v>0.1403581130646277</v>
      </c>
      <c r="Y29" s="44">
        <f>MIN(Y28*$I$17*(1-POWER(R29,$I$19)*$I$18/100000),1-V29-W29-$I$13)</f>
        <v>4.7022093436144899E-2</v>
      </c>
      <c r="Z29" s="32">
        <f t="shared" si="25"/>
        <v>2.3376625653636064E-2</v>
      </c>
      <c r="AA29" s="32">
        <f t="shared" si="26"/>
        <v>0.10413479603136165</v>
      </c>
      <c r="AB29" s="32">
        <f t="shared" si="27"/>
        <v>0</v>
      </c>
      <c r="AC29" s="32">
        <f t="shared" si="28"/>
        <v>9.1298361048031129E-3</v>
      </c>
      <c r="AD29" s="32"/>
      <c r="AE29" s="35">
        <f t="shared" si="29"/>
        <v>0.10751622775048116</v>
      </c>
      <c r="AF29" s="35">
        <f t="shared" si="30"/>
        <v>2.0546426590290864E-2</v>
      </c>
      <c r="AG29" s="35">
        <f t="shared" si="31"/>
        <v>1.2189559982123708E-2</v>
      </c>
      <c r="AH29" s="35">
        <f t="shared" si="32"/>
        <v>2.759978826327604E-2</v>
      </c>
      <c r="AI29" s="35">
        <f t="shared" si="33"/>
        <v>2.1874396371087394E-2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29</v>
      </c>
      <c r="B30" s="32">
        <f t="shared" si="18"/>
        <v>0.9960270274891333</v>
      </c>
      <c r="C30" s="28">
        <f t="shared" si="8"/>
        <v>0.10311315117778651</v>
      </c>
      <c r="D30" s="33">
        <f t="shared" si="19"/>
        <v>0.12373887556791552</v>
      </c>
      <c r="E30" s="28">
        <f t="shared" si="9"/>
        <v>2.0625724390129007E-2</v>
      </c>
      <c r="F30" s="34">
        <f t="shared" si="35"/>
        <v>4.0304265065730108E-2</v>
      </c>
      <c r="G30" s="30">
        <f>F30-E30</f>
        <v>1.9678540675601101E-2</v>
      </c>
      <c r="H30" s="30">
        <f t="shared" si="20"/>
        <v>8.1914469916908438E-3</v>
      </c>
      <c r="I30" s="31">
        <f t="shared" si="11"/>
        <v>1.1487093683910257E-2</v>
      </c>
      <c r="J30" s="30">
        <f t="shared" si="21"/>
        <v>0.85658258375648344</v>
      </c>
      <c r="K30" s="30">
        <f t="shared" si="22"/>
        <v>0</v>
      </c>
      <c r="L30" s="29">
        <v>2.8640215874541762E-2</v>
      </c>
      <c r="M30" s="29">
        <v>1.9217542632160422E-2</v>
      </c>
      <c r="N30" s="37">
        <f t="shared" si="23"/>
        <v>2.9939627816792491E-2</v>
      </c>
      <c r="O30" s="37">
        <f t="shared" si="24"/>
        <v>2.1843021284653267E-2</v>
      </c>
      <c r="P30" s="32">
        <f t="shared" si="36"/>
        <v>0.4</v>
      </c>
      <c r="Q30" s="32">
        <f t="shared" si="12"/>
        <v>3.3932861304243278E-2</v>
      </c>
      <c r="R30" s="43">
        <v>7</v>
      </c>
      <c r="S30" s="44">
        <f t="shared" si="13"/>
        <v>0.12373887556791552</v>
      </c>
      <c r="T30" s="44">
        <f t="shared" si="14"/>
        <v>4.7155978118615625E-2</v>
      </c>
      <c r="U30" s="44">
        <f t="shared" si="15"/>
        <v>5.7033243805622948E-2</v>
      </c>
      <c r="V30" s="44">
        <f t="shared" si="16"/>
        <v>1.1788994529653906E-2</v>
      </c>
      <c r="W30" s="44">
        <f t="shared" si="17"/>
        <v>8.090486441919351E-3</v>
      </c>
      <c r="X30" s="44">
        <f t="shared" si="37"/>
        <v>0.12820545660280627</v>
      </c>
      <c r="Y30" s="44">
        <f t="shared" si="38"/>
        <v>4.6543342764955579E-2</v>
      </c>
      <c r="Z30" s="32">
        <f t="shared" si="25"/>
        <v>2.348443792405985E-2</v>
      </c>
      <c r="AA30" s="32">
        <f t="shared" si="26"/>
        <v>0.10026446330372409</v>
      </c>
      <c r="AB30" s="32">
        <f t="shared" si="27"/>
        <v>0</v>
      </c>
      <c r="AC30" s="32">
        <f t="shared" si="28"/>
        <v>8.1914469916908438E-3</v>
      </c>
      <c r="AD30" s="32"/>
      <c r="AE30" s="35">
        <f t="shared" si="29"/>
        <v>0.1035244509757156</v>
      </c>
      <c r="AF30" s="35">
        <f t="shared" si="30"/>
        <v>2.0933906538953953E-2</v>
      </c>
      <c r="AG30" s="35">
        <f t="shared" si="31"/>
        <v>1.1476422120612215E-2</v>
      </c>
      <c r="AH30" s="35">
        <f t="shared" si="32"/>
        <v>3.0061563938247479E-2</v>
      </c>
      <c r="AI30" s="35">
        <f t="shared" si="33"/>
        <v>2.3730055383729898E-2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30</v>
      </c>
      <c r="B31" s="32">
        <f t="shared" si="18"/>
        <v>0.99483872031161846</v>
      </c>
      <c r="C31" s="28">
        <f t="shared" si="8"/>
        <v>9.9134901428143879E-2</v>
      </c>
      <c r="D31" s="33">
        <f t="shared" si="19"/>
        <v>0.1200110916850637</v>
      </c>
      <c r="E31" s="28">
        <f t="shared" si="9"/>
        <v>2.0876190256919822E-2</v>
      </c>
      <c r="F31" s="34">
        <f t="shared" si="35"/>
        <v>3.9381711587584869E-2</v>
      </c>
      <c r="G31" s="30">
        <f t="shared" si="10"/>
        <v>1.8505521330665048E-2</v>
      </c>
      <c r="H31" s="30">
        <f t="shared" si="20"/>
        <v>7.349508035788337E-3</v>
      </c>
      <c r="I31" s="31">
        <f t="shared" si="11"/>
        <v>1.1156013294876711E-2</v>
      </c>
      <c r="J31" s="30">
        <f t="shared" si="21"/>
        <v>0.86148338698427129</v>
      </c>
      <c r="K31" s="30">
        <f t="shared" si="22"/>
        <v>0</v>
      </c>
      <c r="L31" s="29">
        <v>2.8640215874541762E-2</v>
      </c>
      <c r="M31" s="29">
        <v>1.9217542632160422E-2</v>
      </c>
      <c r="N31" s="37">
        <f t="shared" si="23"/>
        <v>3.0589333787917852E-2</v>
      </c>
      <c r="O31" s="37">
        <f t="shared" si="24"/>
        <v>2.3155760610899689E-2</v>
      </c>
      <c r="P31" s="32">
        <f t="shared" si="36"/>
        <v>0.60000000000000009</v>
      </c>
      <c r="Q31" s="32">
        <f t="shared" si="12"/>
        <v>3.4285821705058325E-2</v>
      </c>
      <c r="R31" s="43">
        <v>8</v>
      </c>
      <c r="S31" s="44">
        <f t="shared" si="13"/>
        <v>0.1200110916850637</v>
      </c>
      <c r="T31" s="44">
        <f t="shared" si="14"/>
        <v>4.6801718740007929E-2</v>
      </c>
      <c r="U31" s="44">
        <f t="shared" si="15"/>
        <v>5.660478144906364E-2</v>
      </c>
      <c r="V31" s="44">
        <f t="shared" si="16"/>
        <v>1.1700429685001982E-2</v>
      </c>
      <c r="W31" s="44">
        <f t="shared" si="17"/>
        <v>8.0297066465699913E-3</v>
      </c>
      <c r="X31" s="44">
        <f t="shared" si="37"/>
        <v>0.11758588982312362</v>
      </c>
      <c r="Y31" s="44">
        <f t="shared" si="38"/>
        <v>4.6069494903626163E-2</v>
      </c>
      <c r="Z31" s="32">
        <f t="shared" si="25"/>
        <v>2.3528722760565002E-2</v>
      </c>
      <c r="AA31" s="32">
        <f t="shared" si="26"/>
        <v>9.6490571014943752E-2</v>
      </c>
      <c r="AB31" s="32">
        <f t="shared" si="27"/>
        <v>0</v>
      </c>
      <c r="AC31" s="32">
        <f t="shared" si="28"/>
        <v>7.349508035788337E-3</v>
      </c>
      <c r="AD31" s="32"/>
      <c r="AE31" s="35">
        <f t="shared" si="29"/>
        <v>9.9649218917706922E-2</v>
      </c>
      <c r="AF31" s="35">
        <f t="shared" si="30"/>
        <v>2.1241455262739677E-2</v>
      </c>
      <c r="AG31" s="35">
        <f t="shared" si="31"/>
        <v>1.0805005667442533E-2</v>
      </c>
      <c r="AH31" s="35">
        <f t="shared" si="32"/>
        <v>3.2475941719925898E-2</v>
      </c>
      <c r="AI31" s="35">
        <f t="shared" si="33"/>
        <v>2.5554777389444127E-2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31</v>
      </c>
      <c r="B32" s="32">
        <f t="shared" si="18"/>
        <v>0.99354494715242669</v>
      </c>
      <c r="C32" s="28">
        <f t="shared" si="8"/>
        <v>9.5269814489891122E-2</v>
      </c>
      <c r="D32" s="33">
        <f t="shared" si="19"/>
        <v>0.11632001345534038</v>
      </c>
      <c r="E32" s="28">
        <f t="shared" si="9"/>
        <v>2.1050198965449258E-2</v>
      </c>
      <c r="F32" s="34">
        <f t="shared" si="35"/>
        <v>3.842979367466693E-2</v>
      </c>
      <c r="G32" s="30">
        <f t="shared" si="10"/>
        <v>1.7379594709217672E-2</v>
      </c>
      <c r="H32" s="30">
        <f t="shared" si="20"/>
        <v>6.5941058304971999E-3</v>
      </c>
      <c r="I32" s="31">
        <f t="shared" si="11"/>
        <v>1.0785488878720472E-2</v>
      </c>
      <c r="J32" s="30">
        <f t="shared" si="21"/>
        <v>0.86630039183544194</v>
      </c>
      <c r="K32" s="30">
        <f t="shared" si="22"/>
        <v>0</v>
      </c>
      <c r="L32" s="29">
        <v>2.8640215874541762E-2</v>
      </c>
      <c r="M32" s="29">
        <v>1.9217542632160422E-2</v>
      </c>
      <c r="N32" s="37">
        <f t="shared" si="23"/>
        <v>3.1239039759043217E-2</v>
      </c>
      <c r="O32" s="37">
        <f t="shared" si="24"/>
        <v>2.4468499937146112E-2</v>
      </c>
      <c r="P32" s="32">
        <f t="shared" si="36"/>
        <v>0.8</v>
      </c>
      <c r="Q32" s="32">
        <f t="shared" si="12"/>
        <v>3.4663057775108294E-2</v>
      </c>
      <c r="R32" s="43">
        <v>9</v>
      </c>
      <c r="S32" s="44">
        <f t="shared" si="13"/>
        <v>0.11632001345534038</v>
      </c>
      <c r="T32" s="44">
        <f t="shared" si="14"/>
        <v>4.6520123844065835E-2</v>
      </c>
      <c r="U32" s="44">
        <f t="shared" si="15"/>
        <v>5.6264203838430976E-2</v>
      </c>
      <c r="V32" s="44">
        <f t="shared" si="16"/>
        <v>1.1630030961016459E-2</v>
      </c>
      <c r="W32" s="44">
        <f t="shared" si="17"/>
        <v>7.9813937967760044E-3</v>
      </c>
      <c r="X32" s="44">
        <f t="shared" si="37"/>
        <v>0.10826014972503525</v>
      </c>
      <c r="Y32" s="44">
        <f t="shared" si="38"/>
        <v>4.5600514449349559E-2</v>
      </c>
      <c r="Z32" s="32">
        <f t="shared" si="25"/>
        <v>2.3511319234765113E-2</v>
      </c>
      <c r="AA32" s="32">
        <f t="shared" si="26"/>
        <v>9.2815069082414381E-2</v>
      </c>
      <c r="AB32" s="32">
        <f t="shared" si="27"/>
        <v>0</v>
      </c>
      <c r="AC32" s="32">
        <f t="shared" si="28"/>
        <v>6.5941058304971999E-3</v>
      </c>
      <c r="AD32" s="32"/>
      <c r="AE32" s="35">
        <f t="shared" si="29"/>
        <v>9.5888781642885362E-2</v>
      </c>
      <c r="AF32" s="35">
        <f t="shared" si="30"/>
        <v>2.1471431228906223E-2</v>
      </c>
      <c r="AG32" s="35">
        <f t="shared" si="31"/>
        <v>1.0172869753873891E-2</v>
      </c>
      <c r="AH32" s="35">
        <f t="shared" si="32"/>
        <v>3.4844248331845344E-2</v>
      </c>
      <c r="AI32" s="35">
        <f t="shared" si="33"/>
        <v>2.7349067999748351E-2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32</v>
      </c>
      <c r="B33" s="32">
        <f t="shared" si="18"/>
        <v>0.99216018983341081</v>
      </c>
      <c r="C33" s="28">
        <f t="shared" si="8"/>
        <v>9.1518304216779825E-2</v>
      </c>
      <c r="D33" s="33">
        <f t="shared" si="19"/>
        <v>0.11266923289501962</v>
      </c>
      <c r="E33" s="28">
        <f t="shared" si="9"/>
        <v>2.1150928678239801E-2</v>
      </c>
      <c r="F33" s="34">
        <f t="shared" si="35"/>
        <v>3.7451688526538088E-2</v>
      </c>
      <c r="G33" s="30">
        <f t="shared" si="10"/>
        <v>1.6300759848298287E-2</v>
      </c>
      <c r="H33" s="30">
        <f t="shared" si="20"/>
        <v>5.9163458958152006E-3</v>
      </c>
      <c r="I33" s="31">
        <f t="shared" si="11"/>
        <v>1.0384413952483088E-2</v>
      </c>
      <c r="J33" s="30">
        <f t="shared" si="21"/>
        <v>0.871030007256682</v>
      </c>
      <c r="K33" s="30">
        <f t="shared" si="22"/>
        <v>0</v>
      </c>
      <c r="L33" s="29">
        <v>3.1888745730168581E-2</v>
      </c>
      <c r="M33" s="29">
        <v>2.5781239263392531E-2</v>
      </c>
      <c r="N33" s="37">
        <f t="shared" si="23"/>
        <v>3.1888745730168581E-2</v>
      </c>
      <c r="O33" s="37">
        <f t="shared" si="24"/>
        <v>2.5781239263392531E-2</v>
      </c>
      <c r="P33" s="32">
        <f t="shared" si="36"/>
        <v>0</v>
      </c>
      <c r="Q33" s="32">
        <f t="shared" si="12"/>
        <v>3.506254315300586E-2</v>
      </c>
      <c r="R33" s="43">
        <v>10</v>
      </c>
      <c r="S33" s="44">
        <f t="shared" si="13"/>
        <v>0.11266923289501962</v>
      </c>
      <c r="T33" s="44">
        <f t="shared" si="14"/>
        <v>4.6305403903165572E-2</v>
      </c>
      <c r="U33" s="44">
        <f t="shared" si="15"/>
        <v>5.6004508774774572E-2</v>
      </c>
      <c r="V33" s="44">
        <f t="shared" si="16"/>
        <v>1.1576350975791393E-2</v>
      </c>
      <c r="W33" s="44">
        <f t="shared" si="17"/>
        <v>7.9445545912293896E-3</v>
      </c>
      <c r="X33" s="44">
        <f t="shared" si="37"/>
        <v>0.10255103630284267</v>
      </c>
      <c r="Y33" s="44">
        <f t="shared" si="38"/>
        <v>4.5136370860982836E-2</v>
      </c>
      <c r="Z33" s="32">
        <f t="shared" si="25"/>
        <v>2.343438106678683E-2</v>
      </c>
      <c r="AA33" s="32">
        <f t="shared" si="26"/>
        <v>8.9239406525038506E-2</v>
      </c>
      <c r="AB33" s="32">
        <f t="shared" si="27"/>
        <v>0</v>
      </c>
      <c r="AC33" s="32">
        <f t="shared" si="28"/>
        <v>5.9163458958152006E-3</v>
      </c>
      <c r="AD33" s="32"/>
      <c r="AE33" s="35">
        <f t="shared" si="29"/>
        <v>9.2241459750714502E-2</v>
      </c>
      <c r="AF33" s="35">
        <f t="shared" si="30"/>
        <v>2.1626464313681898E-2</v>
      </c>
      <c r="AG33" s="35">
        <f t="shared" si="31"/>
        <v>9.577716311719154E-3</v>
      </c>
      <c r="AH33" s="35">
        <f t="shared" si="32"/>
        <v>3.7167510814532283E-2</v>
      </c>
      <c r="AI33" s="35">
        <f t="shared" si="33"/>
        <v>2.9113247766611346E-2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33</v>
      </c>
      <c r="B34" s="32">
        <f t="shared" si="18"/>
        <v>0.99068951549852569</v>
      </c>
      <c r="C34" s="28">
        <f t="shared" si="8"/>
        <v>8.7933611481000928E-2</v>
      </c>
      <c r="D34" s="33">
        <f t="shared" si="19"/>
        <v>0.10905857514274837</v>
      </c>
      <c r="E34" s="28">
        <f t="shared" si="9"/>
        <v>2.1124963661747449E-2</v>
      </c>
      <c r="F34" s="34">
        <f t="shared" si="35"/>
        <v>3.6352858380916127E-2</v>
      </c>
      <c r="G34" s="30">
        <f t="shared" si="10"/>
        <v>1.5227894719168678E-2</v>
      </c>
      <c r="H34" s="30">
        <f t="shared" si="20"/>
        <v>5.308247950319916E-3</v>
      </c>
      <c r="I34" s="31">
        <f t="shared" si="11"/>
        <v>9.9196467688487631E-3</v>
      </c>
      <c r="J34" s="30">
        <f t="shared" si="21"/>
        <v>0.87571353013808295</v>
      </c>
      <c r="K34" s="30">
        <f t="shared" si="22"/>
        <v>0</v>
      </c>
      <c r="L34" s="29">
        <v>3.1888745730168581E-2</v>
      </c>
      <c r="M34" s="29">
        <v>2.5781239263392531E-2</v>
      </c>
      <c r="N34" s="37">
        <f t="shared" si="23"/>
        <v>3.2571259210867412E-2</v>
      </c>
      <c r="O34" s="37">
        <f t="shared" si="24"/>
        <v>2.710802806390377E-2</v>
      </c>
      <c r="P34" s="32">
        <f t="shared" si="36"/>
        <v>0.2</v>
      </c>
      <c r="Q34" s="32">
        <f t="shared" si="12"/>
        <v>3.5515130222086924E-2</v>
      </c>
      <c r="R34" s="43">
        <v>11</v>
      </c>
      <c r="S34" s="44">
        <f t="shared" si="13"/>
        <v>0.10905857514274837</v>
      </c>
      <c r="T34" s="44">
        <f t="shared" si="14"/>
        <v>4.6250386573520215E-2</v>
      </c>
      <c r="U34" s="44">
        <f t="shared" si="15"/>
        <v>5.59379675450008E-2</v>
      </c>
      <c r="V34" s="44">
        <f t="shared" si="16"/>
        <v>1.1562596643380054E-2</v>
      </c>
      <c r="W34" s="44">
        <f t="shared" si="17"/>
        <v>7.9351153434961182E-3</v>
      </c>
      <c r="X34" s="44">
        <f t="shared" si="37"/>
        <v>9.7835394281450175E-2</v>
      </c>
      <c r="Y34" s="44">
        <f>MIN(Y33*$I$17*(1-POWER(R34,$I$19)*$I$18/100000),1-V34-W34-$I$13)</f>
        <v>4.4677039067137041E-2</v>
      </c>
      <c r="Z34" s="32">
        <f t="shared" si="25"/>
        <v>2.3300331053068363E-2</v>
      </c>
      <c r="AA34" s="32">
        <f t="shared" si="26"/>
        <v>8.5764561826279923E-2</v>
      </c>
      <c r="AB34" s="32">
        <f t="shared" si="27"/>
        <v>0</v>
      </c>
      <c r="AC34" s="32">
        <f t="shared" si="28"/>
        <v>5.308247950319916E-3</v>
      </c>
      <c r="AD34" s="32"/>
      <c r="AE34" s="35">
        <f t="shared" si="29"/>
        <v>8.8760010180133769E-2</v>
      </c>
      <c r="AF34" s="35">
        <f t="shared" si="30"/>
        <v>2.1655009976415507E-2</v>
      </c>
      <c r="AG34" s="35">
        <f t="shared" si="31"/>
        <v>9.0173817189430541E-3</v>
      </c>
      <c r="AH34" s="35">
        <f t="shared" si="32"/>
        <v>3.9446509837548833E-2</v>
      </c>
      <c r="AI34" s="35">
        <f t="shared" si="33"/>
        <v>3.0847487244218021E-2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34</v>
      </c>
      <c r="B35" s="32">
        <f t="shared" si="18"/>
        <v>0.989140152165359</v>
      </c>
      <c r="C35" s="28">
        <f t="shared" si="8"/>
        <v>8.4504031519366585E-2</v>
      </c>
      <c r="D35" s="33">
        <f t="shared" si="19"/>
        <v>0.10549160241941587</v>
      </c>
      <c r="E35" s="28">
        <f t="shared" si="9"/>
        <v>2.0987570900049275E-2</v>
      </c>
      <c r="F35" s="34">
        <f t="shared" si="35"/>
        <v>3.516386747313862E-2</v>
      </c>
      <c r="G35" s="30">
        <f t="shared" si="10"/>
        <v>1.4176296573089345E-2</v>
      </c>
      <c r="H35" s="30">
        <f t="shared" si="20"/>
        <v>4.7626519473796033E-3</v>
      </c>
      <c r="I35" s="31">
        <f t="shared" si="11"/>
        <v>9.4136446257097415E-3</v>
      </c>
      <c r="J35" s="30">
        <f t="shared" si="21"/>
        <v>0.88033210100749482</v>
      </c>
      <c r="K35" s="30">
        <f t="shared" si="22"/>
        <v>0</v>
      </c>
      <c r="L35" s="29">
        <v>3.1888745730168581E-2</v>
      </c>
      <c r="M35" s="29">
        <v>2.5781239263392531E-2</v>
      </c>
      <c r="N35" s="37">
        <f t="shared" si="23"/>
        <v>3.3253772691566236E-2</v>
      </c>
      <c r="O35" s="37">
        <f t="shared" si="24"/>
        <v>2.8434816864415006E-2</v>
      </c>
      <c r="P35" s="32">
        <f t="shared" si="36"/>
        <v>0.4</v>
      </c>
      <c r="Q35" s="32">
        <f t="shared" si="12"/>
        <v>3.5986238666260377E-2</v>
      </c>
      <c r="R35" s="43">
        <v>12</v>
      </c>
      <c r="S35" s="44">
        <f t="shared" si="13"/>
        <v>0.10549160241941587</v>
      </c>
      <c r="T35" s="44">
        <f t="shared" si="14"/>
        <v>4.6298259804566477E-2</v>
      </c>
      <c r="U35" s="44">
        <f t="shared" si="15"/>
        <v>5.5995868277144589E-2</v>
      </c>
      <c r="V35" s="44">
        <f t="shared" si="16"/>
        <v>1.1574564951141619E-2</v>
      </c>
      <c r="W35" s="44">
        <f t="shared" si="17"/>
        <v>7.943328888038368E-3</v>
      </c>
      <c r="X35" s="44">
        <f t="shared" si="37"/>
        <v>9.1484432214785291E-2</v>
      </c>
      <c r="Y35" s="44">
        <f t="shared" ref="Y35:Y98" si="39">MIN(Y34*$I$17*(1-POWER(R35,$I$19)*$I$18/100000),1-V35-W35-$I$13)</f>
        <v>4.4222500069912497E-2</v>
      </c>
      <c r="Z35" s="32">
        <f t="shared" si="25"/>
        <v>2.3058636944669808E-2</v>
      </c>
      <c r="AA35" s="32">
        <f t="shared" si="26"/>
        <v>8.2437262370338216E-2</v>
      </c>
      <c r="AB35" s="32">
        <f t="shared" si="27"/>
        <v>0</v>
      </c>
      <c r="AC35" s="32">
        <f t="shared" si="28"/>
        <v>4.7626519473796033E-3</v>
      </c>
      <c r="AD35" s="32"/>
      <c r="AE35" s="35">
        <f t="shared" si="29"/>
        <v>8.5431807953985139E-2</v>
      </c>
      <c r="AF35" s="35">
        <f t="shared" si="30"/>
        <v>2.1567258045126454E-2</v>
      </c>
      <c r="AG35" s="35">
        <f t="shared" si="31"/>
        <v>8.4898289340262431E-3</v>
      </c>
      <c r="AH35" s="35">
        <f t="shared" si="32"/>
        <v>4.1684143278571423E-2</v>
      </c>
      <c r="AI35" s="35">
        <f t="shared" si="33"/>
        <v>3.2553360745549931E-2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35</v>
      </c>
      <c r="B36" s="32">
        <f t="shared" si="18"/>
        <v>0.98753287024957714</v>
      </c>
      <c r="C36" s="28">
        <f t="shared" si="8"/>
        <v>8.1169430523380021E-2</v>
      </c>
      <c r="D36" s="33">
        <f t="shared" si="19"/>
        <v>0.1019716736758367</v>
      </c>
      <c r="E36" s="28">
        <f t="shared" si="9"/>
        <v>2.0802243152456677E-2</v>
      </c>
      <c r="F36" s="34">
        <f t="shared" si="35"/>
        <v>3.3990557891945571E-2</v>
      </c>
      <c r="G36" s="30">
        <f t="shared" si="10"/>
        <v>1.3188314739488893E-2</v>
      </c>
      <c r="H36" s="30">
        <f t="shared" si="20"/>
        <v>4.2731337692150729E-3</v>
      </c>
      <c r="I36" s="31">
        <f t="shared" si="11"/>
        <v>8.9151809702738213E-3</v>
      </c>
      <c r="J36" s="30">
        <f t="shared" si="21"/>
        <v>0.8848400115846744</v>
      </c>
      <c r="K36" s="30">
        <f t="shared" si="22"/>
        <v>0</v>
      </c>
      <c r="L36" s="29">
        <v>3.1888745730168581E-2</v>
      </c>
      <c r="M36" s="29">
        <v>2.5781239263392531E-2</v>
      </c>
      <c r="N36" s="37">
        <f t="shared" si="23"/>
        <v>3.3936286172265066E-2</v>
      </c>
      <c r="O36" s="37">
        <f t="shared" si="24"/>
        <v>2.9761605664926246E-2</v>
      </c>
      <c r="P36" s="32">
        <f t="shared" si="36"/>
        <v>0.60000000000000009</v>
      </c>
      <c r="Q36" s="32">
        <f t="shared" si="12"/>
        <v>3.6474260122949499E-2</v>
      </c>
      <c r="R36" s="43">
        <v>13</v>
      </c>
      <c r="S36" s="44">
        <f t="shared" si="13"/>
        <v>0.1019716736758367</v>
      </c>
      <c r="T36" s="44">
        <f t="shared" si="14"/>
        <v>4.6387280505531488E-2</v>
      </c>
      <c r="U36" s="44">
        <f t="shared" si="15"/>
        <v>5.6103535206014431E-2</v>
      </c>
      <c r="V36" s="44">
        <f t="shared" si="16"/>
        <v>1.1596820126382872E-2</v>
      </c>
      <c r="W36" s="44">
        <f t="shared" si="17"/>
        <v>7.9586020475176603E-3</v>
      </c>
      <c r="X36" s="44">
        <f t="shared" si="37"/>
        <v>8.5640296505987951E-2</v>
      </c>
      <c r="Y36" s="44">
        <f t="shared" si="39"/>
        <v>4.3772741541060957E-2</v>
      </c>
      <c r="Z36" s="32">
        <f t="shared" si="25"/>
        <v>2.2724596050144895E-2</v>
      </c>
      <c r="AA36" s="32">
        <f t="shared" si="26"/>
        <v>7.9249394516021462E-2</v>
      </c>
      <c r="AB36" s="32">
        <f t="shared" si="27"/>
        <v>0</v>
      </c>
      <c r="AC36" s="32">
        <f t="shared" si="28"/>
        <v>4.2731337692150729E-3</v>
      </c>
      <c r="AD36" s="32"/>
      <c r="AE36" s="35">
        <f t="shared" si="29"/>
        <v>8.2194155727562002E-2</v>
      </c>
      <c r="AF36" s="35">
        <f t="shared" si="30"/>
        <v>2.1427946300100854E-2</v>
      </c>
      <c r="AG36" s="35">
        <f t="shared" si="31"/>
        <v>7.9931400905004051E-3</v>
      </c>
      <c r="AH36" s="35">
        <f t="shared" si="32"/>
        <v>4.3880656629222366E-2</v>
      </c>
      <c r="AI36" s="35">
        <f t="shared" si="33"/>
        <v>3.423050020987356E-2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36</v>
      </c>
      <c r="B37" s="32">
        <f t="shared" si="18"/>
        <v>0.98587803239394434</v>
      </c>
      <c r="C37" s="28">
        <f t="shared" si="8"/>
        <v>7.7928778303800586E-2</v>
      </c>
      <c r="D37" s="33">
        <f t="shared" si="19"/>
        <v>9.8501942224865122E-2</v>
      </c>
      <c r="E37" s="28">
        <f t="shared" si="9"/>
        <v>2.0573163921064539E-2</v>
      </c>
      <c r="F37" s="34">
        <f t="shared" si="35"/>
        <v>3.2833980741621707E-2</v>
      </c>
      <c r="G37" s="30">
        <f t="shared" si="10"/>
        <v>1.2260816820557168E-2</v>
      </c>
      <c r="H37" s="30">
        <f t="shared" si="20"/>
        <v>3.8339295861526544E-3</v>
      </c>
      <c r="I37" s="31">
        <f t="shared" si="11"/>
        <v>8.4268872344045141E-3</v>
      </c>
      <c r="J37" s="30">
        <f t="shared" si="21"/>
        <v>0.88923724095457757</v>
      </c>
      <c r="K37" s="30">
        <f t="shared" si="22"/>
        <v>0</v>
      </c>
      <c r="L37" s="29">
        <v>3.1888745730168581E-2</v>
      </c>
      <c r="M37" s="29">
        <v>2.5781239263392531E-2</v>
      </c>
      <c r="N37" s="37">
        <f t="shared" si="23"/>
        <v>3.4618799652963897E-2</v>
      </c>
      <c r="O37" s="37">
        <f t="shared" si="24"/>
        <v>3.1088394465437486E-2</v>
      </c>
      <c r="P37" s="32">
        <f t="shared" si="36"/>
        <v>0.8</v>
      </c>
      <c r="Q37" s="32">
        <f t="shared" si="12"/>
        <v>3.6977734628465618E-2</v>
      </c>
      <c r="R37" s="43">
        <v>14</v>
      </c>
      <c r="S37" s="44">
        <f t="shared" si="13"/>
        <v>9.8501942224865122E-2</v>
      </c>
      <c r="T37" s="44">
        <f t="shared" si="14"/>
        <v>4.6513553445392708E-2</v>
      </c>
      <c r="U37" s="44">
        <f t="shared" si="15"/>
        <v>5.6256257207603341E-2</v>
      </c>
      <c r="V37" s="44">
        <f t="shared" si="16"/>
        <v>1.1628388361348177E-2</v>
      </c>
      <c r="W37" s="44">
        <f t="shared" si="17"/>
        <v>7.98026652249385E-3</v>
      </c>
      <c r="X37" s="44">
        <f t="shared" si="37"/>
        <v>8.0239529235721335E-2</v>
      </c>
      <c r="Y37" s="44">
        <f t="shared" si="39"/>
        <v>4.3327758407954421E-2</v>
      </c>
      <c r="Z37" s="32">
        <f t="shared" si="25"/>
        <v>2.2355059656235715E-2</v>
      </c>
      <c r="AA37" s="32">
        <f t="shared" si="26"/>
        <v>7.6147268032234539E-2</v>
      </c>
      <c r="AB37" s="32">
        <f t="shared" si="27"/>
        <v>0</v>
      </c>
      <c r="AC37" s="32">
        <f t="shared" si="28"/>
        <v>3.8339295861526544E-3</v>
      </c>
      <c r="AD37" s="32"/>
      <c r="AE37" s="35">
        <f t="shared" si="29"/>
        <v>7.9045049938450435E-2</v>
      </c>
      <c r="AF37" s="35">
        <f t="shared" si="30"/>
        <v>2.1241173544179891E-2</v>
      </c>
      <c r="AG37" s="35">
        <f t="shared" si="31"/>
        <v>7.5255095247325895E-3</v>
      </c>
      <c r="AH37" s="35">
        <f t="shared" si="32"/>
        <v>4.6036031008275101E-2</v>
      </c>
      <c r="AI37" s="35">
        <f t="shared" si="33"/>
        <v>3.5878634941621163E-2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37</v>
      </c>
      <c r="B38" s="32">
        <f t="shared" si="18"/>
        <v>0.984184723533858</v>
      </c>
      <c r="C38" s="28">
        <f t="shared" si="8"/>
        <v>7.4781006366764755E-2</v>
      </c>
      <c r="D38" s="33">
        <f t="shared" si="19"/>
        <v>9.5085354141383471E-2</v>
      </c>
      <c r="E38" s="28">
        <f t="shared" si="9"/>
        <v>2.0304347774618717E-2</v>
      </c>
      <c r="F38" s="34">
        <f t="shared" si="35"/>
        <v>3.1695118047127824E-2</v>
      </c>
      <c r="G38" s="30">
        <f>F38-E38</f>
        <v>1.1390770272509107E-2</v>
      </c>
      <c r="H38" s="30">
        <f t="shared" si="20"/>
        <v>3.4398679904366087E-3</v>
      </c>
      <c r="I38" s="31">
        <f t="shared" si="11"/>
        <v>7.9509022820724983E-3</v>
      </c>
      <c r="J38" s="30">
        <f t="shared" si="21"/>
        <v>0.89352387558610735</v>
      </c>
      <c r="K38" s="30">
        <f t="shared" si="22"/>
        <v>0</v>
      </c>
      <c r="L38" s="29">
        <v>3.5301313133662721E-2</v>
      </c>
      <c r="M38" s="29">
        <v>3.2415183265948722E-2</v>
      </c>
      <c r="N38" s="37">
        <f t="shared" si="23"/>
        <v>3.5301313133662721E-2</v>
      </c>
      <c r="O38" s="37">
        <f t="shared" si="24"/>
        <v>3.2415183265948722E-2</v>
      </c>
      <c r="P38" s="32">
        <f t="shared" si="36"/>
        <v>0</v>
      </c>
      <c r="Q38" s="32">
        <f t="shared" si="12"/>
        <v>3.7495421672091113E-2</v>
      </c>
      <c r="R38" s="43">
        <v>15</v>
      </c>
      <c r="S38" s="44">
        <f t="shared" si="13"/>
        <v>9.5085354141383471E-2</v>
      </c>
      <c r="T38" s="44">
        <f t="shared" si="14"/>
        <v>4.6673744746544135E-2</v>
      </c>
      <c r="U38" s="44">
        <f t="shared" si="15"/>
        <v>5.6450002092104053E-2</v>
      </c>
      <c r="V38" s="44">
        <f t="shared" si="16"/>
        <v>1.1668436186636034E-2</v>
      </c>
      <c r="W38" s="44">
        <f t="shared" si="17"/>
        <v>8.0077503241619864E-3</v>
      </c>
      <c r="X38" s="44">
        <f t="shared" si="37"/>
        <v>7.5091217094256105E-2</v>
      </c>
      <c r="Y38" s="44">
        <f t="shared" si="39"/>
        <v>4.2887553427252215E-2</v>
      </c>
      <c r="Z38" s="32">
        <f t="shared" si="25"/>
        <v>2.1953638333578485E-2</v>
      </c>
      <c r="AA38" s="32">
        <f t="shared" si="26"/>
        <v>7.3130225378849209E-2</v>
      </c>
      <c r="AB38" s="32">
        <f t="shared" si="27"/>
        <v>0</v>
      </c>
      <c r="AC38" s="32">
        <f t="shared" si="28"/>
        <v>3.4398679904366087E-3</v>
      </c>
      <c r="AD38" s="32"/>
      <c r="AE38" s="35">
        <f t="shared" si="29"/>
        <v>7.5982693673859014E-2</v>
      </c>
      <c r="AF38" s="35">
        <f t="shared" si="30"/>
        <v>2.1010883634190021E-2</v>
      </c>
      <c r="AG38" s="35">
        <f t="shared" si="31"/>
        <v>7.0852372116119678E-3</v>
      </c>
      <c r="AH38" s="35">
        <f t="shared" si="32"/>
        <v>4.8150146469294289E-2</v>
      </c>
      <c r="AI38" s="35">
        <f t="shared" si="33"/>
        <v>3.7497437968303904E-2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38</v>
      </c>
      <c r="B39" s="32">
        <f t="shared" si="18"/>
        <v>0.982461558438258</v>
      </c>
      <c r="C39" s="28">
        <f t="shared" si="8"/>
        <v>7.1722214526470818E-2</v>
      </c>
      <c r="D39" s="33">
        <f t="shared" si="19"/>
        <v>9.1721074620735088E-2</v>
      </c>
      <c r="E39" s="28">
        <f t="shared" si="9"/>
        <v>1.9998860094264277E-2</v>
      </c>
      <c r="F39" s="34">
        <f t="shared" si="35"/>
        <v>3.0573691540245029E-2</v>
      </c>
      <c r="G39" s="30">
        <f t="shared" si="10"/>
        <v>1.0574831445980752E-2</v>
      </c>
      <c r="H39" s="30">
        <f t="shared" si="20"/>
        <v>3.0863091055108528E-3</v>
      </c>
      <c r="I39" s="31">
        <f t="shared" si="11"/>
        <v>7.4885223404698997E-3</v>
      </c>
      <c r="J39" s="30">
        <f t="shared" si="21"/>
        <v>0.8977040939332841</v>
      </c>
      <c r="K39" s="30">
        <f t="shared" si="22"/>
        <v>0</v>
      </c>
      <c r="L39" s="29">
        <v>3.5301313133662721E-2</v>
      </c>
      <c r="M39" s="29">
        <v>3.2415183265948722E-2</v>
      </c>
      <c r="N39" s="37">
        <f t="shared" si="23"/>
        <v>3.6022778629325285E-2</v>
      </c>
      <c r="O39" s="37">
        <f t="shared" si="24"/>
        <v>3.3755565731154936E-2</v>
      </c>
      <c r="P39" s="32">
        <f t="shared" si="36"/>
        <v>0.2</v>
      </c>
      <c r="Q39" s="32">
        <f t="shared" si="12"/>
        <v>3.806505058575551E-2</v>
      </c>
      <c r="R39" s="43">
        <v>16</v>
      </c>
      <c r="S39" s="44">
        <f t="shared" si="13"/>
        <v>9.1721074620735088E-2</v>
      </c>
      <c r="T39" s="44">
        <f t="shared" si="14"/>
        <v>4.6912789233566322E-2</v>
      </c>
      <c r="U39" s="44">
        <f t="shared" si="15"/>
        <v>5.6739116708164672E-2</v>
      </c>
      <c r="V39" s="44">
        <f t="shared" si="16"/>
        <v>1.1728197308391581E-2</v>
      </c>
      <c r="W39" s="44">
        <f t="shared" si="17"/>
        <v>8.0487628587001068E-3</v>
      </c>
      <c r="X39" s="44">
        <f t="shared" si="37"/>
        <v>7.0367317846086685E-2</v>
      </c>
      <c r="Y39" s="44">
        <f t="shared" si="39"/>
        <v>4.2452137744608952E-2</v>
      </c>
      <c r="Z39" s="32">
        <f t="shared" si="25"/>
        <v>2.1523798346221715E-2</v>
      </c>
      <c r="AA39" s="32">
        <f t="shared" si="26"/>
        <v>7.0197536339769648E-2</v>
      </c>
      <c r="AB39" s="32">
        <f t="shared" si="27"/>
        <v>0</v>
      </c>
      <c r="AC39" s="32">
        <f t="shared" si="28"/>
        <v>3.0863091055108528E-3</v>
      </c>
      <c r="AD39" s="32"/>
      <c r="AE39" s="35">
        <f t="shared" si="29"/>
        <v>7.3002565759908197E-2</v>
      </c>
      <c r="AF39" s="35">
        <f t="shared" si="30"/>
        <v>2.0743755478409519E-2</v>
      </c>
      <c r="AG39" s="35">
        <f t="shared" si="31"/>
        <v>6.6707225842750836E-3</v>
      </c>
      <c r="AH39" s="35">
        <f t="shared" si="32"/>
        <v>5.0222810106823404E-2</v>
      </c>
      <c r="AI39" s="35">
        <f t="shared" si="33"/>
        <v>3.9086545027842978E-2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39</v>
      </c>
      <c r="B40" s="32">
        <f t="shared" si="18"/>
        <v>0.98071148342859071</v>
      </c>
      <c r="C40" s="28">
        <f t="shared" si="8"/>
        <v>6.8751605767961188E-2</v>
      </c>
      <c r="D40" s="33">
        <f t="shared" si="19"/>
        <v>8.8412019722722113E-2</v>
      </c>
      <c r="E40" s="28">
        <f t="shared" si="9"/>
        <v>1.9660413954760921E-2</v>
      </c>
      <c r="F40" s="34">
        <f t="shared" si="35"/>
        <v>2.947067324090737E-2</v>
      </c>
      <c r="G40" s="30">
        <f t="shared" si="10"/>
        <v>9.8102592861464485E-3</v>
      </c>
      <c r="H40" s="30">
        <f t="shared" si="20"/>
        <v>2.7690899538124984E-3</v>
      </c>
      <c r="I40" s="31">
        <f t="shared" si="11"/>
        <v>7.0411693323339502E-3</v>
      </c>
      <c r="J40" s="30">
        <f t="shared" si="21"/>
        <v>0.90177772099113152</v>
      </c>
      <c r="K40" s="30">
        <f t="shared" si="22"/>
        <v>0</v>
      </c>
      <c r="L40" s="29">
        <v>3.5301313133662721E-2</v>
      </c>
      <c r="M40" s="29">
        <v>3.2415183265948722E-2</v>
      </c>
      <c r="N40" s="37">
        <f t="shared" si="23"/>
        <v>3.6744244124987849E-2</v>
      </c>
      <c r="O40" s="37">
        <f t="shared" si="24"/>
        <v>3.5095948196361144E-2</v>
      </c>
      <c r="P40" s="32">
        <f t="shared" si="36"/>
        <v>0.4</v>
      </c>
      <c r="Q40" s="32">
        <f t="shared" si="12"/>
        <v>3.8646558845928138E-2</v>
      </c>
      <c r="R40" s="43">
        <v>17</v>
      </c>
      <c r="S40" s="44">
        <f t="shared" si="13"/>
        <v>8.8412019722722113E-2</v>
      </c>
      <c r="T40" s="44">
        <f t="shared" si="14"/>
        <v>4.717904903921976E-2</v>
      </c>
      <c r="U40" s="44">
        <f t="shared" si="15"/>
        <v>5.7061147148786059E-2</v>
      </c>
      <c r="V40" s="44">
        <f t="shared" si="16"/>
        <v>1.179476225980494E-2</v>
      </c>
      <c r="W40" s="44">
        <f t="shared" si="17"/>
        <v>8.0944446881014327E-3</v>
      </c>
      <c r="X40" s="44">
        <f t="shared" si="37"/>
        <v>6.5950772937686683E-2</v>
      </c>
      <c r="Y40" s="44">
        <f t="shared" si="39"/>
        <v>4.2021531439176196E-2</v>
      </c>
      <c r="Z40" s="32">
        <f t="shared" si="25"/>
        <v>2.1065929040859344E-2</v>
      </c>
      <c r="AA40" s="32">
        <f t="shared" si="26"/>
        <v>6.7344339623148675E-2</v>
      </c>
      <c r="AB40" s="32">
        <f t="shared" si="27"/>
        <v>0</v>
      </c>
      <c r="AC40" s="32">
        <f t="shared" si="28"/>
        <v>2.7690899538124984E-3</v>
      </c>
      <c r="AD40" s="32"/>
      <c r="AE40" s="35">
        <f t="shared" si="29"/>
        <v>7.0103804156145838E-2</v>
      </c>
      <c r="AF40" s="35">
        <f t="shared" si="30"/>
        <v>2.043888232418958E-2</v>
      </c>
      <c r="AG40" s="35">
        <f t="shared" si="31"/>
        <v>6.2804587154018168E-3</v>
      </c>
      <c r="AH40" s="35">
        <f t="shared" si="32"/>
        <v>5.2255980965129546E-2</v>
      </c>
      <c r="AI40" s="35">
        <f t="shared" si="33"/>
        <v>4.0647272796392409E-2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40</v>
      </c>
      <c r="B41" s="32">
        <f t="shared" si="18"/>
        <v>0.97894174382843591</v>
      </c>
      <c r="C41" s="28">
        <f t="shared" si="8"/>
        <v>6.586832555483936E-2</v>
      </c>
      <c r="D41" s="33">
        <f t="shared" si="19"/>
        <v>8.5160884005300627E-2</v>
      </c>
      <c r="E41" s="28">
        <f t="shared" si="9"/>
        <v>1.9292558450461267E-2</v>
      </c>
      <c r="F41" s="34">
        <f t="shared" si="35"/>
        <v>2.838696133510021E-2</v>
      </c>
      <c r="G41" s="30">
        <f t="shared" si="10"/>
        <v>9.0944028846389434E-3</v>
      </c>
      <c r="H41" s="30">
        <f t="shared" si="20"/>
        <v>2.4844754398105251E-3</v>
      </c>
      <c r="I41" s="31">
        <f>G41-H41</f>
        <v>6.6099274448284187E-3</v>
      </c>
      <c r="J41" s="30">
        <f t="shared" si="21"/>
        <v>0.90574471311006033</v>
      </c>
      <c r="K41" s="30">
        <f t="shared" si="22"/>
        <v>0</v>
      </c>
      <c r="L41" s="29">
        <v>3.5301313133662721E-2</v>
      </c>
      <c r="M41" s="29">
        <v>3.2415183265948722E-2</v>
      </c>
      <c r="N41" s="37">
        <f t="shared" si="23"/>
        <v>3.7465709620650413E-2</v>
      </c>
      <c r="O41" s="37">
        <f t="shared" si="24"/>
        <v>3.6436330661567359E-2</v>
      </c>
      <c r="P41" s="32">
        <f t="shared" si="36"/>
        <v>0.60000000000000009</v>
      </c>
      <c r="Q41" s="32">
        <f t="shared" si="12"/>
        <v>3.9238937259808752E-2</v>
      </c>
      <c r="R41" s="43">
        <v>18</v>
      </c>
      <c r="S41" s="44">
        <f t="shared" si="13"/>
        <v>8.5160884005300627E-2</v>
      </c>
      <c r="T41" s="44">
        <f t="shared" si="14"/>
        <v>4.7470177630262018E-2</v>
      </c>
      <c r="U41" s="44">
        <f t="shared" si="15"/>
        <v>5.7413255377141224E-2</v>
      </c>
      <c r="V41" s="44">
        <f t="shared" si="16"/>
        <v>1.1867544407565505E-2</v>
      </c>
      <c r="W41" s="44">
        <f t="shared" si="17"/>
        <v>8.1443932208782894E-3</v>
      </c>
      <c r="X41" s="44">
        <f t="shared" si="37"/>
        <v>6.1808282019244064E-2</v>
      </c>
      <c r="Y41" s="44">
        <f t="shared" si="39"/>
        <v>4.1595764052033503E-2</v>
      </c>
      <c r="Z41" s="32">
        <f t="shared" si="25"/>
        <v>2.058549614486414E-2</v>
      </c>
      <c r="AA41" s="32">
        <f t="shared" si="26"/>
        <v>6.4571706058247996E-2</v>
      </c>
      <c r="AB41" s="32">
        <f t="shared" si="27"/>
        <v>0</v>
      </c>
      <c r="AC41" s="32">
        <f t="shared" si="28"/>
        <v>2.4844754398105251E-3</v>
      </c>
      <c r="AD41" s="32"/>
      <c r="AE41" s="35">
        <f t="shared" si="29"/>
        <v>6.7285235275842001E-2</v>
      </c>
      <c r="AF41" s="35">
        <f t="shared" si="30"/>
        <v>2.0100020908932325E-2</v>
      </c>
      <c r="AG41" s="35">
        <f t="shared" si="31"/>
        <v>5.9130268389287382E-3</v>
      </c>
      <c r="AH41" s="35">
        <f t="shared" si="32"/>
        <v>5.4249104740516516E-2</v>
      </c>
      <c r="AI41" s="35">
        <f t="shared" si="33"/>
        <v>4.2179011193039614E-2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41</v>
      </c>
      <c r="B42" s="32">
        <f t="shared" si="18"/>
        <v>0.97715851526694675</v>
      </c>
      <c r="C42" s="28">
        <f t="shared" si="8"/>
        <v>6.3071462918255175E-2</v>
      </c>
      <c r="D42" s="33">
        <f t="shared" si="19"/>
        <v>8.197014088300128E-2</v>
      </c>
      <c r="E42" s="28">
        <f t="shared" si="9"/>
        <v>1.8898677964746109E-2</v>
      </c>
      <c r="F42" s="34">
        <f t="shared" si="35"/>
        <v>2.732338029433376E-2</v>
      </c>
      <c r="G42" s="30">
        <f t="shared" si="10"/>
        <v>8.4247023295876515E-3</v>
      </c>
      <c r="H42" s="30">
        <f t="shared" si="20"/>
        <v>2.2291143711395895E-3</v>
      </c>
      <c r="I42" s="31">
        <f t="shared" ref="I42:I105" si="40">G42-H42</f>
        <v>6.195587958448062E-3</v>
      </c>
      <c r="J42" s="30">
        <f t="shared" si="21"/>
        <v>0.90960515678741105</v>
      </c>
      <c r="K42" s="30">
        <f t="shared" si="22"/>
        <v>0</v>
      </c>
      <c r="L42" s="29">
        <v>3.5301313133662721E-2</v>
      </c>
      <c r="M42" s="29">
        <v>3.2415183265948722E-2</v>
      </c>
      <c r="N42" s="37">
        <f t="shared" si="23"/>
        <v>3.818717511631297E-2</v>
      </c>
      <c r="O42" s="37">
        <f t="shared" si="24"/>
        <v>3.7776713126773567E-2</v>
      </c>
      <c r="P42" s="32">
        <f t="shared" si="36"/>
        <v>0.8</v>
      </c>
      <c r="Q42" s="32">
        <f t="shared" si="12"/>
        <v>3.9841268192651165E-2</v>
      </c>
      <c r="R42" s="43">
        <v>19</v>
      </c>
      <c r="S42" s="44">
        <f t="shared" si="13"/>
        <v>8.197014088300128E-2</v>
      </c>
      <c r="T42" s="44">
        <f t="shared" si="14"/>
        <v>4.7784085292223687E-2</v>
      </c>
      <c r="U42" s="44">
        <f t="shared" si="15"/>
        <v>5.7792913968297568E-2</v>
      </c>
      <c r="V42" s="44">
        <f t="shared" si="16"/>
        <v>1.1946021323055922E-2</v>
      </c>
      <c r="W42" s="44">
        <f t="shared" si="17"/>
        <v>8.1982499275874005E-3</v>
      </c>
      <c r="X42" s="44">
        <f t="shared" si="37"/>
        <v>5.8114974296253459E-2</v>
      </c>
      <c r="Y42" s="44">
        <f t="shared" si="39"/>
        <v>4.1174875098050956E-2</v>
      </c>
      <c r="Z42" s="32">
        <f t="shared" si="25"/>
        <v>2.00855901155499E-2</v>
      </c>
      <c r="AA42" s="32">
        <f t="shared" si="26"/>
        <v>6.1879023024676315E-2</v>
      </c>
      <c r="AB42" s="32">
        <f t="shared" si="27"/>
        <v>0</v>
      </c>
      <c r="AC42" s="32">
        <f t="shared" si="28"/>
        <v>2.2291143711395895E-3</v>
      </c>
      <c r="AD42" s="32"/>
      <c r="AE42" s="35">
        <f t="shared" si="29"/>
        <v>6.45457844687818E-2</v>
      </c>
      <c r="AF42" s="35">
        <f t="shared" si="30"/>
        <v>1.9730740234552461E-2</v>
      </c>
      <c r="AG42" s="35">
        <f t="shared" si="31"/>
        <v>5.5670911922640724E-3</v>
      </c>
      <c r="AH42" s="35">
        <f t="shared" si="32"/>
        <v>5.6201622891656471E-2</v>
      </c>
      <c r="AI42" s="35">
        <f t="shared" si="33"/>
        <v>4.3681160170004382E-2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42</v>
      </c>
      <c r="B43" s="32">
        <f t="shared" si="18"/>
        <v>0.97536592968505642</v>
      </c>
      <c r="C43" s="28">
        <f t="shared" si="8"/>
        <v>6.0363903942985506E-2</v>
      </c>
      <c r="D43" s="33">
        <f t="shared" si="19"/>
        <v>7.8842043754903085E-2</v>
      </c>
      <c r="E43" s="28">
        <f t="shared" si="9"/>
        <v>1.8478139811917583E-2</v>
      </c>
      <c r="F43" s="34">
        <f t="shared" si="35"/>
        <v>2.6275203483703394E-2</v>
      </c>
      <c r="G43" s="30">
        <f t="shared" si="10"/>
        <v>7.7970636717858109E-3</v>
      </c>
      <c r="H43" s="48">
        <f>I6</f>
        <v>2E-3</v>
      </c>
      <c r="I43" s="31">
        <f t="shared" si="40"/>
        <v>5.7970636717858109E-3</v>
      </c>
      <c r="J43" s="30">
        <f t="shared" si="21"/>
        <v>0.9133608925733111</v>
      </c>
      <c r="K43" s="30">
        <f t="shared" si="22"/>
        <v>0</v>
      </c>
      <c r="L43" s="29">
        <v>3.8908640611975534E-2</v>
      </c>
      <c r="M43" s="29">
        <v>3.9117095591979782E-2</v>
      </c>
      <c r="N43" s="37">
        <f t="shared" si="23"/>
        <v>3.8908640611975534E-2</v>
      </c>
      <c r="O43" s="37">
        <f t="shared" si="24"/>
        <v>3.9117095591979782E-2</v>
      </c>
      <c r="P43" s="32">
        <f t="shared" si="36"/>
        <v>0</v>
      </c>
      <c r="Q43" s="32">
        <f t="shared" si="12"/>
        <v>4.0452780096960635E-2</v>
      </c>
      <c r="R43" s="43">
        <v>20</v>
      </c>
      <c r="S43" s="44">
        <f t="shared" si="13"/>
        <v>7.8842043754903085E-2</v>
      </c>
      <c r="T43" s="44">
        <f t="shared" si="14"/>
        <v>4.8123982877463681E-2</v>
      </c>
      <c r="U43" s="44">
        <f t="shared" si="15"/>
        <v>5.8204006318013507E-2</v>
      </c>
      <c r="V43" s="44">
        <f t="shared" si="16"/>
        <v>1.203099571936592E-2</v>
      </c>
      <c r="W43" s="44">
        <f t="shared" si="17"/>
        <v>8.2565656897609276E-3</v>
      </c>
      <c r="X43" s="44">
        <f t="shared" si="37"/>
        <v>5.4911296646031046E-2</v>
      </c>
      <c r="Y43" s="44">
        <f t="shared" si="39"/>
        <v>4.075891456104392E-2</v>
      </c>
      <c r="Z43" s="32">
        <f t="shared" si="25"/>
        <v>1.9569150836160454E-2</v>
      </c>
      <c r="AA43" s="32">
        <f t="shared" si="26"/>
        <v>5.9265607758831114E-2</v>
      </c>
      <c r="AB43" s="32">
        <f t="shared" si="27"/>
        <v>0</v>
      </c>
      <c r="AC43" s="32">
        <f t="shared" si="28"/>
        <v>1.9999999999999987E-3</v>
      </c>
      <c r="AE43" s="19">
        <f t="shared" si="29"/>
        <v>6.1888468835975111E-2</v>
      </c>
      <c r="AF43" s="19">
        <f t="shared" si="30"/>
        <v>1.9330412761791975E-2</v>
      </c>
      <c r="AG43" s="19">
        <f t="shared" si="31"/>
        <v>5.241394160253654E-3</v>
      </c>
      <c r="AH43" s="19">
        <f t="shared" si="32"/>
        <v>5.8112985182140225E-2</v>
      </c>
      <c r="AI43" s="19">
        <f t="shared" si="33"/>
        <v>4.5153138017098207E-2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43</v>
      </c>
      <c r="B44" s="32">
        <f t="shared" si="18"/>
        <v>0.97356705933594867</v>
      </c>
      <c r="C44" s="28">
        <f t="shared" si="8"/>
        <v>5.7748857237441269E-2</v>
      </c>
      <c r="D44" s="33">
        <f t="shared" si="19"/>
        <v>7.5775521314073876E-2</v>
      </c>
      <c r="E44" s="28">
        <f t="shared" si="9"/>
        <v>1.8026664076632608E-2</v>
      </c>
      <c r="F44" s="34">
        <f t="shared" si="35"/>
        <v>2.5233098298645538E-2</v>
      </c>
      <c r="G44" s="30">
        <f t="shared" si="10"/>
        <v>7.20643422201293E-3</v>
      </c>
      <c r="H44" s="30">
        <f t="shared" ref="H44:H107" si="41">H43*EXP(-$N$6*$N$7)</f>
        <v>2E-3</v>
      </c>
      <c r="I44" s="31">
        <f t="shared" si="40"/>
        <v>5.20643422201293E-3</v>
      </c>
      <c r="J44" s="30">
        <f t="shared" si="21"/>
        <v>0.91701804446391322</v>
      </c>
      <c r="K44" s="30">
        <f t="shared" si="22"/>
        <v>0</v>
      </c>
      <c r="L44" s="29">
        <v>3.8908640611975534E-2</v>
      </c>
      <c r="M44" s="29">
        <v>3.9117095591979782E-2</v>
      </c>
      <c r="N44" s="37">
        <f t="shared" si="23"/>
        <v>3.9671102082035135E-2</v>
      </c>
      <c r="O44" s="37">
        <f t="shared" si="24"/>
        <v>4.0469103838259239E-2</v>
      </c>
      <c r="P44" s="32">
        <f t="shared" si="36"/>
        <v>0.2</v>
      </c>
      <c r="Q44" s="32">
        <f t="shared" si="12"/>
        <v>4.1278956050643162E-2</v>
      </c>
      <c r="R44" s="43">
        <v>21</v>
      </c>
      <c r="S44" s="44">
        <f t="shared" si="13"/>
        <v>7.5775521314073876E-2</v>
      </c>
      <c r="T44" s="44">
        <f t="shared" si="14"/>
        <v>4.8741239155444975E-2</v>
      </c>
      <c r="U44" s="44">
        <f t="shared" si="15"/>
        <v>5.8950552762328717E-2</v>
      </c>
      <c r="V44" s="44">
        <f t="shared" si="16"/>
        <v>1.2185309788861244E-2</v>
      </c>
      <c r="W44" s="44">
        <f t="shared" si="17"/>
        <v>8.3624675021596803E-3</v>
      </c>
      <c r="X44" s="44">
        <f t="shared" si="37"/>
        <v>5.1991146466240735E-2</v>
      </c>
      <c r="Y44" s="44">
        <f t="shared" si="39"/>
        <v>4.0347943372438147E-2</v>
      </c>
      <c r="Z44" s="32">
        <f t="shared" si="25"/>
        <v>1.9035473250185207E-2</v>
      </c>
      <c r="AA44" s="32">
        <f t="shared" si="26"/>
        <v>5.6734198620762226E-2</v>
      </c>
      <c r="AB44" s="32">
        <f t="shared" si="27"/>
        <v>0</v>
      </c>
      <c r="AC44" s="32">
        <f t="shared" si="28"/>
        <v>1.7944346202187357E-3</v>
      </c>
      <c r="AE44" s="19">
        <f t="shared" si="29"/>
        <v>5.9316774005101047E-2</v>
      </c>
      <c r="AF44" s="19">
        <f t="shared" si="30"/>
        <v>1.8897820018368847E-2</v>
      </c>
      <c r="AG44" s="19">
        <f t="shared" si="31"/>
        <v>4.9347517032442339E-3</v>
      </c>
      <c r="AH44" s="19">
        <f t="shared" si="32"/>
        <v>5.9982672552301101E-2</v>
      </c>
      <c r="AI44" s="19">
        <f t="shared" si="33"/>
        <v>4.6594380678243938E-2</v>
      </c>
      <c r="AO44" s="3"/>
      <c r="AP44" s="3"/>
    </row>
    <row r="45" spans="1:72" x14ac:dyDescent="0.25">
      <c r="A45" s="45">
        <f t="shared" si="34"/>
        <v>44</v>
      </c>
      <c r="B45" s="32">
        <f t="shared" si="18"/>
        <v>0.97186251499853848</v>
      </c>
      <c r="C45" s="28">
        <f t="shared" si="8"/>
        <v>5.5224724180079884E-2</v>
      </c>
      <c r="D45" s="33">
        <f t="shared" si="19"/>
        <v>7.2772762166758959E-2</v>
      </c>
      <c r="E45" s="28">
        <f t="shared" si="9"/>
        <v>1.7548037986679074E-2</v>
      </c>
      <c r="F45" s="34">
        <f t="shared" si="35"/>
        <v>2.4199584054751786E-2</v>
      </c>
      <c r="G45" s="30">
        <f t="shared" si="10"/>
        <v>6.6515460680727119E-3</v>
      </c>
      <c r="H45" s="30">
        <f t="shared" si="41"/>
        <v>2E-3</v>
      </c>
      <c r="I45" s="31">
        <f t="shared" si="40"/>
        <v>4.6515460680727119E-3</v>
      </c>
      <c r="J45" s="30">
        <f t="shared" si="21"/>
        <v>0.9205756917651684</v>
      </c>
      <c r="K45" s="30">
        <f t="shared" si="22"/>
        <v>0</v>
      </c>
      <c r="L45" s="29">
        <v>3.8908640611975534E-2</v>
      </c>
      <c r="M45" s="29">
        <v>3.9117095591979782E-2</v>
      </c>
      <c r="N45" s="37">
        <f t="shared" si="23"/>
        <v>4.0433563552094737E-2</v>
      </c>
      <c r="O45" s="37">
        <f t="shared" si="24"/>
        <v>4.1821112084538696E-2</v>
      </c>
      <c r="P45" s="32">
        <f t="shared" si="36"/>
        <v>0.4</v>
      </c>
      <c r="Q45" s="32">
        <f t="shared" si="12"/>
        <v>4.2109037997425304E-2</v>
      </c>
      <c r="R45" s="43">
        <v>22</v>
      </c>
      <c r="S45" s="44">
        <f t="shared" si="13"/>
        <v>7.2772762166758959E-2</v>
      </c>
      <c r="T45" s="44">
        <f t="shared" si="14"/>
        <v>4.9383693473127689E-2</v>
      </c>
      <c r="U45" s="44">
        <f t="shared" si="15"/>
        <v>5.972757521412065E-2</v>
      </c>
      <c r="V45" s="44">
        <f t="shared" si="16"/>
        <v>1.2345923368281922E-2</v>
      </c>
      <c r="W45" s="44">
        <f t="shared" si="17"/>
        <v>8.4726925076444599E-3</v>
      </c>
      <c r="X45" s="44">
        <f t="shared" si="37"/>
        <v>4.9306832712331078E-2</v>
      </c>
      <c r="Y45" s="44">
        <f t="shared" si="39"/>
        <v>3.9942033874025493E-2</v>
      </c>
      <c r="Z45" s="32">
        <f t="shared" si="25"/>
        <v>1.8477097626718085E-2</v>
      </c>
      <c r="AA45" s="32">
        <f t="shared" si="26"/>
        <v>5.4287497247773958E-2</v>
      </c>
      <c r="AB45" s="32">
        <f t="shared" si="27"/>
        <v>0</v>
      </c>
      <c r="AC45" s="32">
        <f t="shared" si="28"/>
        <v>1.60999780311978E-3</v>
      </c>
      <c r="AE45" s="19">
        <f t="shared" si="29"/>
        <v>5.6823597296746166E-2</v>
      </c>
      <c r="AF45" s="19">
        <f t="shared" si="30"/>
        <v>1.8425731414348293E-2</v>
      </c>
      <c r="AG45" s="19">
        <f t="shared" si="31"/>
        <v>4.6460490526233156E-3</v>
      </c>
      <c r="AH45" s="19">
        <f t="shared" si="32"/>
        <v>6.1819502755314976E-2</v>
      </c>
      <c r="AI45" s="19">
        <f t="shared" si="33"/>
        <v>4.8011518438226417E-2</v>
      </c>
    </row>
    <row r="46" spans="1:72" x14ac:dyDescent="0.25">
      <c r="A46" s="45">
        <f t="shared" si="34"/>
        <v>45</v>
      </c>
      <c r="B46" s="32">
        <f t="shared" si="18"/>
        <v>0.97025871497826865</v>
      </c>
      <c r="C46" s="28">
        <f t="shared" si="8"/>
        <v>5.2789770519373058E-2</v>
      </c>
      <c r="D46" s="33">
        <f t="shared" si="19"/>
        <v>6.9835726102827053E-2</v>
      </c>
      <c r="E46" s="28">
        <f>MAX($I$15,((EXP($Y$9+$Y$8*A46)-1)/EXP($Y$9+$Y$8*A46))*F46)</f>
        <v>1.7045955583453992E-2</v>
      </c>
      <c r="F46" s="34">
        <f t="shared" si="35"/>
        <v>2.3177044435995515E-2</v>
      </c>
      <c r="G46" s="30">
        <f t="shared" si="10"/>
        <v>6.1310888525415233E-3</v>
      </c>
      <c r="H46" s="30">
        <f t="shared" si="41"/>
        <v>2E-3</v>
      </c>
      <c r="I46" s="31">
        <f t="shared" si="40"/>
        <v>4.1310888525415233E-3</v>
      </c>
      <c r="J46" s="30">
        <f t="shared" si="21"/>
        <v>0.92403318504463139</v>
      </c>
      <c r="K46" s="30">
        <f t="shared" si="22"/>
        <v>0</v>
      </c>
      <c r="L46" s="29">
        <v>3.8908640611975534E-2</v>
      </c>
      <c r="M46" s="29">
        <v>3.9117095591979782E-2</v>
      </c>
      <c r="N46" s="37">
        <f t="shared" si="23"/>
        <v>4.1196025022154331E-2</v>
      </c>
      <c r="O46" s="37">
        <f t="shared" si="24"/>
        <v>4.3173120330818146E-2</v>
      </c>
      <c r="P46" s="32">
        <f t="shared" si="36"/>
        <v>0.60000000000000009</v>
      </c>
      <c r="Q46" s="32">
        <f t="shared" si="12"/>
        <v>4.2943295533643976E-2</v>
      </c>
      <c r="R46" s="43">
        <v>23</v>
      </c>
      <c r="S46" s="44">
        <f t="shared" si="13"/>
        <v>6.9835726102827053E-2</v>
      </c>
      <c r="T46" s="44">
        <f t="shared" si="14"/>
        <v>5.00522937844649E-2</v>
      </c>
      <c r="U46" s="44">
        <f t="shared" si="15"/>
        <v>6.0536220185264979E-2</v>
      </c>
      <c r="V46" s="44">
        <f t="shared" si="16"/>
        <v>1.2513073446116225E-2</v>
      </c>
      <c r="W46" s="44">
        <f t="shared" si="17"/>
        <v>8.5874033453738827E-3</v>
      </c>
      <c r="X46" s="44">
        <f t="shared" si="37"/>
        <v>4.6834676562343039E-2</v>
      </c>
      <c r="Y46" s="44">
        <f t="shared" si="39"/>
        <v>3.9541270265761957E-2</v>
      </c>
      <c r="Z46" s="32">
        <f t="shared" si="25"/>
        <v>1.7900846788023467E-2</v>
      </c>
      <c r="AA46" s="32">
        <f t="shared" si="26"/>
        <v>5.1924532345934242E-2</v>
      </c>
      <c r="AB46" s="32">
        <f t="shared" si="27"/>
        <v>0</v>
      </c>
      <c r="AC46" s="32">
        <f t="shared" si="28"/>
        <v>1.4445178981971217E-3</v>
      </c>
      <c r="AE46" s="19">
        <f t="shared" si="29"/>
        <v>5.4407932342617933E-2</v>
      </c>
      <c r="AF46" s="19">
        <f t="shared" si="30"/>
        <v>1.7919765186993453E-2</v>
      </c>
      <c r="AG46" s="19">
        <f t="shared" si="31"/>
        <v>4.37423665818707E-3</v>
      </c>
      <c r="AH46" s="19">
        <f t="shared" si="32"/>
        <v>6.3621566791976392E-2</v>
      </c>
      <c r="AI46" s="19">
        <f t="shared" si="33"/>
        <v>4.9402897977484317E-2</v>
      </c>
    </row>
    <row r="47" spans="1:72" x14ac:dyDescent="0.25">
      <c r="A47" s="45">
        <f t="shared" si="34"/>
        <v>46</v>
      </c>
      <c r="B47" s="32">
        <f t="shared" si="18"/>
        <v>0.96876045904528196</v>
      </c>
      <c r="C47" s="28">
        <f t="shared" si="8"/>
        <v>5.0442146714071878E-2</v>
      </c>
      <c r="D47" s="33">
        <f t="shared" si="19"/>
        <v>6.6966147306312548E-2</v>
      </c>
      <c r="E47" s="28">
        <f t="shared" si="9"/>
        <v>1.6524000592240674E-2</v>
      </c>
      <c r="F47" s="34">
        <f t="shared" si="35"/>
        <v>2.2167720435044384E-2</v>
      </c>
      <c r="G47" s="30">
        <f t="shared" si="10"/>
        <v>5.6437198428037107E-3</v>
      </c>
      <c r="H47" s="30">
        <f t="shared" si="41"/>
        <v>2E-3</v>
      </c>
      <c r="I47" s="31">
        <f t="shared" si="40"/>
        <v>3.6437198428037106E-3</v>
      </c>
      <c r="J47" s="30">
        <f t="shared" si="21"/>
        <v>0.92739013285088367</v>
      </c>
      <c r="K47" s="30">
        <f t="shared" si="22"/>
        <v>0</v>
      </c>
      <c r="L47" s="29">
        <v>3.8908640611975534E-2</v>
      </c>
      <c r="M47" s="29">
        <v>3.9117095591979782E-2</v>
      </c>
      <c r="N47" s="37">
        <f t="shared" si="23"/>
        <v>4.1958486492213933E-2</v>
      </c>
      <c r="O47" s="37">
        <f t="shared" si="24"/>
        <v>4.4525128577097603E-2</v>
      </c>
      <c r="P47" s="32">
        <f t="shared" si="36"/>
        <v>0.8</v>
      </c>
      <c r="Q47" s="32">
        <f t="shared" si="12"/>
        <v>4.3782019460116534E-2</v>
      </c>
      <c r="R47" s="43">
        <v>24</v>
      </c>
      <c r="S47" s="44">
        <f t="shared" si="13"/>
        <v>6.6966147306312548E-2</v>
      </c>
      <c r="T47" s="44">
        <f t="shared" si="14"/>
        <v>5.0748025302030937E-2</v>
      </c>
      <c r="U47" s="44">
        <f t="shared" si="15"/>
        <v>6.1377679250429307E-2</v>
      </c>
      <c r="V47" s="44">
        <f t="shared" si="16"/>
        <v>1.2687006325507734E-2</v>
      </c>
      <c r="W47" s="44">
        <f t="shared" si="17"/>
        <v>8.7067690469170757E-3</v>
      </c>
      <c r="X47" s="44">
        <f t="shared" si="37"/>
        <v>4.4553723184238066E-2</v>
      </c>
      <c r="Y47" s="44">
        <f t="shared" si="39"/>
        <v>3.9145749039944805E-2</v>
      </c>
      <c r="Z47" s="32">
        <f t="shared" si="25"/>
        <v>1.7309952954818388E-2</v>
      </c>
      <c r="AA47" s="32">
        <f t="shared" si="26"/>
        <v>4.9643804897624745E-2</v>
      </c>
      <c r="AB47" s="32">
        <f t="shared" si="27"/>
        <v>0</v>
      </c>
      <c r="AC47" s="32">
        <f t="shared" si="28"/>
        <v>1.29604646302526E-3</v>
      </c>
      <c r="AE47" s="19">
        <f t="shared" si="29"/>
        <v>5.2068750580285712E-2</v>
      </c>
      <c r="AF47" s="19">
        <f t="shared" si="30"/>
        <v>1.7385103718524888E-2</v>
      </c>
      <c r="AG47" s="19">
        <f t="shared" si="31"/>
        <v>4.1183263726033877E-3</v>
      </c>
      <c r="AH47" s="19">
        <f t="shared" si="32"/>
        <v>6.5387172096458973E-2</v>
      </c>
      <c r="AI47" s="19">
        <f t="shared" si="33"/>
        <v>5.0767046189386218E-2</v>
      </c>
    </row>
    <row r="48" spans="1:72" x14ac:dyDescent="0.25">
      <c r="A48" s="45">
        <f t="shared" si="34"/>
        <v>47</v>
      </c>
      <c r="B48" s="32">
        <f t="shared" si="18"/>
        <v>0.96737142451203373</v>
      </c>
      <c r="C48" s="28">
        <f t="shared" si="8"/>
        <v>4.8179907179243753E-2</v>
      </c>
      <c r="D48" s="33">
        <f t="shared" si="19"/>
        <v>6.4165538279778042E-2</v>
      </c>
      <c r="E48" s="28">
        <f t="shared" si="9"/>
        <v>1.5985631100534293E-2</v>
      </c>
      <c r="F48" s="34">
        <f t="shared" si="35"/>
        <v>2.1173704530373663E-2</v>
      </c>
      <c r="G48" s="30">
        <f t="shared" si="10"/>
        <v>5.1880734298393703E-3</v>
      </c>
      <c r="H48" s="30">
        <f t="shared" si="41"/>
        <v>2E-3</v>
      </c>
      <c r="I48" s="31">
        <f t="shared" si="40"/>
        <v>3.1880734298393703E-3</v>
      </c>
      <c r="J48" s="30">
        <f t="shared" si="21"/>
        <v>0.9306463882903826</v>
      </c>
      <c r="K48" s="30">
        <f t="shared" si="22"/>
        <v>0</v>
      </c>
      <c r="L48" s="29">
        <v>4.2720947962273534E-2</v>
      </c>
      <c r="M48" s="29">
        <v>4.587713682337706E-2</v>
      </c>
      <c r="N48" s="37">
        <f t="shared" si="23"/>
        <v>4.2720947962273534E-2</v>
      </c>
      <c r="O48" s="37">
        <f t="shared" si="24"/>
        <v>4.587713682337706E-2</v>
      </c>
      <c r="P48" s="32">
        <f t="shared" si="36"/>
        <v>0</v>
      </c>
      <c r="Q48" s="32">
        <f t="shared" si="12"/>
        <v>4.4625596917614543E-2</v>
      </c>
      <c r="R48" s="43">
        <v>25</v>
      </c>
      <c r="S48" s="44">
        <f t="shared" si="13"/>
        <v>6.4165538279778042E-2</v>
      </c>
      <c r="T48" s="44">
        <f t="shared" si="14"/>
        <v>5.1471998862204785E-2</v>
      </c>
      <c r="U48" s="44">
        <f t="shared" si="15"/>
        <v>6.2253295921180112E-2</v>
      </c>
      <c r="V48" s="44">
        <f t="shared" si="16"/>
        <v>1.2867999715551196E-2</v>
      </c>
      <c r="W48" s="44">
        <f t="shared" si="17"/>
        <v>8.8309801969469019E-3</v>
      </c>
      <c r="X48" s="44">
        <f t="shared" si="37"/>
        <v>4.230589098035744E-2</v>
      </c>
      <c r="Y48" s="44">
        <f t="shared" si="39"/>
        <v>3.8755579403508114E-2</v>
      </c>
      <c r="Z48" s="32">
        <f t="shared" si="25"/>
        <v>1.670754068527406E-2</v>
      </c>
      <c r="AA48" s="32">
        <f t="shared" si="26"/>
        <v>4.7443701430960876E-2</v>
      </c>
      <c r="AB48" s="32">
        <f t="shared" si="27"/>
        <v>0</v>
      </c>
      <c r="AC48" s="32">
        <f t="shared" si="28"/>
        <v>1.1628353213322849E-3</v>
      </c>
      <c r="AE48" s="19">
        <f t="shared" si="29"/>
        <v>4.9804972483601009E-2</v>
      </c>
      <c r="AF48" s="19">
        <f t="shared" si="30"/>
        <v>1.6826556171719277E-2</v>
      </c>
      <c r="AG48" s="19">
        <f t="shared" si="31"/>
        <v>3.877387859099057E-3</v>
      </c>
      <c r="AH48" s="19">
        <f t="shared" si="32"/>
        <v>6.7114825984203416E-2</v>
      </c>
      <c r="AI48" s="19">
        <f t="shared" si="33"/>
        <v>5.2102656458636432E-2</v>
      </c>
    </row>
    <row r="49" spans="1:35" x14ac:dyDescent="0.25">
      <c r="A49" s="45">
        <f t="shared" si="34"/>
        <v>48</v>
      </c>
      <c r="B49" s="32">
        <f t="shared" si="18"/>
        <v>0.96609532200274928</v>
      </c>
      <c r="C49" s="28">
        <f t="shared" si="8"/>
        <v>4.5998796778725787E-2</v>
      </c>
      <c r="D49" s="33">
        <f t="shared" si="19"/>
        <v>6.1432829460923995E-2</v>
      </c>
      <c r="E49" s="28">
        <f t="shared" si="9"/>
        <v>1.5434032682198204E-2</v>
      </c>
      <c r="F49" s="34">
        <f t="shared" si="35"/>
        <v>2.0196761547857087E-2</v>
      </c>
      <c r="G49" s="30">
        <f t="shared" si="10"/>
        <v>4.7627288656588822E-3</v>
      </c>
      <c r="H49" s="30">
        <f t="shared" si="41"/>
        <v>2E-3</v>
      </c>
      <c r="I49" s="31">
        <f t="shared" si="40"/>
        <v>2.7627288656588821E-3</v>
      </c>
      <c r="J49" s="30">
        <f t="shared" si="21"/>
        <v>0.93380444167341714</v>
      </c>
      <c r="K49" s="30">
        <f t="shared" si="22"/>
        <v>0</v>
      </c>
      <c r="L49" s="29">
        <v>4.2720947962273534E-2</v>
      </c>
      <c r="M49" s="29">
        <v>4.587713682337706E-2</v>
      </c>
      <c r="N49" s="37">
        <f t="shared" si="23"/>
        <v>4.3521905619159092E-2</v>
      </c>
      <c r="O49" s="37">
        <f t="shared" si="24"/>
        <v>4.7237787321848718E-2</v>
      </c>
      <c r="P49" s="32">
        <f t="shared" si="36"/>
        <v>0.2</v>
      </c>
      <c r="Q49" s="32">
        <f t="shared" si="12"/>
        <v>4.5512872876199525E-2</v>
      </c>
      <c r="R49" s="43">
        <v>26</v>
      </c>
      <c r="S49" s="44">
        <f t="shared" si="13"/>
        <v>6.1432829460923995E-2</v>
      </c>
      <c r="T49" s="44">
        <f t="shared" si="14"/>
        <v>5.2268702300248347E-2</v>
      </c>
      <c r="U49" s="44">
        <f t="shared" si="15"/>
        <v>6.3216876430705768E-2</v>
      </c>
      <c r="V49" s="44">
        <f t="shared" si="16"/>
        <v>1.3067175575062087E-2</v>
      </c>
      <c r="W49" s="44">
        <f t="shared" si="17"/>
        <v>8.9676695122975127E-3</v>
      </c>
      <c r="X49" s="44">
        <f t="shared" si="37"/>
        <v>4.0269412322246116E-2</v>
      </c>
      <c r="Y49" s="44">
        <f t="shared" si="39"/>
        <v>3.8370883690599322E-2</v>
      </c>
      <c r="Z49" s="32">
        <f t="shared" si="25"/>
        <v>1.6096610394824924E-2</v>
      </c>
      <c r="AA49" s="32">
        <f t="shared" si="26"/>
        <v>4.5322510412134372E-2</v>
      </c>
      <c r="AB49" s="32">
        <f t="shared" si="27"/>
        <v>0</v>
      </c>
      <c r="AC49" s="32">
        <f t="shared" si="28"/>
        <v>1.0433159791059157E-3</v>
      </c>
      <c r="AE49" s="19">
        <f t="shared" si="29"/>
        <v>4.7613103729110991E-2</v>
      </c>
      <c r="AF49" s="19">
        <f t="shared" si="30"/>
        <v>1.625094541771465E-2</v>
      </c>
      <c r="AG49" s="19">
        <f t="shared" si="31"/>
        <v>3.650545209311564E-3</v>
      </c>
      <c r="AH49" s="19">
        <f t="shared" si="32"/>
        <v>6.8803224936647825E-2</v>
      </c>
      <c r="AI49" s="19">
        <f t="shared" si="33"/>
        <v>5.3408579664474161E-2</v>
      </c>
    </row>
    <row r="50" spans="1:35" x14ac:dyDescent="0.25">
      <c r="A50" s="45">
        <f t="shared" si="34"/>
        <v>49</v>
      </c>
      <c r="B50" s="32">
        <f t="shared" si="18"/>
        <v>0.96493198697063187</v>
      </c>
      <c r="C50" s="28">
        <f t="shared" si="8"/>
        <v>4.3897023651569972E-2</v>
      </c>
      <c r="D50" s="33">
        <f t="shared" si="19"/>
        <v>5.8769411723185984E-2</v>
      </c>
      <c r="E50" s="28">
        <f t="shared" si="9"/>
        <v>1.4872388071616015E-2</v>
      </c>
      <c r="F50" s="34">
        <f t="shared" si="35"/>
        <v>1.9238699209945302E-2</v>
      </c>
      <c r="G50" s="30">
        <f t="shared" si="10"/>
        <v>4.3663111383292867E-3</v>
      </c>
      <c r="H50" s="30">
        <f t="shared" si="41"/>
        <v>2E-3</v>
      </c>
      <c r="I50" s="31">
        <f t="shared" si="40"/>
        <v>2.3663111383292867E-3</v>
      </c>
      <c r="J50" s="30">
        <f t="shared" si="21"/>
        <v>0.93686427713848464</v>
      </c>
      <c r="K50" s="30">
        <f t="shared" si="22"/>
        <v>0</v>
      </c>
      <c r="L50" s="29">
        <v>4.2720947962273534E-2</v>
      </c>
      <c r="M50" s="29">
        <v>4.587713682337706E-2</v>
      </c>
      <c r="N50" s="37">
        <f t="shared" si="23"/>
        <v>4.4322863276044636E-2</v>
      </c>
      <c r="O50" s="37">
        <f t="shared" si="24"/>
        <v>4.8598437820320368E-2</v>
      </c>
      <c r="P50" s="32">
        <f t="shared" si="36"/>
        <v>0.4</v>
      </c>
      <c r="Q50" s="32">
        <f t="shared" si="12"/>
        <v>4.6405728381409286E-2</v>
      </c>
      <c r="R50" s="43">
        <v>27</v>
      </c>
      <c r="S50" s="44">
        <f t="shared" si="13"/>
        <v>5.8769411723185984E-2</v>
      </c>
      <c r="T50" s="44">
        <f t="shared" si="14"/>
        <v>5.3094681987329154E-2</v>
      </c>
      <c r="U50" s="44">
        <f t="shared" si="15"/>
        <v>6.4215865376567011E-2</v>
      </c>
      <c r="V50" s="44">
        <f t="shared" si="16"/>
        <v>1.3273670496832288E-2</v>
      </c>
      <c r="W50" s="44">
        <f t="shared" si="17"/>
        <v>9.1093817135123583E-3</v>
      </c>
      <c r="X50" s="44">
        <f t="shared" si="37"/>
        <v>3.8372310485982608E-2</v>
      </c>
      <c r="Y50" s="44">
        <f t="shared" si="39"/>
        <v>3.7991797768046572E-2</v>
      </c>
      <c r="Z50" s="32">
        <f t="shared" si="25"/>
        <v>1.5478348652004596E-2</v>
      </c>
      <c r="AA50" s="32">
        <f t="shared" si="26"/>
        <v>4.327550422569551E-2</v>
      </c>
      <c r="AB50" s="32">
        <f t="shared" si="27"/>
        <v>0</v>
      </c>
      <c r="AC50" s="32">
        <f t="shared" si="28"/>
        <v>9.3608115636753173E-4</v>
      </c>
      <c r="AE50" s="19">
        <f t="shared" si="29"/>
        <v>4.5492349973165515E-2</v>
      </c>
      <c r="AF50" s="19">
        <f t="shared" si="30"/>
        <v>1.5659373422672377E-2</v>
      </c>
      <c r="AG50" s="19">
        <f t="shared" si="31"/>
        <v>3.4369737590100487E-3</v>
      </c>
      <c r="AH50" s="19">
        <f t="shared" si="32"/>
        <v>7.0452727731103573E-2</v>
      </c>
      <c r="AI50" s="19">
        <f t="shared" si="33"/>
        <v>5.4684974071307686E-2</v>
      </c>
    </row>
    <row r="51" spans="1:35" x14ac:dyDescent="0.25">
      <c r="A51" s="45">
        <f t="shared" si="34"/>
        <v>50</v>
      </c>
      <c r="B51" s="32">
        <f t="shared" si="18"/>
        <v>0.96388402638549098</v>
      </c>
      <c r="C51" s="28">
        <f t="shared" si="8"/>
        <v>4.1872733616158501E-2</v>
      </c>
      <c r="D51" s="33">
        <f t="shared" si="19"/>
        <v>5.6176453364658249E-2</v>
      </c>
      <c r="E51" s="28">
        <f t="shared" si="9"/>
        <v>1.4303719748499746E-2</v>
      </c>
      <c r="F51" s="34">
        <f t="shared" si="35"/>
        <v>1.8301165493751301E-2</v>
      </c>
      <c r="G51" s="30">
        <f t="shared" si="10"/>
        <v>3.9974457452515554E-3</v>
      </c>
      <c r="H51" s="30">
        <f t="shared" si="41"/>
        <v>2E-3</v>
      </c>
      <c r="I51" s="31">
        <f t="shared" si="40"/>
        <v>1.9974457452515554E-3</v>
      </c>
      <c r="J51" s="30">
        <f t="shared" si="21"/>
        <v>0.93982610089009022</v>
      </c>
      <c r="K51" s="30">
        <f t="shared" si="22"/>
        <v>0</v>
      </c>
      <c r="L51" s="29">
        <v>4.2720947962273534E-2</v>
      </c>
      <c r="M51" s="29">
        <v>4.587713682337706E-2</v>
      </c>
      <c r="N51" s="37">
        <f t="shared" si="23"/>
        <v>4.51238209329302E-2</v>
      </c>
      <c r="O51" s="37">
        <f t="shared" si="24"/>
        <v>4.9959088318792019E-2</v>
      </c>
      <c r="P51" s="32">
        <f t="shared" si="36"/>
        <v>0.60000000000000009</v>
      </c>
      <c r="Q51" s="32">
        <f t="shared" si="12"/>
        <v>4.7304571640919356E-2</v>
      </c>
      <c r="R51" s="43">
        <v>28</v>
      </c>
      <c r="S51" s="44">
        <f t="shared" si="13"/>
        <v>5.6176453364658249E-2</v>
      </c>
      <c r="T51" s="44">
        <f t="shared" si="14"/>
        <v>5.3951156873609102E-2</v>
      </c>
      <c r="U51" s="44">
        <f t="shared" si="15"/>
        <v>6.5251737029567769E-2</v>
      </c>
      <c r="V51" s="44">
        <f t="shared" si="16"/>
        <v>1.3487789218402275E-2</v>
      </c>
      <c r="W51" s="44">
        <f t="shared" si="17"/>
        <v>9.2563259341976439E-3</v>
      </c>
      <c r="X51" s="44">
        <f t="shared" si="37"/>
        <v>3.6601601387212732E-2</v>
      </c>
      <c r="Y51" s="44">
        <f t="shared" si="39"/>
        <v>3.761847143680129E-2</v>
      </c>
      <c r="Z51" s="32">
        <f t="shared" si="25"/>
        <v>1.4857136616674572E-2</v>
      </c>
      <c r="AA51" s="32">
        <f t="shared" si="26"/>
        <v>4.1302045723406428E-2</v>
      </c>
      <c r="AB51" s="32">
        <f t="shared" si="27"/>
        <v>0</v>
      </c>
      <c r="AC51" s="32">
        <f t="shared" si="28"/>
        <v>8.3986821716014394E-4</v>
      </c>
      <c r="AE51" s="19">
        <f t="shared" si="29"/>
        <v>4.3441671891979387E-2</v>
      </c>
      <c r="AF51" s="19">
        <f t="shared" si="30"/>
        <v>1.5055860860549289E-2</v>
      </c>
      <c r="AG51" s="19">
        <f t="shared" si="31"/>
        <v>3.2358970901092804E-3</v>
      </c>
      <c r="AH51" s="19">
        <f t="shared" si="32"/>
        <v>7.2062158410365673E-2</v>
      </c>
      <c r="AI51" s="19">
        <f t="shared" si="33"/>
        <v>5.5930810704255568E-2</v>
      </c>
    </row>
    <row r="52" spans="1:35" x14ac:dyDescent="0.25">
      <c r="A52" s="45">
        <f t="shared" si="34"/>
        <v>51</v>
      </c>
      <c r="B52" s="32">
        <f t="shared" si="18"/>
        <v>0.96295379394535108</v>
      </c>
      <c r="C52" s="28">
        <f t="shared" si="8"/>
        <v>3.9924024445405076E-2</v>
      </c>
      <c r="D52" s="33">
        <f t="shared" si="19"/>
        <v>5.3654906096205338E-2</v>
      </c>
      <c r="E52" s="28">
        <f t="shared" si="9"/>
        <v>1.3730881650800263E-2</v>
      </c>
      <c r="F52" s="34">
        <f t="shared" si="35"/>
        <v>1.7385647459452463E-2</v>
      </c>
      <c r="G52" s="30">
        <f t="shared" si="10"/>
        <v>3.6547658086521998E-3</v>
      </c>
      <c r="H52" s="30">
        <f t="shared" si="41"/>
        <v>2E-3</v>
      </c>
      <c r="I52" s="31">
        <f t="shared" si="40"/>
        <v>1.6547658086521998E-3</v>
      </c>
      <c r="J52" s="30">
        <f t="shared" si="21"/>
        <v>0.94269032809514242</v>
      </c>
      <c r="K52" s="30">
        <f t="shared" si="22"/>
        <v>0</v>
      </c>
      <c r="L52" s="29">
        <v>4.2720947962273534E-2</v>
      </c>
      <c r="M52" s="29">
        <v>4.587713682337706E-2</v>
      </c>
      <c r="N52" s="37">
        <f t="shared" si="23"/>
        <v>4.5924778589815744E-2</v>
      </c>
      <c r="O52" s="37">
        <f t="shared" si="24"/>
        <v>5.1319738817263677E-2</v>
      </c>
      <c r="P52" s="32">
        <f t="shared" si="36"/>
        <v>0.8</v>
      </c>
      <c r="Q52" s="32">
        <f t="shared" si="12"/>
        <v>4.8209844606443078E-2</v>
      </c>
      <c r="R52" s="43">
        <v>29</v>
      </c>
      <c r="S52" s="44">
        <f t="shared" si="13"/>
        <v>5.3654906096205338E-2</v>
      </c>
      <c r="T52" s="44">
        <f t="shared" si="14"/>
        <v>5.4839402408836474E-2</v>
      </c>
      <c r="U52" s="44">
        <f t="shared" si="15"/>
        <v>6.6326033994471137E-2</v>
      </c>
      <c r="V52" s="44">
        <f t="shared" si="16"/>
        <v>1.3709850602209118E-2</v>
      </c>
      <c r="W52" s="44">
        <f t="shared" si="17"/>
        <v>9.4087210015160651E-3</v>
      </c>
      <c r="X52" s="44">
        <f t="shared" si="37"/>
        <v>3.4945696618174676E-2</v>
      </c>
      <c r="Y52" s="44">
        <f t="shared" si="39"/>
        <v>3.725106883294528E-2</v>
      </c>
      <c r="Z52" s="32">
        <f t="shared" si="25"/>
        <v>1.4235572879577312E-2</v>
      </c>
      <c r="AA52" s="32">
        <f t="shared" si="26"/>
        <v>3.9400485396816086E-2</v>
      </c>
      <c r="AB52" s="32">
        <f t="shared" si="27"/>
        <v>0</v>
      </c>
      <c r="AC52" s="32">
        <f t="shared" si="28"/>
        <v>7.5354430264677524E-4</v>
      </c>
      <c r="AE52" s="19">
        <f t="shared" si="29"/>
        <v>4.1459958615284107E-2</v>
      </c>
      <c r="AF52" s="19">
        <f t="shared" si="30"/>
        <v>1.4444142446562386E-2</v>
      </c>
      <c r="AG52" s="19">
        <f t="shared" si="31"/>
        <v>3.0465842080777709E-3</v>
      </c>
      <c r="AH52" s="19">
        <f t="shared" si="32"/>
        <v>7.3630511597766013E-2</v>
      </c>
      <c r="AI52" s="19">
        <f t="shared" si="33"/>
        <v>5.7145202089568928E-2</v>
      </c>
    </row>
    <row r="53" spans="1:35" x14ac:dyDescent="0.25">
      <c r="A53" s="45">
        <f t="shared" si="34"/>
        <v>52</v>
      </c>
      <c r="B53" s="32">
        <f t="shared" si="18"/>
        <v>0.96214353606788516</v>
      </c>
      <c r="C53" s="28">
        <f t="shared" si="8"/>
        <v>3.804895895861795E-2</v>
      </c>
      <c r="D53" s="33">
        <f t="shared" si="19"/>
        <v>5.1205511615410752E-2</v>
      </c>
      <c r="E53" s="28">
        <f t="shared" si="9"/>
        <v>1.3156552656792803E-2</v>
      </c>
      <c r="F53" s="34">
        <f t="shared" si="35"/>
        <v>1.6493471201902643E-2</v>
      </c>
      <c r="G53" s="30">
        <f t="shared" si="10"/>
        <v>3.3369185451098404E-3</v>
      </c>
      <c r="H53" s="30">
        <f t="shared" si="41"/>
        <v>2E-3</v>
      </c>
      <c r="I53" s="31">
        <f t="shared" si="40"/>
        <v>1.3369185451098404E-3</v>
      </c>
      <c r="J53" s="30">
        <f t="shared" si="21"/>
        <v>0.94545756983947937</v>
      </c>
      <c r="K53" s="30">
        <f t="shared" si="22"/>
        <v>0</v>
      </c>
      <c r="L53" s="29">
        <v>4.6725736246701302E-2</v>
      </c>
      <c r="M53" s="29">
        <v>5.2680389315735335E-2</v>
      </c>
      <c r="N53" s="37">
        <f t="shared" si="23"/>
        <v>4.6725736246701302E-2</v>
      </c>
      <c r="O53" s="37">
        <f t="shared" si="24"/>
        <v>5.2680389315735335E-2</v>
      </c>
      <c r="P53" s="32">
        <f t="shared" si="36"/>
        <v>0</v>
      </c>
      <c r="Q53" s="32">
        <f t="shared" si="12"/>
        <v>4.9122102013278407E-2</v>
      </c>
      <c r="R53" s="43">
        <v>30</v>
      </c>
      <c r="S53" s="44">
        <f t="shared" si="13"/>
        <v>5.1205511615410752E-2</v>
      </c>
      <c r="T53" s="44">
        <f t="shared" si="14"/>
        <v>5.5760842275265815E-2</v>
      </c>
      <c r="U53" s="44">
        <f t="shared" si="15"/>
        <v>6.7440478157247172E-2</v>
      </c>
      <c r="V53" s="44">
        <f t="shared" si="16"/>
        <v>1.3940210568816454E-2</v>
      </c>
      <c r="W53" s="44">
        <f t="shared" si="17"/>
        <v>9.566811174677961E-3</v>
      </c>
      <c r="X53" s="44">
        <f t="shared" si="37"/>
        <v>3.3281665321647516E-2</v>
      </c>
      <c r="Y53" s="44">
        <f t="shared" si="39"/>
        <v>3.6889768832390181E-2</v>
      </c>
      <c r="Z53" s="32">
        <f t="shared" si="25"/>
        <v>1.3616095651241365E-2</v>
      </c>
      <c r="AA53" s="32">
        <f t="shared" si="26"/>
        <v>3.7569123734149022E-2</v>
      </c>
      <c r="AB53" s="32">
        <f t="shared" si="27"/>
        <v>0</v>
      </c>
      <c r="AC53" s="32">
        <f t="shared" si="28"/>
        <v>6.7609299226897954E-4</v>
      </c>
      <c r="AE53" s="19">
        <f t="shared" si="29"/>
        <v>3.9546031888461765E-2</v>
      </c>
      <c r="AF53" s="19">
        <f t="shared" si="30"/>
        <v>1.3827680652039539E-2</v>
      </c>
      <c r="AG53" s="19">
        <f t="shared" si="31"/>
        <v>2.8683468844787658E-3</v>
      </c>
      <c r="AH53" s="19">
        <f t="shared" si="32"/>
        <v>7.5156944119287014E-2</v>
      </c>
      <c r="AI53" s="19">
        <f t="shared" si="33"/>
        <v>5.8327395412992124E-2</v>
      </c>
    </row>
    <row r="54" spans="1:35" x14ac:dyDescent="0.25">
      <c r="A54" s="45">
        <f t="shared" si="34"/>
        <v>53</v>
      </c>
      <c r="B54" s="32">
        <f t="shared" si="18"/>
        <v>0.96145591930101404</v>
      </c>
      <c r="C54" s="28">
        <f t="shared" si="8"/>
        <v>3.6244094224371776E-2</v>
      </c>
      <c r="D54" s="33">
        <f t="shared" si="19"/>
        <v>4.8827260048670336E-2</v>
      </c>
      <c r="E54" s="28">
        <f t="shared" si="9"/>
        <v>1.2583165824298557E-2</v>
      </c>
      <c r="F54" s="34">
        <f t="shared" si="35"/>
        <v>1.5625720970158772E-2</v>
      </c>
      <c r="G54" s="30">
        <f t="shared" si="10"/>
        <v>3.0425551458602151E-3</v>
      </c>
      <c r="H54" s="30">
        <f t="shared" si="41"/>
        <v>2E-3</v>
      </c>
      <c r="I54" s="31">
        <f t="shared" si="40"/>
        <v>1.0425551458602151E-3</v>
      </c>
      <c r="J54" s="30">
        <f t="shared" si="21"/>
        <v>0.9481301848054694</v>
      </c>
      <c r="K54" s="30">
        <f t="shared" si="22"/>
        <v>0</v>
      </c>
      <c r="L54" s="29">
        <v>4.6725736246701302E-2</v>
      </c>
      <c r="M54" s="29">
        <v>5.2680389315735335E-2</v>
      </c>
      <c r="N54" s="37">
        <f t="shared" si="23"/>
        <v>4.7558410539543662E-2</v>
      </c>
      <c r="O54" s="37">
        <f t="shared" si="24"/>
        <v>5.404628122138825E-2</v>
      </c>
      <c r="P54" s="32">
        <f t="shared" si="36"/>
        <v>0.2</v>
      </c>
      <c r="Q54" s="32">
        <f t="shared" si="12"/>
        <v>5.0073590637727622E-2</v>
      </c>
      <c r="R54" s="43">
        <v>31</v>
      </c>
      <c r="S54" s="44">
        <f t="shared" si="13"/>
        <v>4.8827260048670336E-2</v>
      </c>
      <c r="T54" s="44">
        <f t="shared" si="14"/>
        <v>5.6752056761331708E-2</v>
      </c>
      <c r="U54" s="44">
        <f t="shared" si="15"/>
        <v>6.8639311893772814E-2</v>
      </c>
      <c r="V54" s="44">
        <f t="shared" si="16"/>
        <v>1.4188014190332927E-2</v>
      </c>
      <c r="W54" s="44">
        <f t="shared" si="17"/>
        <v>9.7368724835618162E-3</v>
      </c>
      <c r="X54" s="44">
        <f t="shared" si="37"/>
        <v>3.1755196224171459E-2</v>
      </c>
      <c r="Y54" s="44">
        <f t="shared" si="39"/>
        <v>3.6534765463972711E-2</v>
      </c>
      <c r="Z54" s="32">
        <f t="shared" si="25"/>
        <v>1.3000974982591069E-2</v>
      </c>
      <c r="AA54" s="32">
        <f t="shared" si="26"/>
        <v>3.5806222242061765E-2</v>
      </c>
      <c r="AB54" s="32">
        <f t="shared" si="27"/>
        <v>0</v>
      </c>
      <c r="AC54" s="32">
        <f t="shared" si="28"/>
        <v>6.0660233590736782E-4</v>
      </c>
      <c r="AE54" s="19">
        <f t="shared" si="29"/>
        <v>3.7697094059935182E-2</v>
      </c>
      <c r="AF54" s="19">
        <f t="shared" si="30"/>
        <v>1.3211230263740326E-2</v>
      </c>
      <c r="AG54" s="19">
        <f t="shared" si="31"/>
        <v>2.7005371549831845E-3</v>
      </c>
      <c r="AH54" s="19">
        <f t="shared" si="32"/>
        <v>7.6640769525952571E-2</v>
      </c>
      <c r="AI54" s="19">
        <f t="shared" si="33"/>
        <v>5.9476767952647946E-2</v>
      </c>
    </row>
    <row r="55" spans="1:35" x14ac:dyDescent="0.25">
      <c r="A55" s="45">
        <f t="shared" si="34"/>
        <v>54</v>
      </c>
      <c r="B55" s="32">
        <f t="shared" si="18"/>
        <v>0.96089161539318857</v>
      </c>
      <c r="C55" s="28">
        <f t="shared" si="8"/>
        <v>3.4507668084683946E-2</v>
      </c>
      <c r="D55" s="33">
        <f t="shared" si="19"/>
        <v>4.6520714179026416E-2</v>
      </c>
      <c r="E55" s="28">
        <f t="shared" si="9"/>
        <v>1.2013046094342473E-2</v>
      </c>
      <c r="F55" s="34">
        <f t="shared" si="35"/>
        <v>1.4783418240670448E-2</v>
      </c>
      <c r="G55" s="30">
        <f t="shared" si="10"/>
        <v>2.7703721463279759E-3</v>
      </c>
      <c r="H55" s="30">
        <f t="shared" si="41"/>
        <v>2E-3</v>
      </c>
      <c r="I55" s="31">
        <f t="shared" si="40"/>
        <v>7.7037214632797585E-4</v>
      </c>
      <c r="J55" s="30">
        <f t="shared" si="21"/>
        <v>0.95070891367464549</v>
      </c>
      <c r="K55" s="30">
        <f t="shared" si="22"/>
        <v>0</v>
      </c>
      <c r="L55" s="29">
        <v>4.6725736246701302E-2</v>
      </c>
      <c r="M55" s="29">
        <v>5.2680389315735335E-2</v>
      </c>
      <c r="N55" s="37">
        <f t="shared" si="23"/>
        <v>4.8391084832386022E-2</v>
      </c>
      <c r="O55" s="37">
        <f t="shared" si="24"/>
        <v>5.5412173127041157E-2</v>
      </c>
      <c r="P55" s="32">
        <f t="shared" si="36"/>
        <v>0.4</v>
      </c>
      <c r="Q55" s="32">
        <f t="shared" si="12"/>
        <v>5.1033169281643059E-2</v>
      </c>
      <c r="R55" s="43">
        <v>32</v>
      </c>
      <c r="S55" s="44">
        <f t="shared" si="13"/>
        <v>4.6520714179026416E-2</v>
      </c>
      <c r="T55" s="44">
        <f t="shared" si="14"/>
        <v>5.7778473447468372E-2</v>
      </c>
      <c r="U55" s="44">
        <f t="shared" si="15"/>
        <v>6.9880721264167819E-2</v>
      </c>
      <c r="V55" s="44">
        <f t="shared" si="16"/>
        <v>1.4444618361867093E-2</v>
      </c>
      <c r="W55" s="44">
        <f t="shared" si="17"/>
        <v>9.9129733855950666E-3</v>
      </c>
      <c r="X55" s="44">
        <f t="shared" si="37"/>
        <v>3.0313967144281331E-2</v>
      </c>
      <c r="Y55" s="44">
        <f t="shared" si="39"/>
        <v>3.6186268336266154E-2</v>
      </c>
      <c r="Z55" s="32">
        <f t="shared" si="25"/>
        <v>1.2391224606675685E-2</v>
      </c>
      <c r="AA55" s="32">
        <f t="shared" si="26"/>
        <v>3.4108087184812057E-2</v>
      </c>
      <c r="AB55" s="32">
        <f t="shared" si="27"/>
        <v>0</v>
      </c>
      <c r="AC55" s="32">
        <f t="shared" si="28"/>
        <v>5.4425411612886812E-4</v>
      </c>
      <c r="AE55" s="19">
        <f t="shared" si="29"/>
        <v>3.5912133618278795E-2</v>
      </c>
      <c r="AF55" s="19">
        <f t="shared" si="30"/>
        <v>1.2595709948913887E-2</v>
      </c>
      <c r="AG55" s="19">
        <f t="shared" si="31"/>
        <v>2.5425449637587801E-3</v>
      </c>
      <c r="AH55" s="19">
        <f t="shared" si="32"/>
        <v>7.8082426185982573E-2</v>
      </c>
      <c r="AI55" s="19">
        <f t="shared" si="33"/>
        <v>6.0593584240325182E-2</v>
      </c>
    </row>
    <row r="56" spans="1:35" x14ac:dyDescent="0.25">
      <c r="A56" s="45">
        <f t="shared" si="34"/>
        <v>55</v>
      </c>
      <c r="B56" s="32">
        <f t="shared" si="18"/>
        <v>0.96045342078058538</v>
      </c>
      <c r="C56" s="28">
        <f t="shared" si="8"/>
        <v>3.2837902030253628E-2</v>
      </c>
      <c r="D56" s="33">
        <f>EXP(-N56)*D55</f>
        <v>4.4286235623276347E-2</v>
      </c>
      <c r="E56" s="28">
        <f t="shared" si="9"/>
        <v>1.1448333593022718E-2</v>
      </c>
      <c r="F56" s="34">
        <f t="shared" si="35"/>
        <v>1.3967428711978418E-2</v>
      </c>
      <c r="G56" s="30">
        <f t="shared" si="10"/>
        <v>2.5190951189557002E-3</v>
      </c>
      <c r="H56" s="30">
        <f t="shared" si="41"/>
        <v>2E-3</v>
      </c>
      <c r="I56" s="31">
        <f t="shared" si="40"/>
        <v>5.1909511895570012E-4</v>
      </c>
      <c r="J56" s="30">
        <f t="shared" si="21"/>
        <v>0.95319466925776808</v>
      </c>
      <c r="K56" s="30">
        <f t="shared" si="22"/>
        <v>0</v>
      </c>
      <c r="L56" s="29">
        <v>4.6725736246701302E-2</v>
      </c>
      <c r="M56" s="29">
        <v>5.2680389315735335E-2</v>
      </c>
      <c r="N56" s="37">
        <f t="shared" si="23"/>
        <v>4.9223759125228389E-2</v>
      </c>
      <c r="O56" s="37">
        <f t="shared" si="24"/>
        <v>5.6778065032694072E-2</v>
      </c>
      <c r="P56" s="32">
        <f t="shared" si="36"/>
        <v>0.60000000000000009</v>
      </c>
      <c r="Q56" s="32">
        <f t="shared" si="12"/>
        <v>5.2001462891811776E-2</v>
      </c>
      <c r="R56" s="43">
        <v>33</v>
      </c>
      <c r="S56" s="44">
        <f t="shared" si="13"/>
        <v>4.4286235623276347E-2</v>
      </c>
      <c r="T56" s="44">
        <f t="shared" si="14"/>
        <v>5.8841678457685287E-2</v>
      </c>
      <c r="U56" s="44">
        <f t="shared" si="15"/>
        <v>7.1166624621119362E-2</v>
      </c>
      <c r="V56" s="44">
        <f t="shared" si="16"/>
        <v>1.4710419614421322E-2</v>
      </c>
      <c r="W56" s="44">
        <f t="shared" si="17"/>
        <v>1.0095386009896989E-2</v>
      </c>
      <c r="X56" s="44">
        <f t="shared" si="37"/>
        <v>2.8950794055310074E-2</v>
      </c>
      <c r="Y56" s="44">
        <f t="shared" si="39"/>
        <v>3.584450308409045E-2</v>
      </c>
      <c r="Z56" s="32">
        <f t="shared" si="25"/>
        <v>1.1789883726034636E-2</v>
      </c>
      <c r="AA56" s="32">
        <f t="shared" si="26"/>
        <v>3.2473738945646993E-2</v>
      </c>
      <c r="AB56" s="32">
        <f t="shared" si="27"/>
        <v>0</v>
      </c>
      <c r="AC56" s="32">
        <f t="shared" si="28"/>
        <v>4.8831421408909487E-4</v>
      </c>
      <c r="AE56" s="19">
        <f t="shared" si="29"/>
        <v>3.4189999556215246E-2</v>
      </c>
      <c r="AF56" s="19">
        <f t="shared" si="30"/>
        <v>1.1983901750710256E-2</v>
      </c>
      <c r="AG56" s="19">
        <f t="shared" si="31"/>
        <v>2.3937959456719229E-3</v>
      </c>
      <c r="AH56" s="19">
        <f t="shared" si="32"/>
        <v>7.9481360546723334E-2</v>
      </c>
      <c r="AI56" s="19">
        <f t="shared" si="33"/>
        <v>6.1677341157938451E-2</v>
      </c>
    </row>
    <row r="57" spans="1:35" x14ac:dyDescent="0.25">
      <c r="A57" s="45">
        <f t="shared" si="34"/>
        <v>56</v>
      </c>
      <c r="B57" s="32">
        <f t="shared" si="18"/>
        <v>0.96014430529110362</v>
      </c>
      <c r="C57" s="28">
        <f t="shared" si="8"/>
        <v>3.1233009772208234E-2</v>
      </c>
      <c r="D57" s="33">
        <f t="shared" si="19"/>
        <v>4.2123993157237478E-2</v>
      </c>
      <c r="E57" s="28">
        <f t="shared" si="9"/>
        <v>1.0890983385029246E-2</v>
      </c>
      <c r="F57" s="34">
        <f t="shared" si="35"/>
        <v>1.3178466101694371E-2</v>
      </c>
      <c r="G57" s="30">
        <f t="shared" si="10"/>
        <v>2.2874827166651252E-3</v>
      </c>
      <c r="H57" s="30">
        <f t="shared" si="41"/>
        <v>2E-3</v>
      </c>
      <c r="I57" s="31">
        <f t="shared" si="40"/>
        <v>2.8748271666512518E-4</v>
      </c>
      <c r="J57" s="30">
        <f t="shared" si="21"/>
        <v>0.95558852412609741</v>
      </c>
      <c r="K57" s="30">
        <f t="shared" si="22"/>
        <v>0</v>
      </c>
      <c r="L57" s="29">
        <v>4.6725736246701302E-2</v>
      </c>
      <c r="M57" s="29">
        <v>5.2680389315735335E-2</v>
      </c>
      <c r="N57" s="37">
        <f t="shared" si="23"/>
        <v>5.0056433418070742E-2</v>
      </c>
      <c r="O57" s="37">
        <f t="shared" si="24"/>
        <v>5.8143956938346987E-2</v>
      </c>
      <c r="P57" s="32">
        <f t="shared" si="36"/>
        <v>0.8</v>
      </c>
      <c r="Q57" s="32">
        <f t="shared" si="12"/>
        <v>5.2979150557640332E-2</v>
      </c>
      <c r="R57" s="43">
        <v>34</v>
      </c>
      <c r="S57" s="44">
        <f t="shared" si="13"/>
        <v>4.2123993157237478E-2</v>
      </c>
      <c r="T57" s="44">
        <f t="shared" si="14"/>
        <v>5.9943346188521485E-2</v>
      </c>
      <c r="U57" s="44">
        <f t="shared" si="15"/>
        <v>7.2499047079360446E-2</v>
      </c>
      <c r="V57" s="44">
        <f t="shared" si="16"/>
        <v>1.4985836547130371E-2</v>
      </c>
      <c r="W57" s="44">
        <f t="shared" si="17"/>
        <v>1.0284397630383591E-2</v>
      </c>
      <c r="X57" s="44">
        <f t="shared" si="37"/>
        <v>2.7659339449896108E-2</v>
      </c>
      <c r="Y57" s="44">
        <f t="shared" si="39"/>
        <v>3.55097118414157E-2</v>
      </c>
      <c r="Z57" s="32">
        <f t="shared" si="25"/>
        <v>1.1198723135270754E-2</v>
      </c>
      <c r="AA57" s="32">
        <f t="shared" si="26"/>
        <v>3.0901571424080145E-2</v>
      </c>
      <c r="AB57" s="32">
        <f t="shared" si="27"/>
        <v>0</v>
      </c>
      <c r="AC57" s="32">
        <f t="shared" si="28"/>
        <v>4.3812396565318795E-4</v>
      </c>
      <c r="AE57" s="19">
        <f t="shared" si="29"/>
        <v>3.2529495410316245E-2</v>
      </c>
      <c r="AF57" s="19">
        <f t="shared" si="30"/>
        <v>1.1378335289881789E-2</v>
      </c>
      <c r="AG57" s="19">
        <f t="shared" si="31"/>
        <v>2.2537493382394258E-3</v>
      </c>
      <c r="AH57" s="19">
        <f t="shared" si="32"/>
        <v>8.0837163624201305E-2</v>
      </c>
      <c r="AI57" s="19">
        <f t="shared" si="33"/>
        <v>6.2727655294620432E-2</v>
      </c>
    </row>
    <row r="58" spans="1:35" x14ac:dyDescent="0.25">
      <c r="A58" s="45">
        <f t="shared" si="34"/>
        <v>57</v>
      </c>
      <c r="B58" s="32">
        <f t="shared" si="18"/>
        <v>0.95996748534409981</v>
      </c>
      <c r="C58" s="28">
        <f t="shared" si="8"/>
        <v>2.9691204819932301E-2</v>
      </c>
      <c r="D58" s="33">
        <f t="shared" si="19"/>
        <v>4.0033971427567754E-2</v>
      </c>
      <c r="E58" s="28">
        <f t="shared" si="9"/>
        <v>1.0342766607635452E-2</v>
      </c>
      <c r="F58" s="34">
        <f t="shared" si="35"/>
        <v>1.2417096744592937E-2</v>
      </c>
      <c r="G58" s="30">
        <f t="shared" si="10"/>
        <v>2.0743301369574845E-3</v>
      </c>
      <c r="H58" s="30">
        <f t="shared" si="41"/>
        <v>2E-3</v>
      </c>
      <c r="I58" s="31">
        <f t="shared" si="40"/>
        <v>7.4330136957484472E-5</v>
      </c>
      <c r="J58" s="30">
        <f t="shared" si="21"/>
        <v>0.95789169843547484</v>
      </c>
      <c r="K58" s="30">
        <f t="shared" si="22"/>
        <v>0</v>
      </c>
      <c r="L58" s="29">
        <v>5.0889107710913109E-2</v>
      </c>
      <c r="M58" s="29">
        <v>5.9509848843999902E-2</v>
      </c>
      <c r="N58" s="37">
        <f t="shared" si="23"/>
        <v>5.0889107710913109E-2</v>
      </c>
      <c r="O58" s="37">
        <f t="shared" si="24"/>
        <v>5.9509848843999902E-2</v>
      </c>
      <c r="P58" s="32">
        <f t="shared" si="36"/>
        <v>0</v>
      </c>
      <c r="Q58" s="32">
        <f t="shared" si="12"/>
        <v>5.3967037389734879E-2</v>
      </c>
      <c r="R58" s="43">
        <v>35</v>
      </c>
      <c r="S58" s="44">
        <f t="shared" si="13"/>
        <v>4.0033971427567754E-2</v>
      </c>
      <c r="T58" s="44">
        <f t="shared" si="14"/>
        <v>6.1085323496366868E-2</v>
      </c>
      <c r="U58" s="44">
        <f t="shared" si="15"/>
        <v>7.3880222336822093E-2</v>
      </c>
      <c r="V58" s="44">
        <f t="shared" si="16"/>
        <v>1.5271330874091717E-2</v>
      </c>
      <c r="W58" s="44">
        <f t="shared" si="17"/>
        <v>1.048032510967079E-2</v>
      </c>
      <c r="X58" s="44">
        <f t="shared" si="37"/>
        <v>2.6356288486074131E-2</v>
      </c>
      <c r="Y58" s="44">
        <f t="shared" si="39"/>
        <v>3.5182153748122287E-2</v>
      </c>
      <c r="Z58" s="32">
        <f t="shared" si="25"/>
        <v>1.0619340342584979E-2</v>
      </c>
      <c r="AA58" s="32">
        <f t="shared" si="26"/>
        <v>2.9389967413542599E-2</v>
      </c>
      <c r="AB58" s="32">
        <f t="shared" si="27"/>
        <v>0</v>
      </c>
      <c r="AC58" s="32">
        <f t="shared" si="28"/>
        <v>3.9309240595780264E-4</v>
      </c>
      <c r="AE58" s="19">
        <f t="shared" si="29"/>
        <v>3.0929385914867217E-2</v>
      </c>
      <c r="AF58" s="19">
        <f t="shared" si="30"/>
        <v>1.0781296183939332E-2</v>
      </c>
      <c r="AG58" s="19">
        <f t="shared" si="31"/>
        <v>2.1218960157395115E-3</v>
      </c>
      <c r="AH58" s="19">
        <f t="shared" si="32"/>
        <v>8.2149563791246813E-2</v>
      </c>
      <c r="AI58" s="19">
        <f t="shared" si="33"/>
        <v>6.3744257051466316E-2</v>
      </c>
    </row>
    <row r="59" spans="1:35" x14ac:dyDescent="0.25">
      <c r="A59" s="45">
        <f t="shared" si="34"/>
        <v>58</v>
      </c>
      <c r="B59" s="32">
        <f t="shared" si="18"/>
        <v>0.95992650735410967</v>
      </c>
      <c r="C59" s="28">
        <f t="shared" si="8"/>
        <v>2.8209901824476982E-2</v>
      </c>
      <c r="D59" s="33">
        <f t="shared" si="19"/>
        <v>3.8015155206918838E-2</v>
      </c>
      <c r="E59" s="28">
        <f t="shared" si="9"/>
        <v>9.8052533824418541E-3</v>
      </c>
      <c r="F59" s="34">
        <f t="shared" si="35"/>
        <v>1.1683721679475342E-2</v>
      </c>
      <c r="G59" s="30">
        <f t="shared" si="10"/>
        <v>1.8784682970334875E-3</v>
      </c>
      <c r="H59" s="30">
        <f t="shared" si="41"/>
        <v>2E-3</v>
      </c>
      <c r="I59" s="31">
        <f t="shared" si="40"/>
        <v>-1.215317029665125E-4</v>
      </c>
      <c r="J59" s="30">
        <f t="shared" si="21"/>
        <v>0.96010637649604769</v>
      </c>
      <c r="K59" s="30">
        <f t="shared" si="22"/>
        <v>0</v>
      </c>
      <c r="L59" s="29">
        <v>5.0889107710913109E-2</v>
      </c>
      <c r="M59" s="29">
        <v>5.9509848843999902E-2</v>
      </c>
      <c r="N59" s="37">
        <f t="shared" si="23"/>
        <v>5.1743477911059453E-2</v>
      </c>
      <c r="O59" s="37">
        <f t="shared" si="24"/>
        <v>6.087772911853713E-2</v>
      </c>
      <c r="P59" s="32">
        <f t="shared" si="36"/>
        <v>0.2</v>
      </c>
      <c r="Q59" s="32">
        <f t="shared" si="12"/>
        <v>5.4987633304415307E-2</v>
      </c>
      <c r="R59" s="43">
        <v>36</v>
      </c>
      <c r="S59" s="44">
        <f t="shared" si="13"/>
        <v>3.8015155206918838E-2</v>
      </c>
      <c r="T59" s="44">
        <f t="shared" si="14"/>
        <v>6.229343779664373E-2</v>
      </c>
      <c r="U59" s="44">
        <f t="shared" si="15"/>
        <v>7.5341387605400184E-2</v>
      </c>
      <c r="V59" s="44">
        <f t="shared" si="16"/>
        <v>1.5573359449160933E-2</v>
      </c>
      <c r="W59" s="44">
        <f t="shared" si="17"/>
        <v>1.0687599621973192E-2</v>
      </c>
      <c r="X59" s="44">
        <f t="shared" si="37"/>
        <v>2.5142850075643063E-2</v>
      </c>
      <c r="Y59" s="44">
        <f t="shared" si="39"/>
        <v>3.4862105498911791E-2</v>
      </c>
      <c r="Z59" s="32">
        <f t="shared" si="25"/>
        <v>1.0053159685111009E-2</v>
      </c>
      <c r="AA59" s="32">
        <f t="shared" si="26"/>
        <v>2.7937304884022008E-2</v>
      </c>
      <c r="AB59" s="32">
        <f t="shared" si="27"/>
        <v>0</v>
      </c>
      <c r="AC59" s="32">
        <f t="shared" si="28"/>
        <v>3.5268931109787955E-4</v>
      </c>
      <c r="AE59" s="19">
        <f t="shared" si="29"/>
        <v>2.9387564160753572E-2</v>
      </c>
      <c r="AF59" s="19">
        <f t="shared" si="30"/>
        <v>1.0195670885334022E-2</v>
      </c>
      <c r="AG59" s="19">
        <f t="shared" si="31"/>
        <v>1.9977566383351276E-3</v>
      </c>
      <c r="AH59" s="19">
        <f t="shared" si="32"/>
        <v>8.3418421236433796E-2</v>
      </c>
      <c r="AI59" s="19">
        <f t="shared" si="33"/>
        <v>6.4726986036402687E-2</v>
      </c>
    </row>
    <row r="60" spans="1:35" x14ac:dyDescent="0.25">
      <c r="A60" s="45">
        <f t="shared" si="34"/>
        <v>59</v>
      </c>
      <c r="B60" s="32">
        <f t="shared" si="18"/>
        <v>0.96002442183044168</v>
      </c>
      <c r="C60" s="28">
        <f t="shared" si="8"/>
        <v>2.6787456478791129E-2</v>
      </c>
      <c r="D60" s="33">
        <f t="shared" si="19"/>
        <v>3.6067314992379182E-2</v>
      </c>
      <c r="E60" s="28">
        <f t="shared" si="9"/>
        <v>9.2798585135880525E-3</v>
      </c>
      <c r="F60" s="34">
        <f t="shared" si="35"/>
        <v>1.0978633273949207E-2</v>
      </c>
      <c r="G60" s="30">
        <f t="shared" si="10"/>
        <v>1.6987747603611544E-3</v>
      </c>
      <c r="H60" s="30">
        <f t="shared" si="41"/>
        <v>2E-3</v>
      </c>
      <c r="I60" s="31">
        <f t="shared" si="40"/>
        <v>-3.0122523963884568E-4</v>
      </c>
      <c r="J60" s="30">
        <f t="shared" si="21"/>
        <v>0.96223391024725968</v>
      </c>
      <c r="K60" s="30">
        <f t="shared" si="22"/>
        <v>0</v>
      </c>
      <c r="L60" s="29">
        <v>5.0889107710913109E-2</v>
      </c>
      <c r="M60" s="29">
        <v>5.9509848843999902E-2</v>
      </c>
      <c r="N60" s="37">
        <f t="shared" si="23"/>
        <v>5.2597848111205797E-2</v>
      </c>
      <c r="O60" s="37">
        <f t="shared" si="24"/>
        <v>6.2245609393074358E-2</v>
      </c>
      <c r="P60" s="32">
        <f t="shared" si="36"/>
        <v>0.4</v>
      </c>
      <c r="Q60" s="32">
        <f t="shared" si="12"/>
        <v>5.6020128999540481E-2</v>
      </c>
      <c r="R60" s="43">
        <v>37</v>
      </c>
      <c r="S60" s="44">
        <f t="shared" si="13"/>
        <v>3.6067314992379182E-2</v>
      </c>
      <c r="T60" s="44">
        <f t="shared" si="14"/>
        <v>6.3545147308288363E-2</v>
      </c>
      <c r="U60" s="44">
        <f t="shared" si="15"/>
        <v>7.6855279514754168E-2</v>
      </c>
      <c r="V60" s="44">
        <f t="shared" si="16"/>
        <v>1.5886286827072091E-2</v>
      </c>
      <c r="W60" s="44">
        <f t="shared" si="17"/>
        <v>1.09023537048534E-2</v>
      </c>
      <c r="X60" s="44">
        <f t="shared" si="37"/>
        <v>2.3985296349723698E-2</v>
      </c>
      <c r="Y60" s="44">
        <f t="shared" si="39"/>
        <v>3.4549861943564145E-2</v>
      </c>
      <c r="Z60" s="32">
        <f t="shared" si="25"/>
        <v>9.5008753038040381E-3</v>
      </c>
      <c r="AA60" s="32">
        <f t="shared" si="26"/>
        <v>2.6540924463042702E-2</v>
      </c>
      <c r="AB60" s="32">
        <f t="shared" si="27"/>
        <v>0</v>
      </c>
      <c r="AC60" s="32">
        <f t="shared" si="28"/>
        <v>3.164389550075657E-4</v>
      </c>
      <c r="AE60" s="19">
        <f t="shared" si="29"/>
        <v>2.7902890665756727E-2</v>
      </c>
      <c r="AF60" s="19">
        <f t="shared" si="30"/>
        <v>9.6221961073995367E-3</v>
      </c>
      <c r="AG60" s="19">
        <f t="shared" si="31"/>
        <v>1.8808799094809259E-3</v>
      </c>
      <c r="AH60" s="19">
        <f t="shared" si="32"/>
        <v>8.4644240328513531E-2</v>
      </c>
      <c r="AI60" s="19">
        <f t="shared" si="33"/>
        <v>6.5676191946108464E-2</v>
      </c>
    </row>
    <row r="61" spans="1:35" x14ac:dyDescent="0.25">
      <c r="A61" s="45">
        <f t="shared" si="34"/>
        <v>60</v>
      </c>
      <c r="B61" s="32">
        <f t="shared" si="18"/>
        <v>0.96026569219321201</v>
      </c>
      <c r="C61" s="28">
        <f t="shared" si="8"/>
        <v>2.542223245908453E-2</v>
      </c>
      <c r="D61" s="33">
        <f t="shared" si="19"/>
        <v>3.4190055776902886E-2</v>
      </c>
      <c r="E61" s="28">
        <f t="shared" si="9"/>
        <v>8.7678233178183559E-3</v>
      </c>
      <c r="F61" s="34">
        <f t="shared" si="35"/>
        <v>1.0301993956677708E-2</v>
      </c>
      <c r="G61" s="30">
        <f t="shared" si="10"/>
        <v>1.5341706388593522E-3</v>
      </c>
      <c r="H61" s="30">
        <f t="shared" si="41"/>
        <v>2E-3</v>
      </c>
      <c r="I61" s="31">
        <f t="shared" si="40"/>
        <v>-4.6582936114064784E-4</v>
      </c>
      <c r="J61" s="30">
        <f t="shared" si="21"/>
        <v>0.96427577358423777</v>
      </c>
      <c r="K61" s="30">
        <f t="shared" si="22"/>
        <v>0</v>
      </c>
      <c r="L61" s="29">
        <v>5.0889107710913109E-2</v>
      </c>
      <c r="M61" s="29">
        <v>5.9509848843999902E-2</v>
      </c>
      <c r="N61" s="37">
        <f t="shared" si="23"/>
        <v>5.3452218311352134E-2</v>
      </c>
      <c r="O61" s="37">
        <f t="shared" si="24"/>
        <v>6.3613489667611586E-2</v>
      </c>
      <c r="P61" s="32">
        <f t="shared" si="36"/>
        <v>0.60000000000000009</v>
      </c>
      <c r="Q61" s="32">
        <f t="shared" si="12"/>
        <v>5.7065490711245566E-2</v>
      </c>
      <c r="R61" s="43">
        <v>38</v>
      </c>
      <c r="S61" s="44">
        <f t="shared" si="13"/>
        <v>3.4190055776902886E-2</v>
      </c>
      <c r="T61" s="44">
        <f t="shared" si="14"/>
        <v>6.484258666278768E-2</v>
      </c>
      <c r="U61" s="44">
        <f t="shared" si="15"/>
        <v>7.8424479815128345E-2</v>
      </c>
      <c r="V61" s="44">
        <f t="shared" si="16"/>
        <v>1.621064666569692E-2</v>
      </c>
      <c r="W61" s="44">
        <f t="shared" si="17"/>
        <v>1.1124953594105733E-2</v>
      </c>
      <c r="X61" s="44">
        <f t="shared" si="37"/>
        <v>2.2880251449262728E-2</v>
      </c>
      <c r="Y61" s="44">
        <f t="shared" si="39"/>
        <v>3.4245736748717004E-2</v>
      </c>
      <c r="Z61" s="32">
        <f t="shared" si="25"/>
        <v>8.9641750257428189E-3</v>
      </c>
      <c r="AA61" s="32">
        <f t="shared" si="26"/>
        <v>2.5199652302552614E-2</v>
      </c>
      <c r="AB61" s="32">
        <f t="shared" si="27"/>
        <v>0</v>
      </c>
      <c r="AC61" s="32">
        <f t="shared" si="28"/>
        <v>2.8391450802570757E-4</v>
      </c>
      <c r="AE61" s="19">
        <f t="shared" si="29"/>
        <v>2.6474165083437556E-2</v>
      </c>
      <c r="AF61" s="19">
        <f t="shared" si="30"/>
        <v>9.0625197156202625E-3</v>
      </c>
      <c r="AG61" s="19">
        <f t="shared" si="31"/>
        <v>1.7708409352788837E-3</v>
      </c>
      <c r="AH61" s="19">
        <f t="shared" si="32"/>
        <v>8.5827030224314135E-2</v>
      </c>
      <c r="AI61" s="19">
        <f t="shared" si="33"/>
        <v>6.6591842998608333E-2</v>
      </c>
    </row>
    <row r="62" spans="1:35" x14ac:dyDescent="0.25">
      <c r="A62" s="45">
        <f t="shared" si="34"/>
        <v>61</v>
      </c>
      <c r="B62" s="32">
        <f t="shared" si="18"/>
        <v>0.96065524429452653</v>
      </c>
      <c r="C62" s="28">
        <f t="shared" si="8"/>
        <v>2.4112605685984993E-2</v>
      </c>
      <c r="D62" s="33">
        <f t="shared" si="19"/>
        <v>3.2382826841353685E-2</v>
      </c>
      <c r="E62" s="28">
        <f t="shared" si="9"/>
        <v>8.2702211553686931E-3</v>
      </c>
      <c r="F62" s="34">
        <f t="shared" si="35"/>
        <v>9.6538431946952101E-3</v>
      </c>
      <c r="G62" s="30">
        <f t="shared" si="10"/>
        <v>1.383622039326517E-3</v>
      </c>
      <c r="H62" s="30">
        <f t="shared" si="41"/>
        <v>2E-3</v>
      </c>
      <c r="I62" s="31">
        <f t="shared" si="40"/>
        <v>-6.1637796067348302E-4</v>
      </c>
      <c r="J62" s="30">
        <f t="shared" si="21"/>
        <v>0.96623355111931974</v>
      </c>
      <c r="K62" s="30">
        <f t="shared" si="22"/>
        <v>0</v>
      </c>
      <c r="L62" s="29">
        <v>5.0889107710913109E-2</v>
      </c>
      <c r="M62" s="29">
        <v>5.9509848843999902E-2</v>
      </c>
      <c r="N62" s="37">
        <f t="shared" si="23"/>
        <v>5.4306588511498485E-2</v>
      </c>
      <c r="O62" s="37">
        <f t="shared" si="24"/>
        <v>6.4981369942148814E-2</v>
      </c>
      <c r="P62" s="32">
        <f t="shared" si="36"/>
        <v>0.8</v>
      </c>
      <c r="Q62" s="32">
        <f t="shared" si="12"/>
        <v>5.812477207432145E-2</v>
      </c>
      <c r="R62" s="43">
        <v>39</v>
      </c>
      <c r="S62" s="44">
        <f t="shared" si="13"/>
        <v>3.2382826841353685E-2</v>
      </c>
      <c r="T62" s="44">
        <f t="shared" si="14"/>
        <v>6.6188032018301854E-2</v>
      </c>
      <c r="U62" s="44">
        <f t="shared" si="15"/>
        <v>8.0051741427540749E-2</v>
      </c>
      <c r="V62" s="44">
        <f t="shared" si="16"/>
        <v>1.6547008004575463E-2</v>
      </c>
      <c r="W62" s="44">
        <f t="shared" si="17"/>
        <v>1.1355789807061596E-2</v>
      </c>
      <c r="X62" s="44">
        <f t="shared" si="37"/>
        <v>2.1825000214061432E-2</v>
      </c>
      <c r="Y62" s="44">
        <f t="shared" si="39"/>
        <v>3.395006313241454E-2</v>
      </c>
      <c r="Z62" s="32">
        <f t="shared" si="25"/>
        <v>8.4439957571948564E-3</v>
      </c>
      <c r="AA62" s="32">
        <f t="shared" si="26"/>
        <v>2.39119956838106E-2</v>
      </c>
      <c r="AB62" s="32">
        <f t="shared" si="27"/>
        <v>0</v>
      </c>
      <c r="AC62" s="32">
        <f t="shared" si="28"/>
        <v>2.5473301119185006E-4</v>
      </c>
      <c r="AE62" s="19">
        <f t="shared" si="29"/>
        <v>2.510016556844229E-2</v>
      </c>
      <c r="AF62" s="19">
        <f t="shared" si="30"/>
        <v>8.518072677588185E-3</v>
      </c>
      <c r="AG62" s="19">
        <f t="shared" si="31"/>
        <v>1.6672396798181614E-3</v>
      </c>
      <c r="AH62" s="19">
        <f t="shared" si="32"/>
        <v>8.6966916954762941E-2</v>
      </c>
      <c r="AI62" s="19">
        <f t="shared" si="33"/>
        <v>6.7474004076647609E-2</v>
      </c>
    </row>
    <row r="63" spans="1:35" x14ac:dyDescent="0.25">
      <c r="A63" s="45">
        <f t="shared" si="34"/>
        <v>62</v>
      </c>
      <c r="B63" s="32">
        <f t="shared" si="18"/>
        <v>0.96119853844615788</v>
      </c>
      <c r="C63" s="28">
        <f t="shared" si="8"/>
        <v>2.2856967907275157E-2</v>
      </c>
      <c r="D63" s="33">
        <f t="shared" si="19"/>
        <v>3.0644931688376432E-2</v>
      </c>
      <c r="E63" s="28">
        <f t="shared" si="9"/>
        <v>7.7879637811012767E-3</v>
      </c>
      <c r="F63" s="34">
        <f t="shared" si="35"/>
        <v>9.0341048594712123E-3</v>
      </c>
      <c r="G63" s="30">
        <f t="shared" si="10"/>
        <v>1.2461410783699356E-3</v>
      </c>
      <c r="H63" s="30">
        <f t="shared" si="41"/>
        <v>2E-3</v>
      </c>
      <c r="I63" s="31">
        <f t="shared" si="40"/>
        <v>-7.5385892163006441E-4</v>
      </c>
      <c r="J63" s="30">
        <f t="shared" si="21"/>
        <v>0.96810892723325359</v>
      </c>
      <c r="K63" s="30">
        <f t="shared" si="22"/>
        <v>0</v>
      </c>
      <c r="L63" s="29">
        <v>5.5160958711644822E-2</v>
      </c>
      <c r="M63" s="29">
        <v>6.6349250216686043E-2</v>
      </c>
      <c r="N63" s="37">
        <f t="shared" si="23"/>
        <v>5.5160958711644822E-2</v>
      </c>
      <c r="O63" s="37">
        <f t="shared" si="24"/>
        <v>6.6349250216686043E-2</v>
      </c>
      <c r="P63" s="32">
        <f t="shared" si="36"/>
        <v>0</v>
      </c>
      <c r="Q63" s="32">
        <f t="shared" si="12"/>
        <v>5.9199163529557064E-2</v>
      </c>
      <c r="R63" s="43">
        <v>40</v>
      </c>
      <c r="S63" s="44">
        <f t="shared" si="13"/>
        <v>3.0644931688376432E-2</v>
      </c>
      <c r="T63" s="44">
        <f t="shared" si="14"/>
        <v>6.7583962057005592E-2</v>
      </c>
      <c r="U63" s="44">
        <f t="shared" si="15"/>
        <v>8.1740062217594597E-2</v>
      </c>
      <c r="V63" s="44">
        <f t="shared" si="16"/>
        <v>1.6895990514251398E-2</v>
      </c>
      <c r="W63" s="44">
        <f t="shared" si="17"/>
        <v>1.1595287607819591E-2</v>
      </c>
      <c r="X63" s="44">
        <f t="shared" si="37"/>
        <v>2.0779275702935238E-2</v>
      </c>
      <c r="Y63" s="44">
        <f t="shared" si="39"/>
        <v>3.3663194683845842E-2</v>
      </c>
      <c r="Z63" s="32">
        <f t="shared" si="25"/>
        <v>7.9411200577452767E-3</v>
      </c>
      <c r="AA63" s="32">
        <f t="shared" si="26"/>
        <v>2.26764703287889E-2</v>
      </c>
      <c r="AB63" s="32">
        <f t="shared" si="27"/>
        <v>0</v>
      </c>
      <c r="AC63" s="32">
        <f t="shared" si="28"/>
        <v>2.2855086709761135E-4</v>
      </c>
      <c r="AE63" s="19">
        <f t="shared" si="29"/>
        <v>2.3779653206948258E-2</v>
      </c>
      <c r="AF63" s="19">
        <f t="shared" si="30"/>
        <v>7.9900793445560631E-3</v>
      </c>
      <c r="AG63" s="19">
        <f t="shared" si="31"/>
        <v>1.5696995108837384E-3</v>
      </c>
      <c r="AH63" s="19">
        <f t="shared" si="32"/>
        <v>8.8064136146787403E-2</v>
      </c>
      <c r="AI63" s="19">
        <f t="shared" si="33"/>
        <v>6.8322830748083721E-2</v>
      </c>
    </row>
    <row r="64" spans="1:35" x14ac:dyDescent="0.25">
      <c r="A64" s="45">
        <f t="shared" si="34"/>
        <v>63</v>
      </c>
      <c r="B64" s="32">
        <f t="shared" si="18"/>
        <v>0.96190147140527982</v>
      </c>
      <c r="C64" s="28">
        <f t="shared" si="8"/>
        <v>2.1653431652926571E-2</v>
      </c>
      <c r="D64" s="33">
        <f t="shared" si="19"/>
        <v>2.8975245123124983E-2</v>
      </c>
      <c r="E64" s="28">
        <f t="shared" si="9"/>
        <v>7.3218134701984105E-3</v>
      </c>
      <c r="F64" s="34">
        <f t="shared" si="35"/>
        <v>8.4426007460947135E-3</v>
      </c>
      <c r="G64" s="30">
        <f t="shared" si="10"/>
        <v>1.120787275896303E-3</v>
      </c>
      <c r="H64" s="30">
        <f t="shared" si="41"/>
        <v>2E-3</v>
      </c>
      <c r="I64" s="31">
        <f t="shared" si="40"/>
        <v>-8.7921272410369702E-4</v>
      </c>
      <c r="J64" s="30">
        <f t="shared" si="21"/>
        <v>0.96990396760097874</v>
      </c>
      <c r="K64" s="30">
        <f t="shared" si="22"/>
        <v>0</v>
      </c>
      <c r="L64" s="29">
        <v>5.5160958711644822E-2</v>
      </c>
      <c r="M64" s="29">
        <v>6.6349250216686043E-2</v>
      </c>
      <c r="N64" s="37">
        <f t="shared" si="23"/>
        <v>5.6025438802814853E-2</v>
      </c>
      <c r="O64" s="37">
        <f t="shared" si="24"/>
        <v>6.7716437955225126E-2</v>
      </c>
      <c r="P64" s="32">
        <f t="shared" si="36"/>
        <v>0.2</v>
      </c>
      <c r="Q64" s="32">
        <f t="shared" si="12"/>
        <v>6.0300037218442966E-2</v>
      </c>
      <c r="R64" s="43">
        <v>41</v>
      </c>
      <c r="S64" s="44">
        <f t="shared" si="13"/>
        <v>2.8975245123124983E-2</v>
      </c>
      <c r="T64" s="44">
        <f t="shared" si="14"/>
        <v>6.9044179538745407E-2</v>
      </c>
      <c r="U64" s="44">
        <f t="shared" si="15"/>
        <v>8.3506136063752887E-2</v>
      </c>
      <c r="V64" s="44">
        <f t="shared" si="16"/>
        <v>1.7261044884686352E-2</v>
      </c>
      <c r="W64" s="44">
        <f t="shared" si="17"/>
        <v>1.1845815116941617E-2</v>
      </c>
      <c r="X64" s="44">
        <f t="shared" si="37"/>
        <v>1.9793241525901208E-2</v>
      </c>
      <c r="Y64" s="44">
        <f t="shared" si="39"/>
        <v>3.338550628198473E-2</v>
      </c>
      <c r="Z64" s="32">
        <f t="shared" si="25"/>
        <v>7.4561819341059316E-3</v>
      </c>
      <c r="AA64" s="32">
        <f t="shared" si="26"/>
        <v>2.1491603406354594E-2</v>
      </c>
      <c r="AB64" s="32">
        <f t="shared" si="27"/>
        <v>0</v>
      </c>
      <c r="AC64" s="32">
        <f t="shared" si="28"/>
        <v>2.0505979420048262E-4</v>
      </c>
      <c r="AE64" s="19">
        <f t="shared" si="29"/>
        <v>2.2511070308783517E-2</v>
      </c>
      <c r="AF64" s="19">
        <f t="shared" si="30"/>
        <v>7.4798724076896219E-3</v>
      </c>
      <c r="AG64" s="19">
        <f t="shared" si="31"/>
        <v>1.4778658307468911E-3</v>
      </c>
      <c r="AH64" s="19">
        <f t="shared" si="32"/>
        <v>8.9119026524551712E-2</v>
      </c>
      <c r="AI64" s="19">
        <f t="shared" si="33"/>
        <v>6.9138563885487447E-2</v>
      </c>
    </row>
    <row r="65" spans="1:74" x14ac:dyDescent="0.25">
      <c r="A65" s="45">
        <f t="shared" si="34"/>
        <v>64</v>
      </c>
      <c r="B65" s="32">
        <f t="shared" si="18"/>
        <v>0.96277054449554067</v>
      </c>
      <c r="C65" s="28">
        <f t="shared" si="8"/>
        <v>2.0500478182495827E-2</v>
      </c>
      <c r="D65" s="33">
        <f t="shared" si="19"/>
        <v>2.7372857770359287E-2</v>
      </c>
      <c r="E65" s="28">
        <f t="shared" si="9"/>
        <v>6.8723795878634615E-3</v>
      </c>
      <c r="F65" s="34">
        <f t="shared" si="35"/>
        <v>7.8790456073723515E-3</v>
      </c>
      <c r="G65" s="30">
        <f t="shared" si="10"/>
        <v>1.00666601950889E-3</v>
      </c>
      <c r="H65" s="30">
        <f t="shared" si="41"/>
        <v>2E-3</v>
      </c>
      <c r="I65" s="31">
        <f t="shared" si="40"/>
        <v>-9.9333398049111007E-4</v>
      </c>
      <c r="J65" s="30">
        <f t="shared" si="21"/>
        <v>0.97162047621013181</v>
      </c>
      <c r="K65" s="30">
        <f t="shared" si="22"/>
        <v>0</v>
      </c>
      <c r="L65" s="29">
        <v>5.5160958711644822E-2</v>
      </c>
      <c r="M65" s="29">
        <v>6.6349250216686043E-2</v>
      </c>
      <c r="N65" s="37">
        <f t="shared" si="23"/>
        <v>5.6889918893984877E-2</v>
      </c>
      <c r="O65" s="37">
        <f t="shared" si="24"/>
        <v>6.9083625693764208E-2</v>
      </c>
      <c r="P65" s="32">
        <f t="shared" si="36"/>
        <v>0.4</v>
      </c>
      <c r="Q65" s="32">
        <f t="shared" si="12"/>
        <v>6.141866253503344E-2</v>
      </c>
      <c r="R65" s="43">
        <v>42</v>
      </c>
      <c r="S65" s="44">
        <f t="shared" si="13"/>
        <v>2.7372857770359287E-2</v>
      </c>
      <c r="T65" s="44">
        <f t="shared" si="14"/>
        <v>7.0559968055599664E-2</v>
      </c>
      <c r="U65" s="44">
        <f t="shared" si="15"/>
        <v>8.5339420824002296E-2</v>
      </c>
      <c r="V65" s="44">
        <f t="shared" si="16"/>
        <v>1.7639992013899916E-2</v>
      </c>
      <c r="W65" s="44">
        <f t="shared" si="17"/>
        <v>1.210587687228426E-2</v>
      </c>
      <c r="X65" s="44">
        <f t="shared" si="37"/>
        <v>1.8852023163212318E-2</v>
      </c>
      <c r="Y65" s="44">
        <f t="shared" si="39"/>
        <v>3.3117395128268515E-2</v>
      </c>
      <c r="Z65" s="32">
        <f t="shared" si="25"/>
        <v>6.9894889781708346E-3</v>
      </c>
      <c r="AA65" s="32">
        <f t="shared" si="26"/>
        <v>2.0355555760072593E-2</v>
      </c>
      <c r="AB65" s="32">
        <f t="shared" si="27"/>
        <v>0</v>
      </c>
      <c r="AC65" s="32">
        <f t="shared" si="28"/>
        <v>1.8398319696413768E-4</v>
      </c>
      <c r="AE65" s="19">
        <f t="shared" si="29"/>
        <v>2.1293212904885232E-2</v>
      </c>
      <c r="AF65" s="19">
        <f t="shared" si="30"/>
        <v>6.9879073868508714E-3</v>
      </c>
      <c r="AG65" s="19">
        <f t="shared" si="31"/>
        <v>1.3914047870598879E-3</v>
      </c>
      <c r="AH65" s="19">
        <f t="shared" si="32"/>
        <v>9.0132206362569994E-2</v>
      </c>
      <c r="AI65" s="19">
        <f t="shared" si="33"/>
        <v>6.9921667515893196E-2</v>
      </c>
    </row>
    <row r="66" spans="1:74" x14ac:dyDescent="0.25">
      <c r="A66" s="45">
        <f t="shared" si="34"/>
        <v>65</v>
      </c>
      <c r="B66" s="32">
        <f t="shared" si="18"/>
        <v>0.96381333096560073</v>
      </c>
      <c r="C66" s="28">
        <f t="shared" si="8"/>
        <v>1.9396607758561737E-2</v>
      </c>
      <c r="D66" s="33">
        <f t="shared" si="19"/>
        <v>2.5836740546722591E-2</v>
      </c>
      <c r="E66" s="28">
        <f t="shared" si="9"/>
        <v>6.4401327881608529E-3</v>
      </c>
      <c r="F66" s="34">
        <f t="shared" si="35"/>
        <v>7.34306233364932E-3</v>
      </c>
      <c r="G66" s="30">
        <f t="shared" si="10"/>
        <v>9.0292954548846713E-4</v>
      </c>
      <c r="H66" s="30">
        <f t="shared" si="41"/>
        <v>2E-3</v>
      </c>
      <c r="I66" s="31">
        <f t="shared" si="40"/>
        <v>-1.0970704545115329E-3</v>
      </c>
      <c r="J66" s="30">
        <f t="shared" si="21"/>
        <v>0.97326032990778888</v>
      </c>
      <c r="K66" s="30">
        <f t="shared" si="22"/>
        <v>0</v>
      </c>
      <c r="L66" s="29">
        <v>5.5160958711644822E-2</v>
      </c>
      <c r="M66" s="29">
        <v>6.6349250216686043E-2</v>
      </c>
      <c r="N66" s="37">
        <f t="shared" si="23"/>
        <v>5.7754398985154907E-2</v>
      </c>
      <c r="O66" s="37">
        <f t="shared" si="24"/>
        <v>7.0450813432303278E-2</v>
      </c>
      <c r="P66" s="32">
        <f t="shared" si="36"/>
        <v>0.60000000000000009</v>
      </c>
      <c r="Q66" s="32">
        <f t="shared" si="12"/>
        <v>6.2556547563129061E-2</v>
      </c>
      <c r="R66" s="43">
        <v>43</v>
      </c>
      <c r="S66" s="44">
        <f t="shared" si="13"/>
        <v>2.5836740546722591E-2</v>
      </c>
      <c r="T66" s="44">
        <f t="shared" si="14"/>
        <v>7.2134333643935594E-2</v>
      </c>
      <c r="U66" s="44">
        <f t="shared" si="15"/>
        <v>8.7243552177462644E-2</v>
      </c>
      <c r="V66" s="44">
        <f t="shared" si="16"/>
        <v>1.8033583410983899E-2</v>
      </c>
      <c r="W66" s="44">
        <f t="shared" si="17"/>
        <v>1.2375988615381112E-2</v>
      </c>
      <c r="X66" s="44">
        <f t="shared" si="37"/>
        <v>1.7955580176151023E-2</v>
      </c>
      <c r="Y66" s="44">
        <f t="shared" si="39"/>
        <v>3.2859281910035065E-2</v>
      </c>
      <c r="Z66" s="32">
        <f t="shared" si="25"/>
        <v>6.5416119314135671E-3</v>
      </c>
      <c r="AA66" s="32">
        <f t="shared" si="26"/>
        <v>1.9267049499384948E-2</v>
      </c>
      <c r="AB66" s="32">
        <f t="shared" si="27"/>
        <v>0</v>
      </c>
      <c r="AC66" s="32">
        <f t="shared" si="28"/>
        <v>1.6507290908548573E-4</v>
      </c>
      <c r="AE66" s="19">
        <f t="shared" si="29"/>
        <v>2.0124859384471429E-2</v>
      </c>
      <c r="AF66" s="19">
        <f t="shared" si="30"/>
        <v>6.5148680247644527E-3</v>
      </c>
      <c r="AG66" s="19">
        <f t="shared" si="31"/>
        <v>1.3100020591684856E-3</v>
      </c>
      <c r="AH66" s="19">
        <f t="shared" si="32"/>
        <v>9.1104162437328065E-2</v>
      </c>
      <c r="AI66" s="19">
        <f t="shared" si="33"/>
        <v>7.0672507051526751E-2</v>
      </c>
    </row>
    <row r="67" spans="1:74" x14ac:dyDescent="0.25">
      <c r="A67" s="45">
        <f t="shared" si="34"/>
        <v>66</v>
      </c>
      <c r="B67" s="32">
        <f t="shared" si="18"/>
        <v>0.96503826945020721</v>
      </c>
      <c r="C67" s="28">
        <f t="shared" si="8"/>
        <v>1.8340341225344413E-2</v>
      </c>
      <c r="D67" s="33">
        <f t="shared" si="19"/>
        <v>2.4365754735925463E-2</v>
      </c>
      <c r="E67" s="28">
        <f t="shared" si="9"/>
        <v>6.02541351058105E-3</v>
      </c>
      <c r="F67" s="34">
        <f t="shared" si="35"/>
        <v>6.8341900727401702E-3</v>
      </c>
      <c r="G67" s="30">
        <f t="shared" si="10"/>
        <v>8.0877656215912024E-4</v>
      </c>
      <c r="H67" s="30">
        <f t="shared" si="41"/>
        <v>2E-3</v>
      </c>
      <c r="I67" s="31">
        <f t="shared" si="40"/>
        <v>-1.1912234378408798E-3</v>
      </c>
      <c r="J67" s="30">
        <f t="shared" si="21"/>
        <v>0.97482546870191533</v>
      </c>
      <c r="K67" s="30">
        <f t="shared" si="22"/>
        <v>0</v>
      </c>
      <c r="L67" s="29">
        <v>5.5160958711644822E-2</v>
      </c>
      <c r="M67" s="29">
        <v>6.6349250216686043E-2</v>
      </c>
      <c r="N67" s="37">
        <f t="shared" si="23"/>
        <v>5.8618879076324931E-2</v>
      </c>
      <c r="O67" s="37">
        <f t="shared" si="24"/>
        <v>7.181800117084236E-2</v>
      </c>
      <c r="P67" s="32">
        <f t="shared" si="36"/>
        <v>0.8</v>
      </c>
      <c r="Q67" s="32">
        <f t="shared" si="12"/>
        <v>6.3715342217113446E-2</v>
      </c>
      <c r="R67" s="43">
        <v>44</v>
      </c>
      <c r="S67" s="44">
        <f t="shared" si="13"/>
        <v>2.4365754735925463E-2</v>
      </c>
      <c r="T67" s="44">
        <f t="shared" si="14"/>
        <v>7.3770514693344391E-2</v>
      </c>
      <c r="U67" s="44">
        <f t="shared" si="15"/>
        <v>8.9222446825058421E-2</v>
      </c>
      <c r="V67" s="44">
        <f t="shared" si="16"/>
        <v>1.8442628673336098E-2</v>
      </c>
      <c r="W67" s="44">
        <f t="shared" si="17"/>
        <v>1.2656705952289482E-2</v>
      </c>
      <c r="X67" s="44">
        <f t="shared" si="37"/>
        <v>1.7104586601370705E-2</v>
      </c>
      <c r="Y67" s="44">
        <f t="shared" si="39"/>
        <v>3.2611612113198588E-2</v>
      </c>
      <c r="Z67" s="32">
        <f t="shared" si="25"/>
        <v>6.1127863275701718E-3</v>
      </c>
      <c r="AA67" s="32">
        <f t="shared" si="26"/>
        <v>1.8224704904721532E-2</v>
      </c>
      <c r="AB67" s="32">
        <f t="shared" si="27"/>
        <v>0</v>
      </c>
      <c r="AC67" s="32">
        <f t="shared" si="28"/>
        <v>1.4810627146160784E-4</v>
      </c>
      <c r="AE67" s="19">
        <f t="shared" si="29"/>
        <v>1.9004781267164778E-2</v>
      </c>
      <c r="AF67" s="19">
        <f t="shared" si="30"/>
        <v>6.0612722326446686E-3</v>
      </c>
      <c r="AG67" s="19">
        <f t="shared" si="31"/>
        <v>1.2333617154299823E-3</v>
      </c>
      <c r="AH67" s="19">
        <f t="shared" si="32"/>
        <v>9.2035465996120072E-2</v>
      </c>
      <c r="AI67" s="19">
        <f t="shared" si="33"/>
        <v>7.1391517745899691E-2</v>
      </c>
    </row>
    <row r="68" spans="1:74" x14ac:dyDescent="0.25">
      <c r="A68" s="45">
        <f t="shared" si="34"/>
        <v>67</v>
      </c>
      <c r="B68" s="32">
        <f t="shared" si="18"/>
        <v>0.96645477766070964</v>
      </c>
      <c r="C68" s="28">
        <f t="shared" si="8"/>
        <v>1.7330221218863316E-2</v>
      </c>
      <c r="D68" s="33">
        <f t="shared" si="19"/>
        <v>2.2958661963027229E-2</v>
      </c>
      <c r="E68" s="28">
        <f t="shared" si="9"/>
        <v>5.6284407441639121E-3</v>
      </c>
      <c r="F68" s="34">
        <f t="shared" si="35"/>
        <v>6.3518923552299388E-3</v>
      </c>
      <c r="G68" s="30">
        <f t="shared" si="10"/>
        <v>7.2345161106602673E-4</v>
      </c>
      <c r="H68" s="30">
        <f t="shared" si="41"/>
        <v>2E-3</v>
      </c>
      <c r="I68" s="31">
        <f t="shared" si="40"/>
        <v>-1.2765483889339733E-3</v>
      </c>
      <c r="J68" s="30">
        <f t="shared" si="21"/>
        <v>0.97631788642590667</v>
      </c>
      <c r="K68" s="30">
        <f t="shared" si="22"/>
        <v>0</v>
      </c>
      <c r="L68" s="29">
        <v>5.9483359167494962E-2</v>
      </c>
      <c r="M68" s="29">
        <v>7.3185188909381443E-2</v>
      </c>
      <c r="N68" s="37">
        <f t="shared" si="23"/>
        <v>5.9483359167494962E-2</v>
      </c>
      <c r="O68" s="37">
        <f t="shared" si="24"/>
        <v>7.3185188909381443E-2</v>
      </c>
      <c r="P68" s="32">
        <f t="shared" si="36"/>
        <v>0</v>
      </c>
      <c r="Q68" s="32">
        <f t="shared" si="12"/>
        <v>6.4896846748907597E-2</v>
      </c>
      <c r="R68" s="43">
        <v>45</v>
      </c>
      <c r="S68" s="44">
        <f t="shared" si="13"/>
        <v>2.2958661963027229E-2</v>
      </c>
      <c r="T68" s="44">
        <f t="shared" si="14"/>
        <v>7.5471999918945154E-2</v>
      </c>
      <c r="U68" s="44">
        <f t="shared" si="15"/>
        <v>9.1280324226291773E-2</v>
      </c>
      <c r="V68" s="44">
        <f t="shared" si="16"/>
        <v>1.8867999979736289E-2</v>
      </c>
      <c r="W68" s="44">
        <f t="shared" si="17"/>
        <v>1.2948627437073928E-2</v>
      </c>
      <c r="X68" s="44">
        <f t="shared" si="37"/>
        <v>1.6302274782271739E-2</v>
      </c>
      <c r="Y68" s="44">
        <f t="shared" si="39"/>
        <v>3.2374857504613823E-2</v>
      </c>
      <c r="Z68" s="32">
        <f t="shared" si="25"/>
        <v>5.7031312973415934E-3</v>
      </c>
      <c r="AA68" s="32">
        <f t="shared" si="26"/>
        <v>1.7227159011662514E-2</v>
      </c>
      <c r="AB68" s="32">
        <f t="shared" si="27"/>
        <v>0</v>
      </c>
      <c r="AC68" s="32">
        <f t="shared" si="28"/>
        <v>1.3288351049111171E-4</v>
      </c>
      <c r="AE68" s="19">
        <f t="shared" si="29"/>
        <v>1.7931745612361581E-2</v>
      </c>
      <c r="AF68" s="19">
        <f t="shared" si="30"/>
        <v>5.6274837016127297E-3</v>
      </c>
      <c r="AG68" s="19">
        <f t="shared" si="31"/>
        <v>1.1612051373827209E-3</v>
      </c>
      <c r="AH68" s="19">
        <f t="shared" si="32"/>
        <v>9.2926765659517699E-2</v>
      </c>
      <c r="AI68" s="19">
        <f t="shared" si="33"/>
        <v>7.2079198846384446E-2</v>
      </c>
    </row>
    <row r="69" spans="1:74" x14ac:dyDescent="0.25">
      <c r="A69" s="45">
        <f t="shared" si="34"/>
        <v>68</v>
      </c>
      <c r="B69" s="32">
        <f t="shared" si="18"/>
        <v>0.96807339975428852</v>
      </c>
      <c r="C69" s="28">
        <f t="shared" si="8"/>
        <v>1.6364823261712687E-2</v>
      </c>
      <c r="D69" s="33">
        <f t="shared" si="19"/>
        <v>2.1614157730432727E-2</v>
      </c>
      <c r="E69" s="28">
        <f t="shared" si="9"/>
        <v>5.2493344687200381E-3</v>
      </c>
      <c r="F69" s="34">
        <f t="shared" si="35"/>
        <v>5.8955803293847409E-3</v>
      </c>
      <c r="G69" s="30">
        <f t="shared" si="10"/>
        <v>6.4624586066470285E-4</v>
      </c>
      <c r="H69" s="30">
        <f t="shared" si="41"/>
        <v>2E-3</v>
      </c>
      <c r="I69" s="31">
        <f t="shared" si="40"/>
        <v>-1.3537541393352972E-3</v>
      </c>
      <c r="J69" s="30">
        <f t="shared" si="21"/>
        <v>0.97773959640890262</v>
      </c>
      <c r="K69" s="30">
        <f t="shared" si="22"/>
        <v>0</v>
      </c>
      <c r="L69" s="29">
        <v>5.9483359167494962E-2</v>
      </c>
      <c r="M69" s="29">
        <v>7.3185188909381443E-2</v>
      </c>
      <c r="N69" s="37">
        <f t="shared" si="23"/>
        <v>6.0346742422300585E-2</v>
      </c>
      <c r="O69" s="37">
        <f t="shared" si="24"/>
        <v>7.4549803722373437E-2</v>
      </c>
      <c r="P69" s="32">
        <f t="shared" si="36"/>
        <v>0.2</v>
      </c>
      <c r="Q69" s="32">
        <f t="shared" si="12"/>
        <v>6.6101941682646215E-2</v>
      </c>
      <c r="R69" s="43">
        <v>46</v>
      </c>
      <c r="S69" s="44">
        <f t="shared" si="13"/>
        <v>2.1614157730432727E-2</v>
      </c>
      <c r="T69" s="44">
        <f t="shared" si="14"/>
        <v>7.7241229046983259E-2</v>
      </c>
      <c r="U69" s="44">
        <f t="shared" si="15"/>
        <v>9.3420135131148663E-2</v>
      </c>
      <c r="V69" s="44">
        <f t="shared" si="16"/>
        <v>1.9310307261745815E-2</v>
      </c>
      <c r="W69" s="44">
        <f t="shared" si="17"/>
        <v>1.325217165021772E-2</v>
      </c>
      <c r="X69" s="44">
        <f t="shared" si="37"/>
        <v>1.5547378753477338E-2</v>
      </c>
      <c r="Y69" s="44">
        <f t="shared" si="39"/>
        <v>3.2149517806788354E-2</v>
      </c>
      <c r="Z69" s="32">
        <f t="shared" si="25"/>
        <v>5.312658296403476E-3</v>
      </c>
      <c r="AA69" s="32">
        <f t="shared" si="26"/>
        <v>1.6273066874105593E-2</v>
      </c>
      <c r="AB69" s="32">
        <f t="shared" si="27"/>
        <v>0</v>
      </c>
      <c r="AC69" s="32">
        <f t="shared" si="28"/>
        <v>1.1922538584072529E-4</v>
      </c>
      <c r="AE69" s="19">
        <f t="shared" si="29"/>
        <v>1.6904527348717901E-2</v>
      </c>
      <c r="AF69" s="19">
        <f t="shared" si="30"/>
        <v>5.2137134403682749E-3</v>
      </c>
      <c r="AG69" s="19">
        <f t="shared" si="31"/>
        <v>1.0932700068559669E-3</v>
      </c>
      <c r="AH69" s="19">
        <f t="shared" si="32"/>
        <v>9.3778780372229753E-2</v>
      </c>
      <c r="AI69" s="19">
        <f t="shared" si="33"/>
        <v>7.2736107789087276E-2</v>
      </c>
    </row>
    <row r="70" spans="1:74" x14ac:dyDescent="0.25">
      <c r="A70" s="45">
        <f t="shared" si="34"/>
        <v>69</v>
      </c>
      <c r="B70" s="32">
        <f t="shared" si="18"/>
        <v>0.96990591820687844</v>
      </c>
      <c r="C70" s="28">
        <f t="shared" si="8"/>
        <v>1.544273455298454E-2</v>
      </c>
      <c r="D70" s="33">
        <f t="shared" si="19"/>
        <v>2.0330829422813841E-2</v>
      </c>
      <c r="E70" s="28">
        <f t="shared" si="9"/>
        <v>4.8880948698293014E-3</v>
      </c>
      <c r="F70" s="34">
        <f t="shared" si="35"/>
        <v>5.4645870436980442E-3</v>
      </c>
      <c r="G70" s="30">
        <f t="shared" si="10"/>
        <v>5.7649217386874282E-4</v>
      </c>
      <c r="H70" s="30">
        <f t="shared" si="41"/>
        <v>2E-3</v>
      </c>
      <c r="I70" s="31">
        <f t="shared" si="40"/>
        <v>-1.4235078261312572E-3</v>
      </c>
      <c r="J70" s="30">
        <f t="shared" si="21"/>
        <v>0.97909267840331748</v>
      </c>
      <c r="K70" s="30">
        <f t="shared" si="22"/>
        <v>0</v>
      </c>
      <c r="L70" s="29">
        <v>5.9483359167494962E-2</v>
      </c>
      <c r="M70" s="29">
        <v>7.3185188909381443E-2</v>
      </c>
      <c r="N70" s="37">
        <f t="shared" si="23"/>
        <v>6.1210125677106209E-2</v>
      </c>
      <c r="O70" s="37">
        <f t="shared" si="24"/>
        <v>7.5914418535365402E-2</v>
      </c>
      <c r="P70" s="32">
        <f t="shared" si="36"/>
        <v>0.4</v>
      </c>
      <c r="Q70" s="32">
        <f t="shared" si="12"/>
        <v>6.7333891111432287E-2</v>
      </c>
      <c r="R70" s="43">
        <v>47</v>
      </c>
      <c r="S70" s="44">
        <f t="shared" si="13"/>
        <v>2.0330829422813841E-2</v>
      </c>
      <c r="T70" s="44">
        <f t="shared" si="14"/>
        <v>7.9083562528578968E-2</v>
      </c>
      <c r="U70" s="44">
        <f t="shared" si="15"/>
        <v>9.5648362787943475E-2</v>
      </c>
      <c r="V70" s="44">
        <f t="shared" si="16"/>
        <v>1.9770890632144742E-2</v>
      </c>
      <c r="W70" s="44">
        <f t="shared" si="17"/>
        <v>1.3568258276962083E-2</v>
      </c>
      <c r="X70" s="44">
        <f t="shared" si="37"/>
        <v>1.4844633287182628E-2</v>
      </c>
      <c r="Y70" s="44">
        <f t="shared" si="39"/>
        <v>3.1936122590092812E-2</v>
      </c>
      <c r="Z70" s="32">
        <f t="shared" si="25"/>
        <v>4.9413067492768709E-3</v>
      </c>
      <c r="AA70" s="32">
        <f t="shared" si="26"/>
        <v>1.5361121161795666E-2</v>
      </c>
      <c r="AB70" s="32">
        <f t="shared" si="27"/>
        <v>0</v>
      </c>
      <c r="AC70" s="32">
        <f t="shared" si="28"/>
        <v>1.0697107998076713E-4</v>
      </c>
      <c r="AE70" s="19">
        <f t="shared" si="29"/>
        <v>1.592188918852503E-2</v>
      </c>
      <c r="AF70" s="19">
        <f t="shared" si="30"/>
        <v>4.8200794916027703E-3</v>
      </c>
      <c r="AG70" s="19">
        <f t="shared" si="31"/>
        <v>1.0293093523378958E-3</v>
      </c>
      <c r="AH70" s="19">
        <f t="shared" si="32"/>
        <v>9.4592277803582384E-2</v>
      </c>
      <c r="AI70" s="19">
        <f t="shared" si="33"/>
        <v>7.3362843121211108E-2</v>
      </c>
      <c r="BV70" s="23"/>
    </row>
    <row r="71" spans="1:74" x14ac:dyDescent="0.25">
      <c r="A71" s="45">
        <f t="shared" si="34"/>
        <v>70</v>
      </c>
      <c r="B71" s="32">
        <f t="shared" si="18"/>
        <v>0.97196552090214727</v>
      </c>
      <c r="C71" s="28">
        <f t="shared" si="8"/>
        <v>1.456256612746186E-2</v>
      </c>
      <c r="D71" s="33">
        <f t="shared" si="19"/>
        <v>1.9107194047720471E-2</v>
      </c>
      <c r="E71" s="28">
        <f t="shared" si="9"/>
        <v>4.5446279202586105E-3</v>
      </c>
      <c r="F71" s="34">
        <f t="shared" si="35"/>
        <v>5.0581940961414206E-3</v>
      </c>
      <c r="G71" s="30">
        <f t="shared" si="10"/>
        <v>5.1356617588281007E-4</v>
      </c>
      <c r="H71" s="30">
        <f t="shared" si="41"/>
        <v>2E-3</v>
      </c>
      <c r="I71" s="31">
        <f t="shared" si="40"/>
        <v>-1.48643382411719E-3</v>
      </c>
      <c r="J71" s="30">
        <f t="shared" si="21"/>
        <v>0.98037923977639674</v>
      </c>
      <c r="K71" s="30">
        <f t="shared" si="22"/>
        <v>0</v>
      </c>
      <c r="L71" s="29">
        <v>5.9483359167494962E-2</v>
      </c>
      <c r="M71" s="29">
        <v>7.3185188909381443E-2</v>
      </c>
      <c r="N71" s="37">
        <f t="shared" si="23"/>
        <v>6.2073508931911825E-2</v>
      </c>
      <c r="O71" s="37">
        <f t="shared" si="24"/>
        <v>7.7279033348357395E-2</v>
      </c>
      <c r="P71" s="32">
        <f t="shared" si="36"/>
        <v>0.60000000000000009</v>
      </c>
      <c r="Q71" s="32">
        <f t="shared" si="12"/>
        <v>6.8595071902061169E-2</v>
      </c>
      <c r="R71" s="43">
        <v>48</v>
      </c>
      <c r="S71" s="44">
        <f t="shared" si="13"/>
        <v>1.9107194047720471E-2</v>
      </c>
      <c r="T71" s="44">
        <f t="shared" si="14"/>
        <v>8.1003441493777029E-2</v>
      </c>
      <c r="U71" s="44">
        <f t="shared" si="15"/>
        <v>9.7970378563419516E-2</v>
      </c>
      <c r="V71" s="44">
        <f t="shared" si="16"/>
        <v>2.0250860373444257E-2</v>
      </c>
      <c r="W71" s="44">
        <f t="shared" si="17"/>
        <v>1.3897649275893122E-2</v>
      </c>
      <c r="X71" s="44">
        <f t="shared" si="37"/>
        <v>1.4198085971987304E-2</v>
      </c>
      <c r="Y71" s="44">
        <f t="shared" si="39"/>
        <v>3.1735233410434327E-2</v>
      </c>
      <c r="Z71" s="32">
        <f t="shared" si="25"/>
        <v>4.5888793910630957E-3</v>
      </c>
      <c r="AA71" s="32">
        <f t="shared" si="26"/>
        <v>1.4490004151646285E-2</v>
      </c>
      <c r="AB71" s="32">
        <f t="shared" si="27"/>
        <v>0</v>
      </c>
      <c r="AC71" s="32">
        <f t="shared" si="28"/>
        <v>9.5976304639837991E-5</v>
      </c>
      <c r="AE71" s="19">
        <f t="shared" si="29"/>
        <v>1.4982595384603101E-2</v>
      </c>
      <c r="AF71" s="19">
        <f t="shared" si="30"/>
        <v>4.4465479924107685E-3</v>
      </c>
      <c r="AG71" s="19">
        <f t="shared" si="31"/>
        <v>9.69090651134857E-4</v>
      </c>
      <c r="AH71" s="19">
        <f t="shared" si="32"/>
        <v>9.5368100445265377E-2</v>
      </c>
      <c r="AI71" s="19">
        <f t="shared" si="33"/>
        <v>7.3960064483845067E-2</v>
      </c>
    </row>
    <row r="72" spans="1:74" x14ac:dyDescent="0.25">
      <c r="A72" s="45">
        <f t="shared" si="34"/>
        <v>71</v>
      </c>
      <c r="B72" s="32">
        <f t="shared" si="18"/>
        <v>0.97426700582814496</v>
      </c>
      <c r="C72" s="28">
        <f t="shared" si="8"/>
        <v>1.3722953069649638E-2</v>
      </c>
      <c r="D72" s="33">
        <f t="shared" si="19"/>
        <v>1.7941707377811623E-2</v>
      </c>
      <c r="E72" s="28">
        <f t="shared" si="9"/>
        <v>4.2187543081619854E-3</v>
      </c>
      <c r="F72" s="34">
        <f t="shared" si="35"/>
        <v>4.6756391662042696E-3</v>
      </c>
      <c r="G72" s="30">
        <f t="shared" si="10"/>
        <v>4.5688485804228421E-4</v>
      </c>
      <c r="H72" s="30">
        <f t="shared" si="41"/>
        <v>2E-3</v>
      </c>
      <c r="I72" s="31">
        <f t="shared" si="40"/>
        <v>-1.5431151419577158E-3</v>
      </c>
      <c r="J72" s="30">
        <f t="shared" si="21"/>
        <v>0.98160140776414617</v>
      </c>
      <c r="K72" s="30">
        <f t="shared" si="22"/>
        <v>0</v>
      </c>
      <c r="L72" s="29">
        <v>5.9483359167494962E-2</v>
      </c>
      <c r="M72" s="29">
        <v>7.3185188909381443E-2</v>
      </c>
      <c r="N72" s="37">
        <f t="shared" si="23"/>
        <v>6.2936892186717441E-2</v>
      </c>
      <c r="O72" s="37">
        <f t="shared" si="24"/>
        <v>7.8643648161349375E-2</v>
      </c>
      <c r="P72" s="32">
        <f t="shared" si="36"/>
        <v>0.8</v>
      </c>
      <c r="Q72" s="32">
        <f t="shared" si="12"/>
        <v>6.9888092433187471E-2</v>
      </c>
      <c r="R72" s="43">
        <v>49</v>
      </c>
      <c r="S72" s="44">
        <f t="shared" si="13"/>
        <v>1.7941707377811623E-2</v>
      </c>
      <c r="T72" s="44">
        <f t="shared" si="14"/>
        <v>8.3005696686465152E-2</v>
      </c>
      <c r="U72" s="44">
        <f t="shared" si="15"/>
        <v>0.10039202504646799</v>
      </c>
      <c r="V72" s="44">
        <f t="shared" si="16"/>
        <v>2.0751424171616288E-2</v>
      </c>
      <c r="W72" s="44">
        <f t="shared" si="17"/>
        <v>1.4241173451109222E-2</v>
      </c>
      <c r="X72" s="44">
        <f t="shared" si="37"/>
        <v>1.3612816858049744E-2</v>
      </c>
      <c r="Y72" s="44">
        <f t="shared" si="39"/>
        <v>3.1547446223552704E-2</v>
      </c>
      <c r="Z72" s="32">
        <f t="shared" si="25"/>
        <v>4.2551146208997291E-3</v>
      </c>
      <c r="AA72" s="32">
        <f t="shared" si="26"/>
        <v>1.3658428051727112E-2</v>
      </c>
      <c r="AB72" s="32">
        <f t="shared" si="27"/>
        <v>0</v>
      </c>
      <c r="AC72" s="32">
        <f t="shared" si="28"/>
        <v>8.6111601883192743E-5</v>
      </c>
      <c r="AE72" s="19">
        <f t="shared" si="29"/>
        <v>1.4085412918181371E-2</v>
      </c>
      <c r="AF72" s="19">
        <f t="shared" si="30"/>
        <v>4.0929771425768074E-3</v>
      </c>
      <c r="AG72" s="19">
        <f t="shared" si="31"/>
        <v>9.1239498405789937E-4</v>
      </c>
      <c r="AH72" s="19">
        <f t="shared" si="32"/>
        <v>9.6107140882547681E-2</v>
      </c>
      <c r="AI72" s="19">
        <f t="shared" si="33"/>
        <v>7.4528473029895417E-2</v>
      </c>
    </row>
    <row r="73" spans="1:74" x14ac:dyDescent="0.25">
      <c r="A73" s="45">
        <f t="shared" si="34"/>
        <v>72</v>
      </c>
      <c r="B73" s="32">
        <f t="shared" si="18"/>
        <v>0.97682700051788141</v>
      </c>
      <c r="C73" s="28">
        <f t="shared" si="8"/>
        <v>1.2922554589758734E-2</v>
      </c>
      <c r="D73" s="33">
        <f t="shared" si="19"/>
        <v>1.6832772802914227E-2</v>
      </c>
      <c r="E73" s="28">
        <f t="shared" si="9"/>
        <v>3.9102182131554924E-3</v>
      </c>
      <c r="F73" s="34">
        <f t="shared" si="35"/>
        <v>4.3161232799654795E-3</v>
      </c>
      <c r="G73" s="30">
        <f t="shared" si="10"/>
        <v>4.0590506680998704E-4</v>
      </c>
      <c r="H73" s="30">
        <f t="shared" si="41"/>
        <v>2E-3</v>
      </c>
      <c r="I73" s="31">
        <f t="shared" si="40"/>
        <v>-1.594094933190013E-3</v>
      </c>
      <c r="J73" s="30">
        <f t="shared" si="21"/>
        <v>0.98276132213027578</v>
      </c>
      <c r="K73" s="30">
        <f t="shared" si="22"/>
        <v>0</v>
      </c>
      <c r="L73" s="29">
        <v>6.3800275441523072E-2</v>
      </c>
      <c r="M73" s="29">
        <v>8.0008262974341354E-2</v>
      </c>
      <c r="N73" s="37">
        <f t="shared" si="23"/>
        <v>6.3800275441523072E-2</v>
      </c>
      <c r="O73" s="37">
        <f t="shared" si="24"/>
        <v>8.0008262974341354E-2</v>
      </c>
      <c r="P73" s="32">
        <f t="shared" si="36"/>
        <v>0</v>
      </c>
      <c r="Q73" s="32">
        <f t="shared" si="12"/>
        <v>7.1215741235376495E-2</v>
      </c>
      <c r="R73" s="43">
        <v>50</v>
      </c>
      <c r="S73" s="44">
        <f t="shared" si="13"/>
        <v>1.6832772802914227E-2</v>
      </c>
      <c r="T73" s="44">
        <f t="shared" si="14"/>
        <v>8.5095501749067035E-2</v>
      </c>
      <c r="U73" s="44">
        <f t="shared" si="15"/>
        <v>0.1029195595478581</v>
      </c>
      <c r="V73" s="44">
        <f t="shared" si="16"/>
        <v>2.1273875437266759E-2</v>
      </c>
      <c r="W73" s="44">
        <f t="shared" si="17"/>
        <v>1.4599718437339938E-2</v>
      </c>
      <c r="X73" s="44">
        <f t="shared" si="37"/>
        <v>1.3132767900864626E-2</v>
      </c>
      <c r="Y73" s="44">
        <f t="shared" si="39"/>
        <v>3.137339411073449E-2</v>
      </c>
      <c r="Z73" s="32">
        <f t="shared" si="25"/>
        <v>3.9396781886456974E-3</v>
      </c>
      <c r="AA73" s="32">
        <f t="shared" si="26"/>
        <v>1.2865125459992617E-2</v>
      </c>
      <c r="AB73" s="32">
        <f t="shared" si="27"/>
        <v>0</v>
      </c>
      <c r="AC73" s="32">
        <f t="shared" si="28"/>
        <v>7.7260819810847018E-5</v>
      </c>
      <c r="AE73" s="19">
        <f t="shared" si="29"/>
        <v>1.3229112814149919E-2</v>
      </c>
      <c r="AF73" s="19">
        <f t="shared" si="30"/>
        <v>3.7591281214532368E-3</v>
      </c>
      <c r="AG73" s="19">
        <f t="shared" si="31"/>
        <v>8.5901623956350607E-4</v>
      </c>
      <c r="AH73" s="19">
        <f t="shared" si="32"/>
        <v>9.6810335524457405E-2</v>
      </c>
      <c r="AI73" s="19">
        <f t="shared" si="33"/>
        <v>7.5068806257635096E-2</v>
      </c>
    </row>
    <row r="74" spans="1:74" x14ac:dyDescent="0.25">
      <c r="A74" s="45">
        <f t="shared" si="34"/>
        <v>73</v>
      </c>
      <c r="B74" s="32">
        <f t="shared" si="18"/>
        <v>0.97966490714724674</v>
      </c>
      <c r="C74" s="28">
        <f t="shared" si="8"/>
        <v>1.21602019940543E-2</v>
      </c>
      <c r="D74" s="33">
        <f t="shared" si="19"/>
        <v>1.5778910955718772E-2</v>
      </c>
      <c r="E74" s="28">
        <f t="shared" si="9"/>
        <v>3.6187089616644716E-3</v>
      </c>
      <c r="F74" s="34">
        <f t="shared" si="35"/>
        <v>3.9788321667563013E-3</v>
      </c>
      <c r="G74" s="30">
        <f t="shared" si="10"/>
        <v>3.6012320509182976E-4</v>
      </c>
      <c r="H74" s="30">
        <f t="shared" si="41"/>
        <v>2E-3</v>
      </c>
      <c r="I74" s="31">
        <f t="shared" si="40"/>
        <v>-1.6398767949081703E-3</v>
      </c>
      <c r="J74" s="30">
        <f t="shared" si="21"/>
        <v>0.98386096583918936</v>
      </c>
      <c r="K74" s="30">
        <f t="shared" si="22"/>
        <v>0</v>
      </c>
      <c r="L74" s="29">
        <v>6.3800275441523072E-2</v>
      </c>
      <c r="M74" s="29">
        <v>8.0008262974341354E-2</v>
      </c>
      <c r="N74" s="37">
        <f t="shared" si="23"/>
        <v>6.4653449398875185E-2</v>
      </c>
      <c r="O74" s="37">
        <f t="shared" si="24"/>
        <v>8.1369259664105478E-2</v>
      </c>
      <c r="P74" s="32">
        <f t="shared" si="36"/>
        <v>0.2</v>
      </c>
      <c r="Q74" s="32">
        <f t="shared" si="12"/>
        <v>7.2570940810961534E-2</v>
      </c>
      <c r="R74" s="43">
        <v>51</v>
      </c>
      <c r="S74" s="44">
        <f t="shared" si="13"/>
        <v>1.5778910955718772E-2</v>
      </c>
      <c r="T74" s="44">
        <f t="shared" si="14"/>
        <v>8.7266589990087906E-2</v>
      </c>
      <c r="U74" s="44">
        <f t="shared" si="15"/>
        <v>0.10554540275828199</v>
      </c>
      <c r="V74" s="44">
        <f t="shared" si="16"/>
        <v>2.1816647497521977E-2</v>
      </c>
      <c r="W74" s="44">
        <f t="shared" si="17"/>
        <v>1.4972209066926851E-2</v>
      </c>
      <c r="X74" s="44">
        <f t="shared" si="37"/>
        <v>1.2711737318381638E-2</v>
      </c>
      <c r="Y74" s="44">
        <f t="shared" si="39"/>
        <v>3.1213750354890043E-2</v>
      </c>
      <c r="Z74" s="32">
        <f t="shared" si="25"/>
        <v>3.6421723793451989E-3</v>
      </c>
      <c r="AA74" s="32">
        <f t="shared" si="26"/>
        <v>1.2108850005819195E-2</v>
      </c>
      <c r="AB74" s="32">
        <f t="shared" si="27"/>
        <v>0</v>
      </c>
      <c r="AC74" s="32">
        <f t="shared" si="28"/>
        <v>6.9319744927532763E-5</v>
      </c>
      <c r="AE74" s="19">
        <f t="shared" si="29"/>
        <v>1.2412613645072195E-2</v>
      </c>
      <c r="AF74" s="19">
        <f t="shared" si="30"/>
        <v>3.4445346410450009E-3</v>
      </c>
      <c r="AG74" s="19">
        <f t="shared" si="31"/>
        <v>8.0876036445526995E-4</v>
      </c>
      <c r="AH74" s="19">
        <f t="shared" si="32"/>
        <v>9.7478657833155125E-2</v>
      </c>
      <c r="AI74" s="19">
        <f t="shared" si="33"/>
        <v>7.5581832473531577E-2</v>
      </c>
    </row>
    <row r="75" spans="1:74" x14ac:dyDescent="0.25">
      <c r="A75" s="45">
        <f t="shared" si="34"/>
        <v>74</v>
      </c>
      <c r="B75" s="32">
        <f t="shared" si="18"/>
        <v>0.98280173254339043</v>
      </c>
      <c r="C75" s="28">
        <f t="shared" si="8"/>
        <v>1.1434574924843099E-2</v>
      </c>
      <c r="D75" s="33">
        <f t="shared" si="19"/>
        <v>1.4778415076999564E-2</v>
      </c>
      <c r="E75" s="28">
        <f t="shared" si="9"/>
        <v>3.3438401521564652E-3</v>
      </c>
      <c r="F75" s="34">
        <f t="shared" si="35"/>
        <v>3.6629106629004543E-3</v>
      </c>
      <c r="G75" s="30">
        <f t="shared" si="10"/>
        <v>3.1907051074398906E-4</v>
      </c>
      <c r="H75" s="30">
        <f t="shared" si="41"/>
        <v>2E-3</v>
      </c>
      <c r="I75" s="31">
        <f t="shared" si="40"/>
        <v>-1.680929489256011E-3</v>
      </c>
      <c r="J75" s="30">
        <f t="shared" si="21"/>
        <v>0.98490251441225629</v>
      </c>
      <c r="K75" s="30">
        <f t="shared" si="22"/>
        <v>0</v>
      </c>
      <c r="L75" s="29">
        <v>6.3800275441523072E-2</v>
      </c>
      <c r="M75" s="29">
        <v>8.0008262974341354E-2</v>
      </c>
      <c r="N75" s="37">
        <f t="shared" si="23"/>
        <v>6.5506623356227284E-2</v>
      </c>
      <c r="O75" s="37">
        <f t="shared" si="24"/>
        <v>8.2730256353869602E-2</v>
      </c>
      <c r="P75" s="32">
        <f t="shared" si="36"/>
        <v>0.4</v>
      </c>
      <c r="Q75" s="32">
        <f t="shared" si="12"/>
        <v>7.3967342812109635E-2</v>
      </c>
      <c r="R75" s="43">
        <v>52</v>
      </c>
      <c r="S75" s="44">
        <f t="shared" si="13"/>
        <v>1.4778415076999564E-2</v>
      </c>
      <c r="T75" s="44">
        <f t="shared" si="14"/>
        <v>8.9537351307155455E-2</v>
      </c>
      <c r="U75" s="44">
        <f t="shared" si="15"/>
        <v>0.10829179651338396</v>
      </c>
      <c r="V75" s="44">
        <f t="shared" si="16"/>
        <v>2.2384337826788864E-2</v>
      </c>
      <c r="W75" s="44">
        <f t="shared" si="17"/>
        <v>1.5361800469364912E-2</v>
      </c>
      <c r="X75" s="44">
        <f t="shared" si="37"/>
        <v>1.2375285395197964E-2</v>
      </c>
      <c r="Y75" s="44">
        <f t="shared" si="39"/>
        <v>3.1069231910689554E-2</v>
      </c>
      <c r="Z75" s="32">
        <f t="shared" si="25"/>
        <v>3.3622536700555149E-3</v>
      </c>
      <c r="AA75" s="32">
        <f t="shared" si="26"/>
        <v>1.1388574847090747E-2</v>
      </c>
      <c r="AB75" s="32">
        <f t="shared" si="27"/>
        <v>0</v>
      </c>
      <c r="AC75" s="32">
        <f t="shared" si="28"/>
        <v>6.2194875081348483E-5</v>
      </c>
      <c r="AE75" s="19">
        <f t="shared" si="29"/>
        <v>1.1634671110368913E-2</v>
      </c>
      <c r="AF75" s="19">
        <f t="shared" si="30"/>
        <v>3.1489994305718859E-3</v>
      </c>
      <c r="AG75" s="19">
        <f t="shared" si="31"/>
        <v>7.6144465842250782E-4</v>
      </c>
      <c r="AH75" s="19">
        <f t="shared" si="32"/>
        <v>9.8113014245576544E-2</v>
      </c>
      <c r="AI75" s="19">
        <f t="shared" si="33"/>
        <v>7.606826951231932E-2</v>
      </c>
    </row>
    <row r="76" spans="1:74" x14ac:dyDescent="0.25">
      <c r="A76" s="45">
        <f t="shared" si="34"/>
        <v>75</v>
      </c>
      <c r="B76" s="32">
        <f t="shared" si="18"/>
        <v>0.98626128138650959</v>
      </c>
      <c r="C76" s="28">
        <f t="shared" si="8"/>
        <v>1.0744379683728876E-2</v>
      </c>
      <c r="D76" s="33">
        <f t="shared" si="19"/>
        <v>1.3829553747351963E-2</v>
      </c>
      <c r="E76" s="28">
        <f t="shared" si="9"/>
        <v>3.0851740636230877E-3</v>
      </c>
      <c r="F76" s="34">
        <f t="shared" si="35"/>
        <v>3.3674872442731943E-3</v>
      </c>
      <c r="G76" s="30">
        <f t="shared" si="10"/>
        <v>2.823131806501066E-4</v>
      </c>
      <c r="H76" s="30">
        <f t="shared" si="41"/>
        <v>2E-3</v>
      </c>
      <c r="I76" s="31">
        <f t="shared" si="40"/>
        <v>-1.7176868193498934E-3</v>
      </c>
      <c r="J76" s="30">
        <f t="shared" si="21"/>
        <v>0.98588813307199785</v>
      </c>
      <c r="K76" s="30">
        <f t="shared" si="22"/>
        <v>0</v>
      </c>
      <c r="L76" s="29">
        <v>6.3800275441523072E-2</v>
      </c>
      <c r="M76" s="29">
        <v>8.0008262974341354E-2</v>
      </c>
      <c r="N76" s="37">
        <f t="shared" si="23"/>
        <v>6.6359797313579383E-2</v>
      </c>
      <c r="O76" s="37">
        <f t="shared" si="24"/>
        <v>8.409125304363374E-2</v>
      </c>
      <c r="P76" s="32">
        <f t="shared" si="36"/>
        <v>0.60000000000000009</v>
      </c>
      <c r="Q76" s="32">
        <f t="shared" si="12"/>
        <v>7.5408733328061181E-2</v>
      </c>
      <c r="R76" s="43">
        <v>53</v>
      </c>
      <c r="S76" s="44">
        <f t="shared" si="13"/>
        <v>1.3829553747351963E-2</v>
      </c>
      <c r="T76" s="44">
        <f t="shared" si="14"/>
        <v>9.1914646355876914E-2</v>
      </c>
      <c r="U76" s="44">
        <f t="shared" si="15"/>
        <v>0.11116703849798626</v>
      </c>
      <c r="V76" s="44">
        <f t="shared" si="16"/>
        <v>2.2978661588969228E-2</v>
      </c>
      <c r="W76" s="44">
        <f t="shared" si="17"/>
        <v>1.5769669717920064E-2</v>
      </c>
      <c r="X76" s="44">
        <f t="shared" si="37"/>
        <v>1.2133935163250582E-2</v>
      </c>
      <c r="Y76" s="44">
        <f t="shared" si="39"/>
        <v>3.0940603317905727E-2</v>
      </c>
      <c r="Z76" s="32">
        <f t="shared" si="25"/>
        <v>3.0993042497058625E-3</v>
      </c>
      <c r="AA76" s="32">
        <f t="shared" si="26"/>
        <v>1.0702998707530017E-2</v>
      </c>
      <c r="AB76" s="32">
        <f t="shared" si="27"/>
        <v>0</v>
      </c>
      <c r="AC76" s="32">
        <f t="shared" si="28"/>
        <v>5.5802318523075671E-5</v>
      </c>
      <c r="AE76" s="19">
        <f>AE75*(1-V75-W75-Y75)+$D$5*AG75+X75*AF75</f>
        <v>1.0894049970839544E-2</v>
      </c>
      <c r="AF76" s="19">
        <f t="shared" si="30"/>
        <v>2.8720403400729348E-3</v>
      </c>
      <c r="AG76" s="19">
        <f t="shared" si="31"/>
        <v>7.1689710985117945E-4</v>
      </c>
      <c r="AH76" s="19">
        <f t="shared" si="32"/>
        <v>9.8714459459770865E-2</v>
      </c>
      <c r="AI76" s="19">
        <f t="shared" si="33"/>
        <v>7.6528952076724638E-2</v>
      </c>
    </row>
    <row r="77" spans="1:74" x14ac:dyDescent="0.25">
      <c r="A77" s="45">
        <f t="shared" si="34"/>
        <v>76</v>
      </c>
      <c r="B77" s="32">
        <f t="shared" si="18"/>
        <v>0.99007048254396968</v>
      </c>
      <c r="C77" s="28">
        <f t="shared" si="8"/>
        <v>1.0088348901718747E-2</v>
      </c>
      <c r="D77" s="33">
        <f t="shared" si="19"/>
        <v>1.2930578166221254E-2</v>
      </c>
      <c r="E77" s="28">
        <f t="shared" si="9"/>
        <v>2.8422292645025066E-3</v>
      </c>
      <c r="F77" s="34">
        <f t="shared" si="35"/>
        <v>3.0916798738134222E-3</v>
      </c>
      <c r="G77" s="30">
        <f t="shared" si="10"/>
        <v>2.4945060931091554E-4</v>
      </c>
      <c r="H77" s="30">
        <f t="shared" si="41"/>
        <v>2E-3</v>
      </c>
      <c r="I77" s="31">
        <f t="shared" si="40"/>
        <v>-1.7505493906890845E-3</v>
      </c>
      <c r="J77" s="30">
        <f t="shared" si="21"/>
        <v>0.98681997122446785</v>
      </c>
      <c r="K77" s="30">
        <f t="shared" si="22"/>
        <v>0</v>
      </c>
      <c r="L77" s="29">
        <v>6.3800275441523072E-2</v>
      </c>
      <c r="M77" s="29">
        <v>8.0008262974341354E-2</v>
      </c>
      <c r="N77" s="37">
        <f t="shared" si="23"/>
        <v>6.7212971270931482E-2</v>
      </c>
      <c r="O77" s="37">
        <f t="shared" si="24"/>
        <v>8.5452249733397864E-2</v>
      </c>
      <c r="P77" s="32">
        <f t="shared" si="36"/>
        <v>0.8</v>
      </c>
      <c r="Q77" s="32">
        <f t="shared" si="12"/>
        <v>7.689927914133303E-2</v>
      </c>
      <c r="R77" s="43">
        <v>54</v>
      </c>
      <c r="S77" s="44">
        <f t="shared" si="13"/>
        <v>1.2930578166221254E-2</v>
      </c>
      <c r="T77" s="44">
        <f t="shared" si="14"/>
        <v>9.4406001123047298E-2</v>
      </c>
      <c r="U77" s="44">
        <f t="shared" si="15"/>
        <v>0.1141802310880099</v>
      </c>
      <c r="V77" s="44">
        <f t="shared" si="16"/>
        <v>2.3601500280761824E-2</v>
      </c>
      <c r="W77" s="44">
        <f t="shared" si="17"/>
        <v>1.6197108035816945E-2</v>
      </c>
      <c r="X77" s="44">
        <f t="shared" si="37"/>
        <v>1.2000000264855374E-2</v>
      </c>
      <c r="Y77" s="44">
        <f t="shared" si="39"/>
        <v>3.0828681113382713E-2</v>
      </c>
      <c r="Z77" s="32">
        <f t="shared" si="25"/>
        <v>2.8527789915647997E-3</v>
      </c>
      <c r="AA77" s="32">
        <f t="shared" si="26"/>
        <v>1.0050913599663402E-2</v>
      </c>
      <c r="AB77" s="32">
        <f t="shared" si="27"/>
        <v>0</v>
      </c>
      <c r="AC77" s="32">
        <f t="shared" si="28"/>
        <v>5.0066806123140142E-5</v>
      </c>
      <c r="AE77" s="19">
        <f t="shared" si="29"/>
        <v>1.0189525977783826E-2</v>
      </c>
      <c r="AF77" s="19">
        <f>AF76*(1-T76-U76-X76)+AG76*$D$14+Y76*AE76</f>
        <v>2.613120623713145E-3</v>
      </c>
      <c r="AG77" s="19">
        <f t="shared" si="31"/>
        <v>6.7495577049251558E-4</v>
      </c>
      <c r="AH77" s="19">
        <f t="shared" si="32"/>
        <v>9.928406636643676E-2</v>
      </c>
      <c r="AI77" s="19">
        <f t="shared" si="33"/>
        <v>7.6964730218832919E-2</v>
      </c>
    </row>
    <row r="78" spans="1:74" x14ac:dyDescent="0.25">
      <c r="A78" s="45">
        <f t="shared" si="34"/>
        <v>77</v>
      </c>
      <c r="B78" s="32">
        <f t="shared" si="18"/>
        <v>0.99425985083626578</v>
      </c>
      <c r="C78" s="28">
        <f t="shared" si="8"/>
        <v>9.4652412051913163E-3</v>
      </c>
      <c r="D78" s="33">
        <f t="shared" si="19"/>
        <v>1.2079729038340056E-2</v>
      </c>
      <c r="E78" s="28">
        <f t="shared" si="9"/>
        <v>2.6144878331487401E-3</v>
      </c>
      <c r="F78" s="34">
        <f t="shared" si="35"/>
        <v>2.8346014498864588E-3</v>
      </c>
      <c r="G78" s="30">
        <f t="shared" si="10"/>
        <v>2.201136167377187E-4</v>
      </c>
      <c r="H78" s="30">
        <f t="shared" si="41"/>
        <v>2E-3</v>
      </c>
      <c r="I78" s="31">
        <f t="shared" si="40"/>
        <v>-1.7798863832622813E-3</v>
      </c>
      <c r="J78" s="30">
        <f t="shared" si="21"/>
        <v>0.98770015734492222</v>
      </c>
      <c r="K78" s="30">
        <f t="shared" si="22"/>
        <v>0</v>
      </c>
      <c r="L78" s="29">
        <v>6.8066145228283595E-2</v>
      </c>
      <c r="M78" s="29">
        <v>8.6813246423161988E-2</v>
      </c>
      <c r="N78" s="37">
        <f t="shared" si="23"/>
        <v>6.8066145228283595E-2</v>
      </c>
      <c r="O78" s="37">
        <f t="shared" si="24"/>
        <v>8.6813246423161988E-2</v>
      </c>
      <c r="P78" s="32">
        <f t="shared" si="36"/>
        <v>0</v>
      </c>
      <c r="Q78" s="32">
        <f t="shared" si="12"/>
        <v>7.8443401101717963E-2</v>
      </c>
      <c r="R78" s="43">
        <v>55</v>
      </c>
      <c r="S78" s="44">
        <f t="shared" si="13"/>
        <v>1.2079729038340056E-2</v>
      </c>
      <c r="T78" s="44">
        <f t="shared" si="14"/>
        <v>9.7019477020971107E-2</v>
      </c>
      <c r="U78" s="44">
        <f t="shared" si="15"/>
        <v>0.11734112423482317</v>
      </c>
      <c r="V78" s="44">
        <f t="shared" si="16"/>
        <v>2.4254869255242777E-2</v>
      </c>
      <c r="W78" s="44">
        <f t="shared" si="17"/>
        <v>1.6645498508499949E-2</v>
      </c>
      <c r="X78" s="44">
        <f t="shared" si="37"/>
        <v>1.205362381276078E-2</v>
      </c>
      <c r="Y78" s="44">
        <f t="shared" si="39"/>
        <v>3.0734338804282283E-2</v>
      </c>
      <c r="Z78" s="32">
        <f t="shared" si="25"/>
        <v>2.622099547550064E-3</v>
      </c>
      <c r="AA78" s="32">
        <f t="shared" si="26"/>
        <v>9.4311344532645065E-3</v>
      </c>
      <c r="AB78" s="32">
        <f t="shared" si="27"/>
        <v>0</v>
      </c>
      <c r="AC78" s="32">
        <f t="shared" si="28"/>
        <v>4.4920805115571058E-5</v>
      </c>
      <c r="AE78" s="19">
        <f t="shared" si="29"/>
        <v>9.5198867753034187E-3</v>
      </c>
      <c r="AF78" s="19">
        <f>AF77*(1-T77-U77-X77)+AG77*$D$14+Y77*AE77</f>
        <v>2.3716574914352875E-3</v>
      </c>
      <c r="AG78" s="19">
        <f t="shared" si="31"/>
        <v>6.3546816671602438E-4</v>
      </c>
      <c r="AH78" s="19">
        <f t="shared" si="32"/>
        <v>9.9822921183338659E-2</v>
      </c>
      <c r="AI78" s="19">
        <f t="shared" si="33"/>
        <v>7.7376465340465772E-2</v>
      </c>
    </row>
    <row r="79" spans="1:74" x14ac:dyDescent="0.25">
      <c r="A79" s="45">
        <f t="shared" si="34"/>
        <v>78</v>
      </c>
      <c r="B79" s="32">
        <f t="shared" si="18"/>
        <v>0.99886584586058635</v>
      </c>
      <c r="C79" s="28">
        <f t="shared" si="8"/>
        <v>8.8740137709635552E-3</v>
      </c>
      <c r="D79" s="33">
        <f t="shared" si="19"/>
        <v>1.1275425399881517E-2</v>
      </c>
      <c r="E79" s="28">
        <f t="shared" si="9"/>
        <v>2.401411628917962E-3</v>
      </c>
      <c r="F79" s="34">
        <f t="shared" si="35"/>
        <v>2.5953750738405331E-3</v>
      </c>
      <c r="G79" s="30">
        <f t="shared" si="10"/>
        <v>1.9396344492257113E-4</v>
      </c>
      <c r="H79" s="30">
        <f t="shared" si="41"/>
        <v>2E-3</v>
      </c>
      <c r="I79" s="31">
        <f t="shared" si="40"/>
        <v>-1.8060365550774289E-3</v>
      </c>
      <c r="J79" s="30">
        <f t="shared" si="21"/>
        <v>0.98853061115519592</v>
      </c>
      <c r="K79" s="30">
        <f t="shared" si="22"/>
        <v>0</v>
      </c>
      <c r="L79" s="29">
        <v>6.8066145228283595E-2</v>
      </c>
      <c r="M79" s="29">
        <v>8.6813246423161988E-2</v>
      </c>
      <c r="N79" s="37">
        <f t="shared" si="23"/>
        <v>6.8903147497593575E-2</v>
      </c>
      <c r="O79" s="37">
        <f t="shared" si="24"/>
        <v>8.8170301947686464E-2</v>
      </c>
      <c r="P79" s="32">
        <f t="shared" si="36"/>
        <v>0.2</v>
      </c>
      <c r="Q79" s="32">
        <f t="shared" si="12"/>
        <v>8.002994764352353E-2</v>
      </c>
      <c r="R79" s="43">
        <v>56</v>
      </c>
      <c r="S79" s="44">
        <f t="shared" si="13"/>
        <v>1.1275425399881517E-2</v>
      </c>
      <c r="T79" s="44">
        <f t="shared" si="14"/>
        <v>9.9744546903256667E-2</v>
      </c>
      <c r="U79" s="44">
        <f t="shared" si="15"/>
        <v>0.1206369857816415</v>
      </c>
      <c r="V79" s="44">
        <f t="shared" si="16"/>
        <v>2.4936136725814167E-2</v>
      </c>
      <c r="W79" s="44">
        <f t="shared" si="17"/>
        <v>1.7113035007911687E-2</v>
      </c>
      <c r="X79" s="44">
        <f t="shared" si="37"/>
        <v>1.2217273051905836E-2</v>
      </c>
      <c r="Y79" s="44">
        <f t="shared" si="39"/>
        <v>3.0658512473612877E-2</v>
      </c>
      <c r="Z79" s="32">
        <f t="shared" si="25"/>
        <v>2.406662264482128E-3</v>
      </c>
      <c r="AA79" s="32">
        <f t="shared" si="26"/>
        <v>8.8424997181597402E-3</v>
      </c>
      <c r="AB79" s="32">
        <f t="shared" si="27"/>
        <v>0</v>
      </c>
      <c r="AC79" s="32">
        <f t="shared" si="28"/>
        <v>4.0303723933739822E-5</v>
      </c>
      <c r="AE79" s="19">
        <f t="shared" si="29"/>
        <v>8.8840896980695427E-3</v>
      </c>
      <c r="AF79" s="19">
        <f t="shared" si="30"/>
        <v>2.1468751941626655E-3</v>
      </c>
      <c r="AG79" s="19">
        <f t="shared" si="31"/>
        <v>5.9829074520654504E-4</v>
      </c>
      <c r="AH79" s="19">
        <f t="shared" si="32"/>
        <v>0.10033211774874332</v>
      </c>
      <c r="AI79" s="19">
        <f t="shared" si="33"/>
        <v>7.776502557107709E-2</v>
      </c>
    </row>
    <row r="80" spans="1:74" x14ac:dyDescent="0.25">
      <c r="A80" s="45">
        <f t="shared" si="34"/>
        <v>79</v>
      </c>
      <c r="B80" s="32">
        <f t="shared" si="18"/>
        <v>1.0039273988935007</v>
      </c>
      <c r="C80" s="28">
        <f t="shared" si="8"/>
        <v>8.313441770931157E-3</v>
      </c>
      <c r="D80" s="33">
        <f t="shared" si="19"/>
        <v>1.0515869155715141E-2</v>
      </c>
      <c r="E80" s="28">
        <f t="shared" si="9"/>
        <v>2.2024273847839845E-3</v>
      </c>
      <c r="F80" s="34">
        <f t="shared" si="35"/>
        <v>2.3731155877840977E-3</v>
      </c>
      <c r="G80" s="30">
        <f t="shared" si="10"/>
        <v>1.7068820300011325E-4</v>
      </c>
      <c r="H80" s="30">
        <f t="shared" si="41"/>
        <v>2E-3</v>
      </c>
      <c r="I80" s="31">
        <f t="shared" si="40"/>
        <v>-1.8293117969998868E-3</v>
      </c>
      <c r="J80" s="30">
        <f t="shared" si="21"/>
        <v>0.98931344264128473</v>
      </c>
      <c r="K80" s="30">
        <f t="shared" si="22"/>
        <v>0</v>
      </c>
      <c r="L80" s="29">
        <v>6.8066145228283595E-2</v>
      </c>
      <c r="M80" s="29">
        <v>8.6813246423161988E-2</v>
      </c>
      <c r="N80" s="37">
        <f t="shared" si="23"/>
        <v>6.974014976690357E-2</v>
      </c>
      <c r="O80" s="37">
        <f t="shared" si="24"/>
        <v>8.9527357472210911E-2</v>
      </c>
      <c r="P80" s="32">
        <f t="shared" si="36"/>
        <v>0.4</v>
      </c>
      <c r="Q80" s="32">
        <f t="shared" si="12"/>
        <v>8.1680623434954872E-2</v>
      </c>
      <c r="R80" s="43">
        <v>57</v>
      </c>
      <c r="S80" s="44">
        <f t="shared" si="13"/>
        <v>1.0515869155715141E-2</v>
      </c>
      <c r="T80" s="44">
        <f t="shared" si="14"/>
        <v>0.10261104860747033</v>
      </c>
      <c r="U80" s="44">
        <f t="shared" si="15"/>
        <v>0.12410390338335939</v>
      </c>
      <c r="V80" s="44">
        <f t="shared" si="16"/>
        <v>2.5652762151867584E-2</v>
      </c>
      <c r="W80" s="44">
        <f t="shared" si="17"/>
        <v>1.7604836770889525E-2</v>
      </c>
      <c r="X80" s="44">
        <f t="shared" si="37"/>
        <v>1.2540015043673372E-2</v>
      </c>
      <c r="Y80" s="44">
        <f t="shared" si="39"/>
        <v>3.0602207098719733E-2</v>
      </c>
      <c r="Z80" s="32">
        <f t="shared" si="25"/>
        <v>2.2059586005762901E-3</v>
      </c>
      <c r="AA80" s="32">
        <f t="shared" si="26"/>
        <v>8.2841030693506443E-3</v>
      </c>
      <c r="AB80" s="32">
        <f t="shared" si="27"/>
        <v>0</v>
      </c>
      <c r="AC80" s="32">
        <f t="shared" si="28"/>
        <v>3.6161198775220616E-5</v>
      </c>
      <c r="AE80" s="19">
        <f t="shared" si="29"/>
        <v>8.280919297644419E-3</v>
      </c>
      <c r="AF80" s="19">
        <f t="shared" si="30"/>
        <v>1.9383477295193937E-3</v>
      </c>
      <c r="AG80" s="19">
        <f t="shared" si="31"/>
        <v>5.632883510902336E-4</v>
      </c>
      <c r="AH80" s="19">
        <f t="shared" si="32"/>
        <v>0.10081264517641193</v>
      </c>
      <c r="AI80" s="19">
        <f t="shared" si="33"/>
        <v>7.813119840259318E-2</v>
      </c>
    </row>
    <row r="81" spans="1:56" x14ac:dyDescent="0.25">
      <c r="A81" s="45">
        <f t="shared" si="34"/>
        <v>80</v>
      </c>
      <c r="B81" s="32">
        <f t="shared" si="18"/>
        <v>1.0094894453006849</v>
      </c>
      <c r="C81" s="28">
        <f t="shared" si="8"/>
        <v>7.7823293361950112E-3</v>
      </c>
      <c r="D81" s="33">
        <f t="shared" si="19"/>
        <v>9.7992741083182972E-3</v>
      </c>
      <c r="E81" s="28">
        <f t="shared" si="9"/>
        <v>2.016944772123286E-3</v>
      </c>
      <c r="F81" s="34">
        <f t="shared" si="35"/>
        <v>2.166947018095024E-3</v>
      </c>
      <c r="G81" s="30">
        <f t="shared" si="10"/>
        <v>1.5000224597173798E-4</v>
      </c>
      <c r="H81" s="30">
        <f t="shared" si="41"/>
        <v>2E-3</v>
      </c>
      <c r="I81" s="31">
        <f t="shared" si="40"/>
        <v>-1.8499977540282621E-3</v>
      </c>
      <c r="J81" s="30">
        <f t="shared" si="21"/>
        <v>0.9900507236457099</v>
      </c>
      <c r="K81" s="30">
        <f t="shared" si="22"/>
        <v>0</v>
      </c>
      <c r="L81" s="29">
        <v>6.8066145228283595E-2</v>
      </c>
      <c r="M81" s="29">
        <v>8.6813246423161988E-2</v>
      </c>
      <c r="N81" s="37">
        <f t="shared" si="23"/>
        <v>7.057715203621355E-2</v>
      </c>
      <c r="O81" s="37">
        <f t="shared" si="24"/>
        <v>9.0884412996735386E-2</v>
      </c>
      <c r="P81" s="32">
        <f t="shared" si="36"/>
        <v>0.60000000000000009</v>
      </c>
      <c r="Q81" s="32">
        <f t="shared" si="12"/>
        <v>8.3401530566101542E-2</v>
      </c>
      <c r="R81" s="43">
        <v>58</v>
      </c>
      <c r="S81" s="44">
        <f t="shared" si="13"/>
        <v>9.7992741083182972E-3</v>
      </c>
      <c r="T81" s="44">
        <f t="shared" si="14"/>
        <v>0.10562999745735742</v>
      </c>
      <c r="U81" s="44">
        <f t="shared" si="15"/>
        <v>0.12775519962747958</v>
      </c>
      <c r="V81" s="44">
        <f t="shared" si="16"/>
        <v>2.6407499364339355E-2</v>
      </c>
      <c r="W81" s="44">
        <f t="shared" si="17"/>
        <v>1.8122793681409368E-2</v>
      </c>
      <c r="X81" s="44">
        <f t="shared" si="37"/>
        <v>1.3044212245989555E-2</v>
      </c>
      <c r="Y81" s="44">
        <f t="shared" si="39"/>
        <v>3.0566503674633212E-2</v>
      </c>
      <c r="Z81" s="32">
        <f t="shared" si="25"/>
        <v>2.0192235179150855E-3</v>
      </c>
      <c r="AA81" s="32">
        <f t="shared" si="26"/>
        <v>7.7547108636572219E-3</v>
      </c>
      <c r="AB81" s="32">
        <f t="shared" si="27"/>
        <v>0</v>
      </c>
      <c r="AC81" s="32">
        <f t="shared" si="28"/>
        <v>3.2444453495433632E-5</v>
      </c>
      <c r="AE81" s="19">
        <f t="shared" si="29"/>
        <v>7.7091735554272985E-3</v>
      </c>
      <c r="AF81" s="19">
        <f t="shared" si="30"/>
        <v>1.7453829881057432E-3</v>
      </c>
      <c r="AG81" s="19">
        <f t="shared" si="31"/>
        <v>5.303337365922591E-4</v>
      </c>
      <c r="AH81" s="19">
        <f t="shared" si="32"/>
        <v>0.10126563014890085</v>
      </c>
      <c r="AI81" s="19">
        <f t="shared" si="33"/>
        <v>7.8475878528233012E-2</v>
      </c>
    </row>
    <row r="82" spans="1:56" x14ac:dyDescent="0.25">
      <c r="A82" s="45">
        <f t="shared" si="34"/>
        <v>81</v>
      </c>
      <c r="B82" s="32">
        <f t="shared" si="18"/>
        <v>1.0156033055002294</v>
      </c>
      <c r="C82" s="28">
        <f t="shared" si="8"/>
        <v>7.2795090770176084E-3</v>
      </c>
      <c r="D82" s="33">
        <f t="shared" si="19"/>
        <v>9.1238709293941459E-3</v>
      </c>
      <c r="E82" s="28">
        <f t="shared" si="9"/>
        <v>1.8443618523765375E-3</v>
      </c>
      <c r="F82" s="34">
        <f t="shared" si="35"/>
        <v>1.9760063330564225E-3</v>
      </c>
      <c r="G82" s="30">
        <f t="shared" si="10"/>
        <v>1.3164448067988499E-4</v>
      </c>
      <c r="H82" s="30">
        <f t="shared" si="41"/>
        <v>2E-3</v>
      </c>
      <c r="I82" s="31">
        <f t="shared" si="40"/>
        <v>-1.8683555193201151E-3</v>
      </c>
      <c r="J82" s="30">
        <f t="shared" si="21"/>
        <v>0.99074448458992603</v>
      </c>
      <c r="K82" s="30">
        <f t="shared" si="22"/>
        <v>0</v>
      </c>
      <c r="L82" s="29">
        <v>6.8066145228283595E-2</v>
      </c>
      <c r="M82" s="29">
        <v>8.6813246423161988E-2</v>
      </c>
      <c r="N82" s="37">
        <f t="shared" si="23"/>
        <v>7.1414154305523544E-2</v>
      </c>
      <c r="O82" s="37">
        <f t="shared" si="24"/>
        <v>9.2241468521259848E-2</v>
      </c>
      <c r="P82" s="32">
        <f t="shared" si="36"/>
        <v>0.8</v>
      </c>
      <c r="Q82" s="32">
        <f t="shared" si="12"/>
        <v>8.5199403048074551E-2</v>
      </c>
      <c r="R82" s="43">
        <v>59</v>
      </c>
      <c r="S82" s="44">
        <f t="shared" si="13"/>
        <v>9.1238709293941459E-3</v>
      </c>
      <c r="T82" s="44">
        <f t="shared" si="14"/>
        <v>0.10881356271508094</v>
      </c>
      <c r="U82" s="44">
        <f t="shared" si="15"/>
        <v>0.1316055927432398</v>
      </c>
      <c r="V82" s="44">
        <f t="shared" si="16"/>
        <v>2.7203390678770235E-2</v>
      </c>
      <c r="W82" s="44">
        <f t="shared" si="17"/>
        <v>1.8668993603077617E-2</v>
      </c>
      <c r="X82" s="44">
        <f t="shared" si="37"/>
        <v>1.3755660686866183E-2</v>
      </c>
      <c r="Y82" s="44">
        <f t="shared" si="39"/>
        <v>3.0552567247209259E-2</v>
      </c>
      <c r="Z82" s="32">
        <f t="shared" si="25"/>
        <v>1.8458080023825796E-3</v>
      </c>
      <c r="AA82" s="32">
        <f t="shared" si="26"/>
        <v>7.2531996213215932E-3</v>
      </c>
      <c r="AB82" s="32">
        <f t="shared" si="27"/>
        <v>0</v>
      </c>
      <c r="AC82" s="32">
        <f t="shared" si="28"/>
        <v>2.9109725293141459E-5</v>
      </c>
      <c r="AE82" s="19">
        <f t="shared" si="29"/>
        <v>7.1676697363958746E-3</v>
      </c>
      <c r="AF82" s="19">
        <f t="shared" si="30"/>
        <v>1.5672751350581471E-3</v>
      </c>
      <c r="AG82" s="19">
        <f t="shared" si="31"/>
        <v>4.9930709843998419E-4</v>
      </c>
      <c r="AH82" s="19">
        <f t="shared" si="32"/>
        <v>0.10169219189673723</v>
      </c>
      <c r="AI82" s="19">
        <f t="shared" si="33"/>
        <v>7.8799955090627913E-2</v>
      </c>
    </row>
    <row r="83" spans="1:56" x14ac:dyDescent="0.25">
      <c r="A83" s="45">
        <f t="shared" si="34"/>
        <v>82</v>
      </c>
      <c r="B83" s="32">
        <f t="shared" si="18"/>
        <v>1.0223277137017535</v>
      </c>
      <c r="C83" s="28">
        <f t="shared" si="8"/>
        <v>6.8038416537741821E-3</v>
      </c>
      <c r="D83" s="33">
        <f t="shared" si="19"/>
        <v>8.4879117266286452E-3</v>
      </c>
      <c r="E83" s="28">
        <f t="shared" si="9"/>
        <v>1.6840700728544627E-3</v>
      </c>
      <c r="F83" s="34">
        <f t="shared" si="35"/>
        <v>1.7994467926773412E-3</v>
      </c>
      <c r="G83" s="30">
        <f t="shared" si="10"/>
        <v>1.1537671982287854E-4</v>
      </c>
      <c r="H83" s="30">
        <f t="shared" si="41"/>
        <v>2E-3</v>
      </c>
      <c r="I83" s="31">
        <f t="shared" si="40"/>
        <v>-1.8846232801771215E-3</v>
      </c>
      <c r="J83" s="30">
        <f t="shared" si="21"/>
        <v>0.99139671155354836</v>
      </c>
      <c r="K83" s="30">
        <f t="shared" si="22"/>
        <v>0</v>
      </c>
      <c r="L83" s="29">
        <v>7.2251156574833525E-2</v>
      </c>
      <c r="M83" s="29">
        <v>9.3598524045784309E-2</v>
      </c>
      <c r="N83" s="37">
        <f t="shared" si="23"/>
        <v>7.2251156574833525E-2</v>
      </c>
      <c r="O83" s="37">
        <f t="shared" si="24"/>
        <v>9.3598524045784309E-2</v>
      </c>
      <c r="P83" s="32">
        <f t="shared" si="36"/>
        <v>0</v>
      </c>
      <c r="Q83" s="32">
        <f t="shared" si="12"/>
        <v>8.7081398646703889E-2</v>
      </c>
      <c r="R83" s="43">
        <v>60</v>
      </c>
      <c r="S83" s="44">
        <f t="shared" si="13"/>
        <v>8.4879117266286452E-3</v>
      </c>
      <c r="T83" s="44">
        <f t="shared" si="14"/>
        <v>0.11217484777425556</v>
      </c>
      <c r="U83" s="44">
        <f t="shared" si="15"/>
        <v>0.13567093075399828</v>
      </c>
      <c r="V83" s="44">
        <f t="shared" si="16"/>
        <v>2.8043711943563889E-2</v>
      </c>
      <c r="W83" s="44">
        <f t="shared" si="17"/>
        <v>1.9245684667151694E-2</v>
      </c>
      <c r="X83" s="44">
        <f t="shared" si="37"/>
        <v>1.4788003423784944E-2</v>
      </c>
      <c r="Y83" s="44">
        <f t="shared" si="39"/>
        <v>3.056165597617265E-2</v>
      </c>
      <c r="Z83" s="32">
        <f t="shared" si="25"/>
        <v>1.685059309229385E-3</v>
      </c>
      <c r="AA83" s="32">
        <f t="shared" si="26"/>
        <v>6.7784712379490904E-3</v>
      </c>
      <c r="AB83" s="32">
        <f t="shared" si="27"/>
        <v>0</v>
      </c>
      <c r="AC83" s="32">
        <f t="shared" si="28"/>
        <v>2.6117749425535027E-5</v>
      </c>
      <c r="AE83" s="19">
        <f t="shared" si="29"/>
        <v>6.6552452433653641E-3</v>
      </c>
      <c r="AF83" s="19">
        <f t="shared" si="30"/>
        <v>1.4033100193039112E-3</v>
      </c>
      <c r="AG83" s="19">
        <f t="shared" si="31"/>
        <v>4.7009564232990386E-4</v>
      </c>
      <c r="AH83" s="19">
        <f t="shared" si="32"/>
        <v>0.10209343898997388</v>
      </c>
      <c r="AI83" s="19">
        <f t="shared" si="33"/>
        <v>7.9104309062286091E-2</v>
      </c>
    </row>
    <row r="84" spans="1:56" x14ac:dyDescent="0.25">
      <c r="A84" s="45">
        <f t="shared" si="34"/>
        <v>83</v>
      </c>
      <c r="B84" s="32">
        <f t="shared" si="18"/>
        <v>1.0297332846354297</v>
      </c>
      <c r="C84" s="28">
        <f t="shared" si="8"/>
        <v>6.3543577426944968E-3</v>
      </c>
      <c r="D84" s="33">
        <f t="shared" si="19"/>
        <v>7.8898222894371525E-3</v>
      </c>
      <c r="E84" s="28">
        <f t="shared" si="9"/>
        <v>1.5354645467426558E-3</v>
      </c>
      <c r="F84" s="34">
        <f t="shared" si="35"/>
        <v>1.6364470148204611E-3</v>
      </c>
      <c r="G84" s="30">
        <f t="shared" si="10"/>
        <v>1.0098246807780536E-4</v>
      </c>
      <c r="H84" s="30">
        <f t="shared" si="41"/>
        <v>2E-3</v>
      </c>
      <c r="I84" s="31">
        <f t="shared" si="40"/>
        <v>-1.8990175319221947E-3</v>
      </c>
      <c r="J84" s="30">
        <f t="shared" si="21"/>
        <v>0.99200919524248499</v>
      </c>
      <c r="K84" s="30">
        <f t="shared" si="22"/>
        <v>0</v>
      </c>
      <c r="L84" s="29">
        <v>7.2251156574833525E-2</v>
      </c>
      <c r="M84" s="29">
        <v>9.3598524045784309E-2</v>
      </c>
      <c r="N84" s="37">
        <f t="shared" si="23"/>
        <v>7.3069390387656599E-2</v>
      </c>
      <c r="O84" s="37">
        <f t="shared" si="24"/>
        <v>9.4951842961722335E-2</v>
      </c>
      <c r="P84" s="32">
        <f t="shared" si="36"/>
        <v>0.2</v>
      </c>
      <c r="Q84" s="32">
        <f t="shared" si="12"/>
        <v>8.9036901515148481E-2</v>
      </c>
      <c r="R84" s="43">
        <v>61</v>
      </c>
      <c r="S84" s="44">
        <f t="shared" si="13"/>
        <v>7.8898222894371525E-3</v>
      </c>
      <c r="T84" s="44">
        <f t="shared" si="14"/>
        <v>0.11570506756774324</v>
      </c>
      <c r="U84" s="44">
        <f t="shared" si="15"/>
        <v>0.13994058847720298</v>
      </c>
      <c r="V84" s="44">
        <f t="shared" si="16"/>
        <v>2.8926266891935809E-2</v>
      </c>
      <c r="W84" s="44">
        <f t="shared" si="17"/>
        <v>1.9851359631720661E-2</v>
      </c>
      <c r="X84" s="44">
        <f t="shared" si="37"/>
        <v>1.6053639020918962E-2</v>
      </c>
      <c r="Y84" s="44">
        <f t="shared" si="39"/>
        <v>3.0595131365872198E-2</v>
      </c>
      <c r="Z84" s="32">
        <f t="shared" si="25"/>
        <v>1.5363267676492232E-3</v>
      </c>
      <c r="AA84" s="32">
        <f t="shared" si="26"/>
        <v>6.3294537086912312E-3</v>
      </c>
      <c r="AB84" s="32">
        <f t="shared" si="27"/>
        <v>0</v>
      </c>
      <c r="AC84" s="32">
        <f t="shared" si="28"/>
        <v>2.3433296885689041E-5</v>
      </c>
      <c r="AE84" s="19">
        <f t="shared" si="29"/>
        <v>6.1708772917292033E-3</v>
      </c>
      <c r="AF84" s="19">
        <f t="shared" si="30"/>
        <v>1.2526534442890106E-3</v>
      </c>
      <c r="AG84" s="19">
        <f t="shared" si="31"/>
        <v>4.4259317287500464E-4</v>
      </c>
      <c r="AH84" s="19">
        <f t="shared" si="32"/>
        <v>0.10247046514694795</v>
      </c>
      <c r="AI84" s="19">
        <f t="shared" si="33"/>
        <v>7.938980990141796E-2</v>
      </c>
    </row>
    <row r="85" spans="1:56" x14ac:dyDescent="0.25">
      <c r="A85" s="45">
        <f t="shared" si="34"/>
        <v>84</v>
      </c>
      <c r="B85" s="32">
        <f t="shared" si="18"/>
        <v>1.037896397779303</v>
      </c>
      <c r="C85" s="28">
        <f t="shared" si="8"/>
        <v>5.9299429269008639E-3</v>
      </c>
      <c r="D85" s="33">
        <f t="shared" si="19"/>
        <v>7.3278780595264067E-3</v>
      </c>
      <c r="E85" s="28">
        <f t="shared" si="9"/>
        <v>1.3979351326255432E-3</v>
      </c>
      <c r="F85" s="34">
        <f t="shared" si="35"/>
        <v>1.4861996264915465E-3</v>
      </c>
      <c r="G85" s="30">
        <f t="shared" si="10"/>
        <v>8.8264493866003222E-5</v>
      </c>
      <c r="H85" s="30">
        <f t="shared" si="41"/>
        <v>2E-3</v>
      </c>
      <c r="I85" s="31">
        <f t="shared" si="40"/>
        <v>-1.9117355061339968E-3</v>
      </c>
      <c r="J85" s="30">
        <f t="shared" si="21"/>
        <v>0.9925838574466076</v>
      </c>
      <c r="K85" s="30">
        <f t="shared" si="22"/>
        <v>0</v>
      </c>
      <c r="L85" s="29">
        <v>7.2251156574833525E-2</v>
      </c>
      <c r="M85" s="29">
        <v>9.3598524045784309E-2</v>
      </c>
      <c r="N85" s="37">
        <f t="shared" si="23"/>
        <v>7.3887624200479646E-2</v>
      </c>
      <c r="O85" s="37">
        <f t="shared" si="24"/>
        <v>9.6305161877660347E-2</v>
      </c>
      <c r="P85" s="32">
        <f t="shared" si="36"/>
        <v>0.4</v>
      </c>
      <c r="Q85" s="32">
        <f t="shared" si="12"/>
        <v>9.1093689603213179E-2</v>
      </c>
      <c r="R85" s="43">
        <v>62</v>
      </c>
      <c r="S85" s="44">
        <f t="shared" si="13"/>
        <v>7.3278780595264067E-3</v>
      </c>
      <c r="T85" s="44">
        <f t="shared" si="14"/>
        <v>0.11944464771424533</v>
      </c>
      <c r="U85" s="44">
        <f t="shared" si="15"/>
        <v>0.14446345905979671</v>
      </c>
      <c r="V85" s="44">
        <f t="shared" si="16"/>
        <v>2.9861161928561333E-2</v>
      </c>
      <c r="W85" s="44">
        <f t="shared" si="17"/>
        <v>2.0492954264698961E-2</v>
      </c>
      <c r="X85" s="44">
        <f t="shared" si="37"/>
        <v>1.7632142772190836E-2</v>
      </c>
      <c r="Y85" s="44">
        <f t="shared" si="39"/>
        <v>3.0654469822233216E-2</v>
      </c>
      <c r="Z85" s="32">
        <f t="shared" si="25"/>
        <v>1.3990518003988667E-3</v>
      </c>
      <c r="AA85" s="32">
        <f t="shared" si="26"/>
        <v>5.9052931333380384E-3</v>
      </c>
      <c r="AB85" s="32">
        <f t="shared" si="27"/>
        <v>0</v>
      </c>
      <c r="AC85" s="32">
        <f t="shared" si="28"/>
        <v>2.1024759598772161E-5</v>
      </c>
      <c r="AE85" s="19">
        <f t="shared" si="29"/>
        <v>5.7134247113571728E-3</v>
      </c>
      <c r="AF85" s="19">
        <f t="shared" si="30"/>
        <v>1.1147633305727018E-3</v>
      </c>
      <c r="AG85" s="19">
        <f t="shared" si="31"/>
        <v>4.1669970754183868E-4</v>
      </c>
      <c r="AH85" s="19">
        <f t="shared" si="32"/>
        <v>0.1028242626505977</v>
      </c>
      <c r="AI85" s="19">
        <f t="shared" si="33"/>
        <v>7.9657248557189725E-2</v>
      </c>
    </row>
    <row r="86" spans="1:56" x14ac:dyDescent="0.25">
      <c r="A86" s="45">
        <f t="shared" si="34"/>
        <v>85</v>
      </c>
      <c r="B86" s="32">
        <f t="shared" si="18"/>
        <v>1.0469063259962601</v>
      </c>
      <c r="C86" s="28">
        <f t="shared" si="8"/>
        <v>5.5295135163826465E-3</v>
      </c>
      <c r="D86" s="33">
        <f t="shared" si="19"/>
        <v>6.8003911247368817E-3</v>
      </c>
      <c r="E86" s="28">
        <f t="shared" si="9"/>
        <v>1.2708776083542352E-3</v>
      </c>
      <c r="F86" s="34">
        <f t="shared" si="35"/>
        <v>1.3479215246087095E-3</v>
      </c>
      <c r="G86" s="30">
        <f t="shared" si="10"/>
        <v>7.7043916254474366E-5</v>
      </c>
      <c r="H86" s="30">
        <f t="shared" si="41"/>
        <v>2E-3</v>
      </c>
      <c r="I86" s="31">
        <f t="shared" si="40"/>
        <v>-1.9229560837455257E-3</v>
      </c>
      <c r="J86" s="30">
        <f t="shared" si="21"/>
        <v>0.99312256495900864</v>
      </c>
      <c r="K86" s="30">
        <f t="shared" si="22"/>
        <v>0</v>
      </c>
      <c r="L86" s="29">
        <v>7.2251156574833525E-2</v>
      </c>
      <c r="M86" s="29">
        <v>9.3598524045784309E-2</v>
      </c>
      <c r="N86" s="37">
        <f t="shared" si="23"/>
        <v>7.470585801330272E-2</v>
      </c>
      <c r="O86" s="37">
        <f t="shared" si="24"/>
        <v>9.7658480793598373E-2</v>
      </c>
      <c r="P86" s="32">
        <f t="shared" si="36"/>
        <v>0.60000000000000009</v>
      </c>
      <c r="Q86" s="32">
        <f t="shared" si="12"/>
        <v>9.3261725640597981E-2</v>
      </c>
      <c r="R86" s="43">
        <v>63</v>
      </c>
      <c r="S86" s="44">
        <f t="shared" si="13"/>
        <v>6.8003911247368817E-3</v>
      </c>
      <c r="T86" s="44">
        <f t="shared" si="14"/>
        <v>0.12341185037578864</v>
      </c>
      <c r="U86" s="44">
        <f t="shared" si="15"/>
        <v>0.14926162984639302</v>
      </c>
      <c r="V86" s="44">
        <f t="shared" si="16"/>
        <v>3.085296259394716E-2</v>
      </c>
      <c r="W86" s="44">
        <f t="shared" si="17"/>
        <v>2.1173601780159822E-2</v>
      </c>
      <c r="X86" s="44">
        <f t="shared" si="37"/>
        <v>1.9569256864973319E-2</v>
      </c>
      <c r="Y86" s="44">
        <f t="shared" si="39"/>
        <v>3.0741275718590009E-2</v>
      </c>
      <c r="Z86" s="32">
        <f t="shared" si="25"/>
        <v>1.2724976600401725E-3</v>
      </c>
      <c r="AA86" s="32">
        <f t="shared" si="26"/>
        <v>5.5048649245379314E-3</v>
      </c>
      <c r="AB86" s="32">
        <f t="shared" si="27"/>
        <v>0</v>
      </c>
      <c r="AC86" s="32">
        <f t="shared" si="28"/>
        <v>1.8863778252906485E-5</v>
      </c>
      <c r="AE86" s="19">
        <f t="shared" si="29"/>
        <v>5.2817653108750053E-3</v>
      </c>
      <c r="AF86" s="19">
        <f t="shared" si="30"/>
        <v>9.8891179357319813E-4</v>
      </c>
      <c r="AG86" s="19">
        <f t="shared" si="31"/>
        <v>3.9232111317381803E-4</v>
      </c>
      <c r="AH86" s="19">
        <f t="shared" si="32"/>
        <v>0.10315591471783774</v>
      </c>
      <c r="AI86" s="19">
        <f t="shared" si="33"/>
        <v>7.9907486021799395E-2</v>
      </c>
    </row>
    <row r="87" spans="1:56" x14ac:dyDescent="0.25">
      <c r="A87" s="45">
        <f t="shared" si="34"/>
        <v>86</v>
      </c>
      <c r="B87" s="32">
        <f t="shared" si="18"/>
        <v>1.0568661620344395</v>
      </c>
      <c r="C87" s="28">
        <f t="shared" ref="C87:C132" si="42">MAX(D87-E87,$I$14*E87)</f>
        <v>5.1520160455279917E-3</v>
      </c>
      <c r="D87" s="33">
        <f t="shared" si="19"/>
        <v>6.3057129317022802E-3</v>
      </c>
      <c r="E87" s="28">
        <f t="shared" ref="E87:E132" si="43">MAX($I$15,((EXP($Y$9+$Y$8*A87)-1)/EXP($Y$9+$Y$8*A87))*F87)</f>
        <v>1.153696886174289E-3</v>
      </c>
      <c r="F87" s="34">
        <f t="shared" si="35"/>
        <v>1.2208556860748491E-3</v>
      </c>
      <c r="G87" s="30">
        <f t="shared" ref="G87:G132" si="44">F87-E87</f>
        <v>6.7158799900560173E-5</v>
      </c>
      <c r="H87" s="30">
        <f t="shared" si="41"/>
        <v>2E-3</v>
      </c>
      <c r="I87" s="31">
        <f t="shared" si="40"/>
        <v>-1.9328412000994399E-3</v>
      </c>
      <c r="J87" s="30">
        <f t="shared" si="21"/>
        <v>0.99362712826839716</v>
      </c>
      <c r="K87" s="30">
        <f t="shared" si="22"/>
        <v>0</v>
      </c>
      <c r="L87" s="29">
        <v>7.2251156574833525E-2</v>
      </c>
      <c r="M87" s="29">
        <v>9.3598524045784309E-2</v>
      </c>
      <c r="N87" s="37">
        <f t="shared" si="23"/>
        <v>7.552409182612578E-2</v>
      </c>
      <c r="O87" s="37">
        <f t="shared" si="24"/>
        <v>9.9011799709536386E-2</v>
      </c>
      <c r="P87" s="32">
        <f t="shared" si="36"/>
        <v>0.8</v>
      </c>
      <c r="Q87" s="32">
        <f t="shared" ref="Q87:Q110" si="45">N87+(H87*($D$5+$D$14))/(C88+E88)</f>
        <v>9.5552033431529265E-2</v>
      </c>
      <c r="R87" s="43">
        <v>64</v>
      </c>
      <c r="S87" s="44">
        <f t="shared" ref="S87:S110" si="46">D87</f>
        <v>6.3057129317022802E-3</v>
      </c>
      <c r="T87" s="44">
        <f t="shared" ref="T87:T110" si="47">Q87*(C87+E87)/(C87*($S$3*(1+$S$5))+E87*(1+$S$7))</f>
        <v>0.12762696569549964</v>
      </c>
      <c r="U87" s="44">
        <f t="shared" ref="U87:U109" si="48">T87*$S$7</f>
        <v>0.15435964094252996</v>
      </c>
      <c r="V87" s="44">
        <f t="shared" ref="V87:V109" si="49">T87*$S$3</f>
        <v>3.190674142387491E-2</v>
      </c>
      <c r="W87" s="44">
        <f t="shared" ref="W87:W109" si="50">V87*$S$5</f>
        <v>2.1896783330110241E-2</v>
      </c>
      <c r="X87" s="44">
        <f t="shared" si="37"/>
        <v>2.1917715599358886E-2</v>
      </c>
      <c r="Y87" s="44">
        <f t="shared" si="39"/>
        <v>3.0857296181449379E-2</v>
      </c>
      <c r="Z87" s="32">
        <f t="shared" si="25"/>
        <v>1.1560369727031401E-3</v>
      </c>
      <c r="AA87" s="32">
        <f t="shared" si="26"/>
        <v>5.1271459151661647E-3</v>
      </c>
      <c r="AB87" s="32">
        <f t="shared" si="27"/>
        <v>0</v>
      </c>
      <c r="AC87" s="32">
        <f t="shared" si="28"/>
        <v>1.6924908382572358E-5</v>
      </c>
      <c r="AE87" s="19">
        <f t="shared" si="29"/>
        <v>4.8748046163295611E-3</v>
      </c>
      <c r="AF87" s="19">
        <f t="shared" si="30"/>
        <v>8.7438271417158769E-4</v>
      </c>
      <c r="AG87" s="19">
        <f t="shared" si="31"/>
        <v>3.693687637793454E-4</v>
      </c>
      <c r="AH87" s="19">
        <f t="shared" si="32"/>
        <v>0.10346647941148722</v>
      </c>
      <c r="AI87" s="19">
        <f t="shared" si="33"/>
        <v>8.0141363451491435E-2</v>
      </c>
    </row>
    <row r="88" spans="1:56" x14ac:dyDescent="0.25">
      <c r="A88" s="45">
        <f t="shared" si="34"/>
        <v>87</v>
      </c>
      <c r="B88" s="32">
        <f t="shared" ref="B88:B132" si="51">C88/AE88</f>
        <v>1.0678952556585009</v>
      </c>
      <c r="C88" s="28">
        <f t="shared" si="42"/>
        <v>4.7964268271779784E-3</v>
      </c>
      <c r="D88" s="33">
        <f t="shared" ref="D88:D132" si="52">EXP(-N88)*D87</f>
        <v>5.8422366492631994E-3</v>
      </c>
      <c r="E88" s="28">
        <f t="shared" si="43"/>
        <v>1.0458098220852208E-3</v>
      </c>
      <c r="F88" s="34">
        <f t="shared" si="35"/>
        <v>1.1042726426579088E-3</v>
      </c>
      <c r="G88" s="30">
        <f t="shared" si="44"/>
        <v>5.8462820572687934E-5</v>
      </c>
      <c r="H88" s="30">
        <f t="shared" si="41"/>
        <v>2E-3</v>
      </c>
      <c r="I88" s="31">
        <f t="shared" si="40"/>
        <v>-1.9415371794273121E-3</v>
      </c>
      <c r="J88" s="30">
        <f t="shared" ref="J88:J132" si="53">1-AP88-I88-H88-E88-C88-AO88</f>
        <v>0.99409930053016415</v>
      </c>
      <c r="K88" s="30">
        <f t="shared" ref="K88:K132" si="54">(C87+E87)*$L$8</f>
        <v>0</v>
      </c>
      <c r="L88" s="29">
        <v>7.6342325638948841E-2</v>
      </c>
      <c r="M88" s="29">
        <v>0.10036511862547441</v>
      </c>
      <c r="N88" s="37">
        <f t="shared" ref="N88:N132" si="55">L88*(1-P88)+L93*P88</f>
        <v>7.6342325638948841E-2</v>
      </c>
      <c r="O88" s="37">
        <f t="shared" ref="O88:O132" si="56">M88*(1-P88)+M93*P88</f>
        <v>0.10036511862547441</v>
      </c>
      <c r="P88" s="32">
        <f t="shared" si="36"/>
        <v>0</v>
      </c>
      <c r="Q88" s="32">
        <f t="shared" si="45"/>
        <v>9.7976418208806787E-2</v>
      </c>
      <c r="R88" s="43">
        <v>65</v>
      </c>
      <c r="S88" s="44">
        <f t="shared" si="46"/>
        <v>5.8422366492631994E-3</v>
      </c>
      <c r="T88" s="44">
        <f t="shared" si="47"/>
        <v>0.13211202122374863</v>
      </c>
      <c r="U88" s="44">
        <f t="shared" si="48"/>
        <v>0.15978413377737163</v>
      </c>
      <c r="V88" s="44">
        <f t="shared" si="49"/>
        <v>3.3028005305937157E-2</v>
      </c>
      <c r="W88" s="44">
        <f t="shared" si="50"/>
        <v>2.266627815113335E-2</v>
      </c>
      <c r="X88" s="44">
        <f t="shared" si="37"/>
        <v>2.4830107015458017E-2</v>
      </c>
      <c r="Y88" s="44">
        <f t="shared" si="39"/>
        <v>3.1004437840555087E-2</v>
      </c>
      <c r="Z88" s="32">
        <f t="shared" ref="Z88:Z111" si="57">E87*(1-T87-U87)+H87*$D$14+C87*Y87</f>
        <v>1.0490567863600847E-3</v>
      </c>
      <c r="AA88" s="32">
        <f t="shared" ref="AA88:AA111" si="58">C87*(1-V87-W87-Y87)+$D$5*H87</f>
        <v>4.7711404269389444E-3</v>
      </c>
      <c r="AB88" s="32">
        <f t="shared" ref="AB88:AB109" si="59">AK87*(BF87+BG87)+AL87*(BH87+BI87)</f>
        <v>0</v>
      </c>
      <c r="AC88" s="32">
        <f t="shared" ref="AC88:AC109" si="60">AC87*(1-($D$5+$D$13+$D$14))</f>
        <v>1.5185320772859073E-5</v>
      </c>
      <c r="AE88" s="19">
        <f t="shared" ref="AE88:AE132" si="61">AE87*(1-V87-W87-Y87)+$D$5*AG87+X87*AF87</f>
        <v>4.4914768576439987E-3</v>
      </c>
      <c r="AF88" s="19">
        <f t="shared" ref="AF88:AF132" si="62">AF87*(1-T87-U87-X87)+AG87*$D$14+Y87*AE87</f>
        <v>7.7047413297806665E-4</v>
      </c>
      <c r="AG88" s="19">
        <f t="shared" ref="AG88:AG132" si="63">AG87*(1-$D$5-$D$14)</f>
        <v>3.4775921834070408E-4</v>
      </c>
      <c r="AH88" s="19">
        <f t="shared" ref="AH88:AH132" si="64">AH87+AE87*V87+U87*AF87</f>
        <v>0.10375698794367824</v>
      </c>
      <c r="AI88" s="19">
        <f t="shared" ref="AI88:AI132" si="65">AI87+T87*AF87+W87*AE87</f>
        <v>8.0359700804618142E-2</v>
      </c>
    </row>
    <row r="89" spans="1:56" x14ac:dyDescent="0.25">
      <c r="A89" s="45">
        <f t="shared" ref="A89:A132" si="66">A88+1</f>
        <v>88</v>
      </c>
      <c r="B89" s="32">
        <f t="shared" si="51"/>
        <v>1.080136882221685</v>
      </c>
      <c r="C89" s="28">
        <f t="shared" si="42"/>
        <v>4.461848613562097E-3</v>
      </c>
      <c r="D89" s="33">
        <f t="shared" si="52"/>
        <v>5.408499297050005E-3</v>
      </c>
      <c r="E89" s="28">
        <f t="shared" si="43"/>
        <v>9.4665068348790803E-4</v>
      </c>
      <c r="F89" s="34">
        <f t="shared" ref="F89:F132" si="67">MIN(D89/$I$12,F88*EXP(-O89))</f>
        <v>9.9747484939042511E-4</v>
      </c>
      <c r="G89" s="30">
        <f>F89-E89</f>
        <v>5.0824165902517079E-5</v>
      </c>
      <c r="H89" s="30">
        <f t="shared" si="41"/>
        <v>2E-3</v>
      </c>
      <c r="I89" s="31">
        <f t="shared" si="40"/>
        <v>-1.949175834097483E-3</v>
      </c>
      <c r="J89" s="30">
        <f t="shared" si="53"/>
        <v>0.99454067653704747</v>
      </c>
      <c r="K89" s="30">
        <f t="shared" si="54"/>
        <v>0</v>
      </c>
      <c r="L89" s="29">
        <v>7.6342325638948841E-2</v>
      </c>
      <c r="M89" s="29">
        <v>0.10036511862547441</v>
      </c>
      <c r="N89" s="37">
        <f t="shared" si="55"/>
        <v>7.7142051289670582E-2</v>
      </c>
      <c r="O89" s="37">
        <f t="shared" si="56"/>
        <v>0.10171522047450393</v>
      </c>
      <c r="P89" s="32">
        <f t="shared" ref="P89:P132" si="68">MOD(P88+0.2, 1)</f>
        <v>0.2</v>
      </c>
      <c r="Q89" s="32">
        <f t="shared" si="45"/>
        <v>0.10052979722094255</v>
      </c>
      <c r="R89" s="43">
        <v>66</v>
      </c>
      <c r="S89" s="44">
        <f t="shared" si="46"/>
        <v>5.408499297050005E-3</v>
      </c>
      <c r="T89" s="44">
        <f t="shared" si="47"/>
        <v>0.13686768845996816</v>
      </c>
      <c r="U89" s="44">
        <f t="shared" si="48"/>
        <v>0.16553592050225879</v>
      </c>
      <c r="V89" s="44">
        <f t="shared" si="49"/>
        <v>3.4216922114992041E-2</v>
      </c>
      <c r="W89" s="44">
        <f t="shared" si="50"/>
        <v>2.3482201451465134E-2</v>
      </c>
      <c r="X89" s="44">
        <f t="shared" ref="X89:X111" si="69">MIN((C90-AA90)/E89,1-T89-U89-$I$13)</f>
        <v>2.8240764850234933E-2</v>
      </c>
      <c r="Y89" s="44">
        <f t="shared" si="39"/>
        <v>3.118478582682806E-2</v>
      </c>
      <c r="Z89" s="32">
        <f t="shared" si="57"/>
        <v>9.5096215873465744E-4</v>
      </c>
      <c r="AA89" s="32">
        <f t="shared" si="58"/>
        <v>4.4358810437619038E-3</v>
      </c>
      <c r="AB89" s="32">
        <f t="shared" si="59"/>
        <v>0</v>
      </c>
      <c r="AC89" s="32">
        <f t="shared" si="60"/>
        <v>1.3624532656972534E-5</v>
      </c>
      <c r="AE89" s="19">
        <f t="shared" si="61"/>
        <v>4.1308177574537787E-3</v>
      </c>
      <c r="AF89" s="19">
        <f t="shared" si="62"/>
        <v>6.7643051184196128E-4</v>
      </c>
      <c r="AG89" s="19">
        <f t="shared" si="63"/>
        <v>3.2741391747241215E-4</v>
      </c>
      <c r="AH89" s="19">
        <f t="shared" si="64"/>
        <v>0.10402844200709978</v>
      </c>
      <c r="AI89" s="19">
        <f t="shared" si="65"/>
        <v>8.0563294763391233E-2</v>
      </c>
    </row>
    <row r="90" spans="1:56" x14ac:dyDescent="0.25">
      <c r="A90" s="45">
        <f t="shared" si="66"/>
        <v>89</v>
      </c>
      <c r="B90" s="32">
        <f t="shared" si="51"/>
        <v>1.0937505633785674</v>
      </c>
      <c r="C90" s="28">
        <f t="shared" si="42"/>
        <v>4.1472944943132684E-3</v>
      </c>
      <c r="D90" s="33">
        <f t="shared" si="52"/>
        <v>5.0029607299581225E-3</v>
      </c>
      <c r="E90" s="28">
        <f t="shared" si="43"/>
        <v>8.5566623564485393E-4</v>
      </c>
      <c r="F90" s="34">
        <f t="shared" si="67"/>
        <v>8.9979018869895038E-4</v>
      </c>
      <c r="G90" s="30">
        <f t="shared" si="44"/>
        <v>4.4123953054096441E-5</v>
      </c>
      <c r="H90" s="30">
        <f t="shared" si="41"/>
        <v>2E-3</v>
      </c>
      <c r="I90" s="31">
        <f t="shared" si="40"/>
        <v>-1.9558760469459034E-3</v>
      </c>
      <c r="J90" s="30">
        <f t="shared" si="53"/>
        <v>0.99495291531698771</v>
      </c>
      <c r="K90" s="30">
        <f t="shared" si="54"/>
        <v>0</v>
      </c>
      <c r="L90" s="29">
        <v>7.6342325638948841E-2</v>
      </c>
      <c r="M90" s="29">
        <v>0.10036511862547441</v>
      </c>
      <c r="N90" s="37">
        <f t="shared" si="55"/>
        <v>7.7941776940392324E-2</v>
      </c>
      <c r="O90" s="37">
        <f t="shared" si="56"/>
        <v>0.10306532232353345</v>
      </c>
      <c r="P90" s="32">
        <f t="shared" si="68"/>
        <v>0.4</v>
      </c>
      <c r="Q90" s="32">
        <f t="shared" si="45"/>
        <v>0.10324555486418534</v>
      </c>
      <c r="R90" s="43">
        <v>67</v>
      </c>
      <c r="S90" s="44">
        <f t="shared" si="46"/>
        <v>5.0029607299581225E-3</v>
      </c>
      <c r="T90" s="44">
        <f t="shared" si="47"/>
        <v>0.1419465566570261</v>
      </c>
      <c r="U90" s="44">
        <f t="shared" si="48"/>
        <v>0.17167860568653831</v>
      </c>
      <c r="V90" s="44">
        <f t="shared" si="49"/>
        <v>3.5486639164256525E-2</v>
      </c>
      <c r="W90" s="44">
        <f t="shared" si="50"/>
        <v>2.43535758970388E-2</v>
      </c>
      <c r="X90" s="44">
        <f t="shared" si="69"/>
        <v>3.2277719242110273E-2</v>
      </c>
      <c r="Y90" s="44">
        <f t="shared" si="39"/>
        <v>3.1400625347975525E-2</v>
      </c>
      <c r="Z90" s="32">
        <f t="shared" si="57"/>
        <v>8.6123157893877719E-4</v>
      </c>
      <c r="AA90" s="32">
        <f t="shared" si="58"/>
        <v>4.1205603549655722E-3</v>
      </c>
      <c r="AB90" s="32">
        <f t="shared" si="59"/>
        <v>0</v>
      </c>
      <c r="AC90" s="32">
        <f t="shared" si="60"/>
        <v>1.2224166541986143E-5</v>
      </c>
      <c r="AE90" s="19">
        <f t="shared" si="61"/>
        <v>3.7918101559668072E-3</v>
      </c>
      <c r="AF90" s="19">
        <f t="shared" si="62"/>
        <v>5.9169354076405519E-4</v>
      </c>
      <c r="AG90" s="19">
        <f t="shared" si="63"/>
        <v>3.0825889782627259E-4</v>
      </c>
      <c r="AH90" s="19">
        <f t="shared" si="64"/>
        <v>0.10428175942401137</v>
      </c>
      <c r="AI90" s="19">
        <f t="shared" si="65"/>
        <v>8.0752876938690654E-2</v>
      </c>
    </row>
    <row r="91" spans="1:56" x14ac:dyDescent="0.25">
      <c r="A91" s="45">
        <f t="shared" si="66"/>
        <v>90</v>
      </c>
      <c r="B91" s="32">
        <f t="shared" si="51"/>
        <v>1.1089244911602603</v>
      </c>
      <c r="C91" s="28">
        <f t="shared" si="42"/>
        <v>3.8518091030443655E-3</v>
      </c>
      <c r="D91" s="33">
        <f t="shared" si="52"/>
        <v>4.624130626216469E-3</v>
      </c>
      <c r="E91" s="28">
        <f t="shared" si="43"/>
        <v>7.723215231721037E-4</v>
      </c>
      <c r="F91" s="34">
        <f t="shared" si="67"/>
        <v>8.1057687724511739E-4</v>
      </c>
      <c r="G91" s="30">
        <f t="shared" si="44"/>
        <v>3.8255354073013698E-5</v>
      </c>
      <c r="H91" s="30">
        <f t="shared" si="41"/>
        <v>2E-3</v>
      </c>
      <c r="I91" s="31">
        <f t="shared" si="40"/>
        <v>-1.9617446459269865E-3</v>
      </c>
      <c r="J91" s="30">
        <f t="shared" si="53"/>
        <v>0.99533761401971055</v>
      </c>
      <c r="K91" s="30">
        <f t="shared" si="54"/>
        <v>0</v>
      </c>
      <c r="L91" s="29">
        <v>7.6342325638948841E-2</v>
      </c>
      <c r="M91" s="29">
        <v>0.10036511862547441</v>
      </c>
      <c r="N91" s="37">
        <f t="shared" si="55"/>
        <v>7.8741502591114065E-2</v>
      </c>
      <c r="O91" s="37">
        <f t="shared" si="56"/>
        <v>0.10441542417256297</v>
      </c>
      <c r="P91" s="32">
        <f t="shared" si="68"/>
        <v>0.60000000000000009</v>
      </c>
      <c r="Q91" s="32">
        <f t="shared" si="45"/>
        <v>0.10614018535365354</v>
      </c>
      <c r="R91" s="43">
        <v>68</v>
      </c>
      <c r="S91" s="44">
        <f t="shared" si="46"/>
        <v>4.624130626216469E-3</v>
      </c>
      <c r="T91" s="44">
        <f t="shared" si="47"/>
        <v>0.14737969948153917</v>
      </c>
      <c r="U91" s="44">
        <f t="shared" si="48"/>
        <v>0.17824977167023995</v>
      </c>
      <c r="V91" s="44">
        <f t="shared" si="49"/>
        <v>3.6844924870384793E-2</v>
      </c>
      <c r="W91" s="44">
        <f t="shared" si="50"/>
        <v>2.528573275418565E-2</v>
      </c>
      <c r="X91" s="44">
        <f t="shared" si="69"/>
        <v>3.7035217863060202E-2</v>
      </c>
      <c r="Y91" s="44">
        <f t="shared" si="39"/>
        <v>3.1654466226153276E-2</v>
      </c>
      <c r="Z91" s="32">
        <f t="shared" si="57"/>
        <v>7.7924509936099038E-4</v>
      </c>
      <c r="AA91" s="32">
        <f t="shared" si="58"/>
        <v>3.8241901485252675E-3</v>
      </c>
      <c r="AB91" s="32">
        <f t="shared" si="59"/>
        <v>0</v>
      </c>
      <c r="AC91" s="32">
        <f t="shared" si="60"/>
        <v>1.0967733823129747E-5</v>
      </c>
      <c r="AE91" s="19">
        <f t="shared" si="61"/>
        <v>3.4734638235054613E-3</v>
      </c>
      <c r="AF91" s="19">
        <f t="shared" si="62"/>
        <v>5.1560152986238387E-4</v>
      </c>
      <c r="AG91" s="19">
        <f t="shared" si="63"/>
        <v>2.9022452320486659E-4</v>
      </c>
      <c r="AH91" s="19">
        <f t="shared" si="64"/>
        <v>0.10451789914486763</v>
      </c>
      <c r="AI91" s="19">
        <f t="shared" si="65"/>
        <v>8.0929209935818813E-2</v>
      </c>
    </row>
    <row r="92" spans="1:56" x14ac:dyDescent="0.25">
      <c r="A92" s="45">
        <f t="shared" si="66"/>
        <v>91</v>
      </c>
      <c r="B92" s="32">
        <f t="shared" si="51"/>
        <v>1.1258789692464755</v>
      </c>
      <c r="C92" s="28">
        <f t="shared" si="42"/>
        <v>3.5744680944348973E-3</v>
      </c>
      <c r="D92" s="33">
        <f t="shared" si="52"/>
        <v>4.2705693361422929E-3</v>
      </c>
      <c r="E92" s="28">
        <f t="shared" si="43"/>
        <v>6.961012417073956E-4</v>
      </c>
      <c r="F92" s="34">
        <f t="shared" si="67"/>
        <v>7.2922378651296129E-4</v>
      </c>
      <c r="G92" s="30">
        <f t="shared" si="44"/>
        <v>3.3122544805565691E-5</v>
      </c>
      <c r="H92" s="30">
        <f t="shared" si="41"/>
        <v>2E-3</v>
      </c>
      <c r="I92" s="31">
        <f t="shared" si="40"/>
        <v>-1.9668774551944344E-3</v>
      </c>
      <c r="J92" s="30">
        <f t="shared" si="53"/>
        <v>0.99569630811905219</v>
      </c>
      <c r="K92" s="30">
        <f t="shared" si="54"/>
        <v>0</v>
      </c>
      <c r="L92" s="29">
        <v>7.6342325638948841E-2</v>
      </c>
      <c r="M92" s="29">
        <v>0.10036511862547441</v>
      </c>
      <c r="N92" s="37">
        <f t="shared" si="55"/>
        <v>7.9541228241835807E-2</v>
      </c>
      <c r="O92" s="37">
        <f t="shared" si="56"/>
        <v>0.10576552602159249</v>
      </c>
      <c r="P92" s="32">
        <f t="shared" si="68"/>
        <v>0.8</v>
      </c>
      <c r="Q92" s="32">
        <f t="shared" si="45"/>
        <v>0.10923198840450134</v>
      </c>
      <c r="R92" s="43">
        <v>69</v>
      </c>
      <c r="S92" s="44">
        <f t="shared" si="46"/>
        <v>4.2705693361422929E-3</v>
      </c>
      <c r="T92" s="44">
        <f t="shared" si="47"/>
        <v>0.15320179530042441</v>
      </c>
      <c r="U92" s="44">
        <f t="shared" si="48"/>
        <v>0.18529136053227005</v>
      </c>
      <c r="V92" s="44">
        <f t="shared" si="49"/>
        <v>3.8300448825106102E-2</v>
      </c>
      <c r="W92" s="44">
        <f t="shared" si="50"/>
        <v>2.6284621742719883E-2</v>
      </c>
      <c r="X92" s="44">
        <f t="shared" si="69"/>
        <v>4.2622370830685638E-2</v>
      </c>
      <c r="Y92" s="44">
        <f t="shared" si="39"/>
        <v>3.1949070846674484E-2</v>
      </c>
      <c r="Z92" s="32">
        <f t="shared" si="57"/>
        <v>7.0446752034285048E-4</v>
      </c>
      <c r="AA92" s="32">
        <f t="shared" si="58"/>
        <v>3.545864998563888E-3</v>
      </c>
      <c r="AB92" s="32">
        <f t="shared" si="59"/>
        <v>0</v>
      </c>
      <c r="AC92" s="32">
        <f t="shared" si="60"/>
        <v>9.8404406387840112E-6</v>
      </c>
      <c r="AE92" s="19">
        <f t="shared" si="61"/>
        <v>3.174824463438735E-3</v>
      </c>
      <c r="AF92" s="19">
        <f t="shared" si="62"/>
        <v>4.4751653664431109E-4</v>
      </c>
      <c r="AG92" s="19">
        <f t="shared" si="63"/>
        <v>2.7324523140597986E-4</v>
      </c>
      <c r="AH92" s="19">
        <f t="shared" si="64"/>
        <v>0.10473778451345547</v>
      </c>
      <c r="AI92" s="19">
        <f t="shared" si="65"/>
        <v>8.1093028212314636E-2</v>
      </c>
    </row>
    <row r="93" spans="1:56" x14ac:dyDescent="0.25">
      <c r="A93" s="45">
        <f t="shared" si="66"/>
        <v>92</v>
      </c>
      <c r="B93" s="32">
        <f t="shared" si="51"/>
        <v>1.1448727461451143</v>
      </c>
      <c r="C93" s="28">
        <f t="shared" si="42"/>
        <v>3.3143776604827356E-3</v>
      </c>
      <c r="D93" s="33">
        <f t="shared" si="52"/>
        <v>3.9408884722164318E-3</v>
      </c>
      <c r="E93" s="28">
        <f t="shared" si="43"/>
        <v>6.2651081173369636E-4</v>
      </c>
      <c r="F93" s="34">
        <f t="shared" si="67"/>
        <v>6.5515053549595505E-4</v>
      </c>
      <c r="G93" s="30">
        <f>F93-E93</f>
        <v>2.8639723762258684E-5</v>
      </c>
      <c r="H93" s="30">
        <f t="shared" si="41"/>
        <v>2E-3</v>
      </c>
      <c r="I93" s="31">
        <f t="shared" si="40"/>
        <v>-1.9713602762377411E-3</v>
      </c>
      <c r="J93" s="30">
        <f t="shared" si="53"/>
        <v>0.99603047180402127</v>
      </c>
      <c r="K93" s="30">
        <f t="shared" si="54"/>
        <v>0</v>
      </c>
      <c r="L93" s="29">
        <v>8.0340953892557548E-2</v>
      </c>
      <c r="M93" s="29">
        <v>0.10711562787062201</v>
      </c>
      <c r="N93" s="37">
        <f t="shared" si="55"/>
        <v>8.0340953892557548E-2</v>
      </c>
      <c r="O93" s="37">
        <f t="shared" si="56"/>
        <v>0.10711562787062201</v>
      </c>
      <c r="P93" s="32">
        <f t="shared" si="68"/>
        <v>0</v>
      </c>
      <c r="Q93" s="32">
        <f t="shared" si="45"/>
        <v>0.11254075454237997</v>
      </c>
      <c r="R93" s="43">
        <v>70</v>
      </c>
      <c r="S93" s="44">
        <f t="shared" si="46"/>
        <v>3.9408884722164318E-3</v>
      </c>
      <c r="T93" s="44">
        <f t="shared" si="47"/>
        <v>0.15945083396564719</v>
      </c>
      <c r="U93" s="44">
        <f t="shared" si="48"/>
        <v>0.19284931945845166</v>
      </c>
      <c r="V93" s="44">
        <f t="shared" si="49"/>
        <v>3.9862708491411797E-2</v>
      </c>
      <c r="W93" s="44">
        <f t="shared" si="50"/>
        <v>2.7356760729400263E-2</v>
      </c>
      <c r="X93" s="44">
        <f t="shared" si="69"/>
        <v>4.9256259847433821E-2</v>
      </c>
      <c r="Y93" s="44">
        <f t="shared" si="39"/>
        <v>3.2287486043379263E-2</v>
      </c>
      <c r="Z93" s="32">
        <f t="shared" si="57"/>
        <v>6.3638635516958793E-4</v>
      </c>
      <c r="AA93" s="32">
        <f t="shared" si="58"/>
        <v>3.2847081752229823E-3</v>
      </c>
      <c r="AB93" s="32">
        <f t="shared" si="59"/>
        <v>0</v>
      </c>
      <c r="AC93" s="32">
        <f t="shared" si="60"/>
        <v>8.8290136802207065E-6</v>
      </c>
      <c r="AE93" s="19">
        <f t="shared" si="61"/>
        <v>2.89497472242442E-3</v>
      </c>
      <c r="AF93" s="19">
        <f t="shared" si="62"/>
        <v>3.8682466639926533E-4</v>
      </c>
      <c r="AG93" s="19">
        <f t="shared" si="63"/>
        <v>2.5725929587763898E-4</v>
      </c>
      <c r="AH93" s="19">
        <f t="shared" si="64"/>
        <v>0.10494230266328161</v>
      </c>
      <c r="AI93" s="19">
        <f t="shared" si="65"/>
        <v>8.1245037609276191E-2</v>
      </c>
    </row>
    <row r="94" spans="1:56" x14ac:dyDescent="0.25">
      <c r="A94" s="45">
        <f t="shared" si="66"/>
        <v>93</v>
      </c>
      <c r="B94" s="32">
        <f t="shared" si="51"/>
        <v>1.166216839043154</v>
      </c>
      <c r="C94" s="28">
        <f t="shared" si="42"/>
        <v>3.0707318995303098E-3</v>
      </c>
      <c r="D94" s="33">
        <f t="shared" si="52"/>
        <v>3.6338105235144288E-3</v>
      </c>
      <c r="E94" s="28">
        <f t="shared" si="43"/>
        <v>5.630786239841191E-4</v>
      </c>
      <c r="F94" s="34">
        <f t="shared" si="67"/>
        <v>5.8780888650185564E-4</v>
      </c>
      <c r="G94" s="30">
        <f t="shared" si="44"/>
        <v>2.4730262517736541E-5</v>
      </c>
      <c r="H94" s="30">
        <f t="shared" si="41"/>
        <v>2E-3</v>
      </c>
      <c r="I94" s="31">
        <f t="shared" si="40"/>
        <v>-1.9752697374822636E-3</v>
      </c>
      <c r="J94" s="30">
        <f t="shared" si="53"/>
        <v>0.99634145921396777</v>
      </c>
      <c r="K94" s="30">
        <f t="shared" si="54"/>
        <v>0</v>
      </c>
      <c r="L94" s="29">
        <v>8.0340953892557548E-2</v>
      </c>
      <c r="M94" s="29">
        <v>0.10711562787062201</v>
      </c>
      <c r="N94" s="37">
        <f t="shared" si="55"/>
        <v>8.1124369760795026E-2</v>
      </c>
      <c r="O94" s="37">
        <f t="shared" si="56"/>
        <v>0.10846316230296398</v>
      </c>
      <c r="P94" s="32">
        <f t="shared" si="68"/>
        <v>0.2</v>
      </c>
      <c r="Q94" s="32">
        <f t="shared" si="45"/>
        <v>0.11607260757313623</v>
      </c>
      <c r="R94" s="43">
        <v>71</v>
      </c>
      <c r="S94" s="44">
        <f t="shared" si="46"/>
        <v>3.6338105235144288E-3</v>
      </c>
      <c r="T94" s="44">
        <f t="shared" si="47"/>
        <v>0.16614745835012643</v>
      </c>
      <c r="U94" s="44">
        <f t="shared" si="48"/>
        <v>0.20094861516670695</v>
      </c>
      <c r="V94" s="44">
        <f t="shared" si="49"/>
        <v>4.1536864587531606E-2</v>
      </c>
      <c r="W94" s="44">
        <f t="shared" si="50"/>
        <v>2.850569138360013E-2</v>
      </c>
      <c r="X94" s="44">
        <f t="shared" si="69"/>
        <v>5.694621808116939E-2</v>
      </c>
      <c r="Y94" s="44">
        <f t="shared" si="39"/>
        <v>3.2673079537335697E-2</v>
      </c>
      <c r="Z94" s="32">
        <f t="shared" si="57"/>
        <v>5.7451356425189067E-4</v>
      </c>
      <c r="AA94" s="32">
        <f t="shared" si="58"/>
        <v>3.0398723201903281E-3</v>
      </c>
      <c r="AB94" s="32">
        <f t="shared" si="59"/>
        <v>0</v>
      </c>
      <c r="AC94" s="32">
        <f t="shared" si="60"/>
        <v>7.9215439050864387E-6</v>
      </c>
      <c r="AE94" s="19">
        <f t="shared" si="61"/>
        <v>2.6330711379967328E-3</v>
      </c>
      <c r="AF94" s="19">
        <f t="shared" si="62"/>
        <v>3.3290189181758769E-4</v>
      </c>
      <c r="AG94" s="19">
        <f t="shared" si="63"/>
        <v>2.4220860131727895E-4</v>
      </c>
      <c r="AH94" s="19">
        <f t="shared" si="64"/>
        <v>0.10513230307039646</v>
      </c>
      <c r="AI94" s="19">
        <f t="shared" si="65"/>
        <v>8.1385914255731065E-2</v>
      </c>
    </row>
    <row r="95" spans="1:56" x14ac:dyDescent="0.25">
      <c r="A95" s="45">
        <f t="shared" si="66"/>
        <v>94</v>
      </c>
      <c r="B95" s="32">
        <f t="shared" si="51"/>
        <v>1.1902698085716248</v>
      </c>
      <c r="C95" s="28">
        <f t="shared" si="42"/>
        <v>2.8426832084100587E-3</v>
      </c>
      <c r="D95" s="33">
        <f t="shared" si="52"/>
        <v>3.3480364613712433E-3</v>
      </c>
      <c r="E95" s="28">
        <f t="shared" si="43"/>
        <v>5.0535325296118439E-4</v>
      </c>
      <c r="F95" s="34">
        <f t="shared" si="67"/>
        <v>5.2667895816886601E-4</v>
      </c>
      <c r="G95" s="30">
        <f t="shared" si="44"/>
        <v>2.1325705207681628E-5</v>
      </c>
      <c r="H95" s="30">
        <f t="shared" si="41"/>
        <v>2E-3</v>
      </c>
      <c r="I95" s="31">
        <f t="shared" si="40"/>
        <v>-1.9786742947923183E-3</v>
      </c>
      <c r="J95" s="30">
        <f t="shared" si="53"/>
        <v>0.99663063783342098</v>
      </c>
      <c r="K95" s="30">
        <f t="shared" si="54"/>
        <v>0</v>
      </c>
      <c r="L95" s="29">
        <v>8.0340953892557548E-2</v>
      </c>
      <c r="M95" s="29">
        <v>0.10711562787062201</v>
      </c>
      <c r="N95" s="37">
        <f t="shared" si="55"/>
        <v>8.1907785629032476E-2</v>
      </c>
      <c r="O95" s="37">
        <f t="shared" si="56"/>
        <v>0.10981069673530594</v>
      </c>
      <c r="P95" s="32">
        <f t="shared" si="68"/>
        <v>0.4</v>
      </c>
      <c r="Q95" s="32">
        <f t="shared" si="45"/>
        <v>0.11986878303796504</v>
      </c>
      <c r="R95" s="43">
        <v>72</v>
      </c>
      <c r="S95" s="44">
        <f t="shared" si="46"/>
        <v>3.3480364613712433E-3</v>
      </c>
      <c r="T95" s="44">
        <f t="shared" si="47"/>
        <v>0.17336278043208903</v>
      </c>
      <c r="U95" s="44">
        <f t="shared" si="48"/>
        <v>0.20967525471178333</v>
      </c>
      <c r="V95" s="44">
        <f t="shared" si="49"/>
        <v>4.3340695108022256E-2</v>
      </c>
      <c r="W95" s="44">
        <f t="shared" si="50"/>
        <v>2.9743614289819205E-2</v>
      </c>
      <c r="X95" s="44">
        <f t="shared" si="69"/>
        <v>6.5912723619361693E-2</v>
      </c>
      <c r="Y95" s="44">
        <f t="shared" si="39"/>
        <v>3.3109581653987363E-2</v>
      </c>
      <c r="Z95" s="32">
        <f t="shared" si="57"/>
        <v>5.184146247879831E-4</v>
      </c>
      <c r="AA95" s="32">
        <f t="shared" si="58"/>
        <v>2.8106180102918142E-3</v>
      </c>
      <c r="AB95" s="32">
        <f t="shared" si="59"/>
        <v>0</v>
      </c>
      <c r="AC95" s="32">
        <f t="shared" si="60"/>
        <v>7.1073463144349165E-6</v>
      </c>
      <c r="AE95" s="19">
        <f t="shared" si="61"/>
        <v>2.3882679271025123E-3</v>
      </c>
      <c r="AF95" s="19">
        <f t="shared" si="62"/>
        <v>2.8524126171816362E-4</v>
      </c>
      <c r="AG95" s="19">
        <f t="shared" si="63"/>
        <v>2.2803843239925368E-4</v>
      </c>
      <c r="AH95" s="19">
        <f t="shared" si="64"/>
        <v>0.10530856876385189</v>
      </c>
      <c r="AI95" s="19">
        <f t="shared" si="65"/>
        <v>8.1516282572187307E-2</v>
      </c>
    </row>
    <row r="96" spans="1:56" x14ac:dyDescent="0.25">
      <c r="A96" s="45">
        <f t="shared" si="66"/>
        <v>95</v>
      </c>
      <c r="B96" s="32">
        <f t="shared" si="51"/>
        <v>1.2174601530493987</v>
      </c>
      <c r="C96" s="28">
        <f t="shared" si="42"/>
        <v>2.6294151160717568E-3</v>
      </c>
      <c r="D96" s="33">
        <f t="shared" si="52"/>
        <v>3.0823208672820183E-3</v>
      </c>
      <c r="E96" s="28">
        <f t="shared" si="43"/>
        <v>4.5290575121026145E-4</v>
      </c>
      <c r="F96" s="34">
        <f t="shared" si="67"/>
        <v>4.7127083227688156E-4</v>
      </c>
      <c r="G96" s="30">
        <f t="shared" si="44"/>
        <v>1.836508106662011E-5</v>
      </c>
      <c r="H96" s="30">
        <f t="shared" si="41"/>
        <v>2E-3</v>
      </c>
      <c r="I96" s="31">
        <f t="shared" si="40"/>
        <v>-1.9816349189333798E-3</v>
      </c>
      <c r="J96" s="30">
        <f t="shared" si="53"/>
        <v>0.99689931405165144</v>
      </c>
      <c r="K96" s="30">
        <f t="shared" si="54"/>
        <v>0</v>
      </c>
      <c r="L96" s="29">
        <v>8.0340953892557548E-2</v>
      </c>
      <c r="M96" s="29">
        <v>0.10711562787062201</v>
      </c>
      <c r="N96" s="37">
        <f t="shared" si="55"/>
        <v>8.2691201497269953E-2</v>
      </c>
      <c r="O96" s="37">
        <f t="shared" si="56"/>
        <v>0.11115823116764792</v>
      </c>
      <c r="P96" s="32">
        <f t="shared" si="68"/>
        <v>0.60000000000000009</v>
      </c>
      <c r="Q96" s="32">
        <f t="shared" si="45"/>
        <v>0.12395699309049327</v>
      </c>
      <c r="R96" s="43">
        <v>73</v>
      </c>
      <c r="S96" s="44">
        <f t="shared" si="46"/>
        <v>3.0823208672820183E-3</v>
      </c>
      <c r="T96" s="44">
        <f t="shared" si="47"/>
        <v>0.18115078233452891</v>
      </c>
      <c r="U96" s="44">
        <f t="shared" si="48"/>
        <v>0.21909452728297754</v>
      </c>
      <c r="V96" s="44">
        <f t="shared" si="49"/>
        <v>4.5287695583632229E-2</v>
      </c>
      <c r="W96" s="44">
        <f t="shared" si="50"/>
        <v>3.1079791086806443E-2</v>
      </c>
      <c r="X96" s="44">
        <f t="shared" si="69"/>
        <v>7.6354629754679451E-2</v>
      </c>
      <c r="Y96" s="44">
        <f t="shared" si="39"/>
        <v>3.3601133173300442E-2</v>
      </c>
      <c r="Z96" s="32">
        <f t="shared" si="57"/>
        <v>4.6761347285714756E-4</v>
      </c>
      <c r="AA96" s="32">
        <f t="shared" si="58"/>
        <v>2.5961059067791808E-3</v>
      </c>
      <c r="AB96" s="32">
        <f t="shared" si="59"/>
        <v>0</v>
      </c>
      <c r="AC96" s="32">
        <f t="shared" si="60"/>
        <v>6.3768341422530291E-6</v>
      </c>
      <c r="AE96" s="19">
        <f t="shared" si="61"/>
        <v>2.1597545591006029E-3</v>
      </c>
      <c r="AF96" s="19">
        <f t="shared" si="62"/>
        <v>2.4329262271691041E-4</v>
      </c>
      <c r="AG96" s="19">
        <f t="shared" si="63"/>
        <v>2.1469727486262994E-4</v>
      </c>
      <c r="AH96" s="19">
        <f t="shared" si="64"/>
        <v>0.10547188599012178</v>
      </c>
      <c r="AI96" s="19">
        <f t="shared" si="65"/>
        <v>8.1636768510457203E-2</v>
      </c>
      <c r="BD96" s="1">
        <f>A43</f>
        <v>42</v>
      </c>
    </row>
    <row r="97" spans="1:35" x14ac:dyDescent="0.25">
      <c r="A97" s="45">
        <f t="shared" si="66"/>
        <v>96</v>
      </c>
      <c r="B97" s="32">
        <f t="shared" si="51"/>
        <v>1.2482993034674243</v>
      </c>
      <c r="C97" s="28">
        <f t="shared" si="42"/>
        <v>2.4301417050063881E-3</v>
      </c>
      <c r="D97" s="33">
        <f t="shared" si="52"/>
        <v>2.8354714628958323E-3</v>
      </c>
      <c r="E97" s="28">
        <f t="shared" si="43"/>
        <v>4.0532975788944408E-4</v>
      </c>
      <c r="F97" s="34">
        <f t="shared" si="67"/>
        <v>4.211239374530745E-4</v>
      </c>
      <c r="G97" s="30">
        <f t="shared" si="44"/>
        <v>1.5794179563630422E-5</v>
      </c>
      <c r="H97" s="30">
        <f t="shared" si="41"/>
        <v>2E-3</v>
      </c>
      <c r="I97" s="31">
        <f t="shared" si="40"/>
        <v>-1.9842058204363696E-3</v>
      </c>
      <c r="J97" s="30">
        <f t="shared" si="53"/>
        <v>0.99714873435754059</v>
      </c>
      <c r="K97" s="30">
        <f t="shared" si="54"/>
        <v>0</v>
      </c>
      <c r="L97" s="29">
        <v>8.0340953892557548E-2</v>
      </c>
      <c r="M97" s="29">
        <v>0.10711562787062201</v>
      </c>
      <c r="N97" s="37">
        <f t="shared" si="55"/>
        <v>8.3474617365507417E-2</v>
      </c>
      <c r="O97" s="37">
        <f t="shared" si="56"/>
        <v>0.11250576559998988</v>
      </c>
      <c r="P97" s="32">
        <f t="shared" si="68"/>
        <v>0.8</v>
      </c>
      <c r="Q97" s="32">
        <f t="shared" si="45"/>
        <v>0.12836806713580845</v>
      </c>
      <c r="R97" s="43">
        <v>74</v>
      </c>
      <c r="S97" s="44">
        <f t="shared" si="46"/>
        <v>2.8354714628958323E-3</v>
      </c>
      <c r="T97" s="44">
        <f t="shared" si="47"/>
        <v>0.18957191770361548</v>
      </c>
      <c r="U97" s="44">
        <f t="shared" si="48"/>
        <v>0.2292795491145079</v>
      </c>
      <c r="V97" s="44">
        <f t="shared" si="49"/>
        <v>4.7392979425903869E-2</v>
      </c>
      <c r="W97" s="44">
        <f t="shared" si="50"/>
        <v>3.2524593723659526E-2</v>
      </c>
      <c r="X97" s="44">
        <f t="shared" si="69"/>
        <v>8.8503519800948977E-2</v>
      </c>
      <c r="Y97" s="44">
        <f t="shared" si="39"/>
        <v>3.415234032230962E-2</v>
      </c>
      <c r="Z97" s="32">
        <f t="shared" si="57"/>
        <v>4.2169336123108519E-4</v>
      </c>
      <c r="AA97" s="32">
        <f t="shared" si="58"/>
        <v>2.3955602540589637E-3</v>
      </c>
      <c r="AB97" s="32">
        <f t="shared" si="59"/>
        <v>0</v>
      </c>
      <c r="AC97" s="32">
        <f t="shared" si="60"/>
        <v>5.721405976125845E-6</v>
      </c>
      <c r="AE97" s="19">
        <f t="shared" si="61"/>
        <v>1.9467620451730911E-3</v>
      </c>
      <c r="AF97" s="19">
        <f t="shared" si="62"/>
        <v>2.0653402466039422E-4</v>
      </c>
      <c r="AG97" s="19">
        <f t="shared" si="63"/>
        <v>2.0213662823613819E-4</v>
      </c>
      <c r="AH97" s="19">
        <f t="shared" si="64"/>
        <v>0.10562300037929528</v>
      </c>
      <c r="AI97" s="19">
        <f t="shared" si="65"/>
        <v>8.1747965879894219E-2</v>
      </c>
    </row>
    <row r="98" spans="1:35" x14ac:dyDescent="0.25">
      <c r="A98" s="45">
        <f t="shared" si="66"/>
        <v>97</v>
      </c>
      <c r="B98" s="32">
        <f t="shared" si="51"/>
        <v>1.2834007706296011</v>
      </c>
      <c r="C98" s="28">
        <f t="shared" si="42"/>
        <v>2.2441070505430853E-3</v>
      </c>
      <c r="D98" s="33">
        <f t="shared" si="52"/>
        <v>2.6063484774519904E-3</v>
      </c>
      <c r="E98" s="28">
        <f t="shared" si="43"/>
        <v>3.6224142690890516E-4</v>
      </c>
      <c r="F98" s="34">
        <f t="shared" si="67"/>
        <v>3.7580631033496347E-4</v>
      </c>
      <c r="G98" s="30">
        <f t="shared" si="44"/>
        <v>1.3564883426058307E-5</v>
      </c>
      <c r="H98" s="30">
        <f t="shared" si="41"/>
        <v>2E-3</v>
      </c>
      <c r="I98" s="31">
        <f t="shared" si="40"/>
        <v>-1.9864351165739418E-3</v>
      </c>
      <c r="J98" s="30">
        <f t="shared" si="53"/>
        <v>0.99738008663912192</v>
      </c>
      <c r="K98" s="30">
        <f t="shared" si="54"/>
        <v>0</v>
      </c>
      <c r="L98" s="29">
        <v>8.4258033233744895E-2</v>
      </c>
      <c r="M98" s="29">
        <v>0.11385330003233185</v>
      </c>
      <c r="N98" s="37">
        <f t="shared" si="55"/>
        <v>8.4258033233744895E-2</v>
      </c>
      <c r="O98" s="37">
        <f t="shared" si="56"/>
        <v>0.11385330003233185</v>
      </c>
      <c r="P98" s="32">
        <f t="shared" si="68"/>
        <v>0</v>
      </c>
      <c r="Q98" s="32">
        <f t="shared" si="45"/>
        <v>0.13313568099630463</v>
      </c>
      <c r="R98" s="43">
        <v>75</v>
      </c>
      <c r="S98" s="44">
        <f t="shared" si="46"/>
        <v>2.6063484774519904E-3</v>
      </c>
      <c r="T98" s="44">
        <f t="shared" si="47"/>
        <v>0.19869297293308677</v>
      </c>
      <c r="U98" s="44">
        <f t="shared" si="48"/>
        <v>0.24031109564204411</v>
      </c>
      <c r="V98" s="44">
        <f t="shared" si="49"/>
        <v>4.9673243233271692E-2</v>
      </c>
      <c r="W98" s="44">
        <f t="shared" si="50"/>
        <v>3.4089480650284505E-2</v>
      </c>
      <c r="X98" s="44">
        <f t="shared" si="69"/>
        <v>0.10271216221774192</v>
      </c>
      <c r="Y98" s="44">
        <f t="shared" si="39"/>
        <v>3.4768338105135278E-2</v>
      </c>
      <c r="Z98" s="32">
        <f t="shared" si="57"/>
        <v>3.8026150595173939E-4</v>
      </c>
      <c r="AA98" s="32">
        <f t="shared" si="58"/>
        <v>2.208233940289803E-3</v>
      </c>
      <c r="AB98" s="32">
        <f t="shared" si="59"/>
        <v>0</v>
      </c>
      <c r="AC98" s="32">
        <f t="shared" si="60"/>
        <v>5.1333444799432963E-6</v>
      </c>
      <c r="AE98" s="19">
        <f t="shared" si="61"/>
        <v>1.7485629601439213E-3</v>
      </c>
      <c r="AF98" s="19">
        <f t="shared" si="62"/>
        <v>1.7447133107947085E-4</v>
      </c>
      <c r="AG98" s="19">
        <f t="shared" si="63"/>
        <v>1.9031082951946059E-4</v>
      </c>
      <c r="AH98" s="19">
        <f t="shared" si="64"/>
        <v>0.10576261726090024</v>
      </c>
      <c r="AI98" s="19">
        <f t="shared" si="65"/>
        <v>8.185043657561604E-2</v>
      </c>
    </row>
    <row r="99" spans="1:35" x14ac:dyDescent="0.25">
      <c r="A99" s="45">
        <f t="shared" si="66"/>
        <v>98</v>
      </c>
      <c r="B99" s="32">
        <f t="shared" si="51"/>
        <v>1.3235115496440153</v>
      </c>
      <c r="C99" s="28">
        <f t="shared" si="42"/>
        <v>2.0706155481264405E-3</v>
      </c>
      <c r="D99" s="33">
        <f t="shared" si="52"/>
        <v>2.3938953655216521E-3</v>
      </c>
      <c r="E99" s="28">
        <f t="shared" si="43"/>
        <v>3.2327981739521146E-4</v>
      </c>
      <c r="F99" s="34">
        <f t="shared" si="67"/>
        <v>3.3491439627324193E-4</v>
      </c>
      <c r="G99" s="30">
        <f t="shared" si="44"/>
        <v>1.1634578878030476E-5</v>
      </c>
      <c r="H99" s="30">
        <f t="shared" si="41"/>
        <v>2E-3</v>
      </c>
      <c r="I99" s="31">
        <f t="shared" si="40"/>
        <v>-1.9883654211219695E-3</v>
      </c>
      <c r="J99" s="30">
        <f t="shared" si="53"/>
        <v>0.9975944700556002</v>
      </c>
      <c r="K99" s="30">
        <f t="shared" si="54"/>
        <v>0</v>
      </c>
      <c r="L99" s="29">
        <v>8.4258033233744895E-2</v>
      </c>
      <c r="M99" s="29">
        <v>0.11385330003233185</v>
      </c>
      <c r="N99" s="37">
        <f t="shared" si="55"/>
        <v>8.5028291750732996E-2</v>
      </c>
      <c r="O99" s="37">
        <f t="shared" si="56"/>
        <v>0.11519891291780973</v>
      </c>
      <c r="P99" s="32">
        <f t="shared" si="68"/>
        <v>0.2</v>
      </c>
      <c r="Q99" s="32">
        <f t="shared" si="45"/>
        <v>0.13828473201870664</v>
      </c>
      <c r="R99" s="43">
        <v>76</v>
      </c>
      <c r="S99" s="44">
        <f t="shared" si="46"/>
        <v>2.3938953655216521E-3</v>
      </c>
      <c r="T99" s="44">
        <f t="shared" si="47"/>
        <v>0.20857063238171134</v>
      </c>
      <c r="U99" s="44">
        <f t="shared" si="48"/>
        <v>0.25225772429950222</v>
      </c>
      <c r="V99" s="44">
        <f t="shared" si="49"/>
        <v>5.2142658095427834E-2</v>
      </c>
      <c r="W99" s="44">
        <f t="shared" si="50"/>
        <v>3.5784177124313234E-2</v>
      </c>
      <c r="X99" s="44">
        <f t="shared" si="69"/>
        <v>0.11916697562178269</v>
      </c>
      <c r="Y99" s="44">
        <f t="shared" ref="Y99:Y110" si="70">MIN(Y98*$I$17*(1-POWER(R99,$I$19)*$I$18/100000),1-V99-W99-$I$13)</f>
        <v>3.5454863388712572E-2</v>
      </c>
      <c r="Z99" s="32">
        <f t="shared" si="57"/>
        <v>3.4294952452534265E-4</v>
      </c>
      <c r="AA99" s="32">
        <f t="shared" si="58"/>
        <v>2.0334089479237868E-3</v>
      </c>
      <c r="AB99" s="32">
        <f t="shared" si="59"/>
        <v>0</v>
      </c>
      <c r="AC99" s="32">
        <f t="shared" si="60"/>
        <v>4.6057255261594991E-6</v>
      </c>
      <c r="AE99" s="19">
        <f t="shared" si="61"/>
        <v>1.5644861948377962E-3</v>
      </c>
      <c r="AF99" s="19">
        <f t="shared" si="62"/>
        <v>1.4662401810803472E-4</v>
      </c>
      <c r="AG99" s="19">
        <f t="shared" si="63"/>
        <v>1.7917688717986673E-4</v>
      </c>
      <c r="AH99" s="19">
        <f t="shared" si="64"/>
        <v>0.10589140145085799</v>
      </c>
      <c r="AI99" s="19">
        <f t="shared" si="65"/>
        <v>8.1944710406275448E-2</v>
      </c>
    </row>
    <row r="100" spans="1:35" x14ac:dyDescent="0.25">
      <c r="A100" s="45">
        <f t="shared" si="66"/>
        <v>99</v>
      </c>
      <c r="B100" s="32">
        <f t="shared" si="51"/>
        <v>1.3695271421918844</v>
      </c>
      <c r="C100" s="28">
        <f t="shared" si="42"/>
        <v>1.9089620520499591E-3</v>
      </c>
      <c r="D100" s="33">
        <f t="shared" si="52"/>
        <v>2.1970671315550833E-3</v>
      </c>
      <c r="E100" s="28">
        <f t="shared" si="43"/>
        <v>2.881050795051242E-4</v>
      </c>
      <c r="F100" s="34">
        <f t="shared" si="67"/>
        <v>2.9807062046467237E-4</v>
      </c>
      <c r="G100" s="30">
        <f t="shared" si="44"/>
        <v>9.9655409595481698E-6</v>
      </c>
      <c r="H100" s="30">
        <f t="shared" si="41"/>
        <v>2E-3</v>
      </c>
      <c r="I100" s="31">
        <f t="shared" si="40"/>
        <v>-1.9900344590404518E-3</v>
      </c>
      <c r="J100" s="30">
        <f t="shared" si="53"/>
        <v>0.99779296732748535</v>
      </c>
      <c r="K100" s="30">
        <f t="shared" si="54"/>
        <v>0</v>
      </c>
      <c r="L100" s="29">
        <v>8.4258033233744895E-2</v>
      </c>
      <c r="M100" s="29">
        <v>0.11385330003233185</v>
      </c>
      <c r="N100" s="37">
        <f t="shared" si="55"/>
        <v>8.5798550267721096E-2</v>
      </c>
      <c r="O100" s="37">
        <f t="shared" si="56"/>
        <v>0.11654452580328759</v>
      </c>
      <c r="P100" s="32">
        <f t="shared" si="68"/>
        <v>0.4</v>
      </c>
      <c r="Q100" s="32">
        <f t="shared" si="45"/>
        <v>0.14387077849566343</v>
      </c>
      <c r="R100" s="43">
        <v>77</v>
      </c>
      <c r="S100" s="44">
        <f t="shared" si="46"/>
        <v>2.1970671315550833E-3</v>
      </c>
      <c r="T100" s="44">
        <f t="shared" si="47"/>
        <v>0.21930928176453826</v>
      </c>
      <c r="U100" s="44">
        <f t="shared" si="48"/>
        <v>0.26524568537738075</v>
      </c>
      <c r="V100" s="44">
        <f t="shared" si="49"/>
        <v>5.4827320441134565E-2</v>
      </c>
      <c r="W100" s="44">
        <f t="shared" si="50"/>
        <v>3.7626592459602162E-2</v>
      </c>
      <c r="X100" s="44">
        <f t="shared" si="69"/>
        <v>0.13828634644552817</v>
      </c>
      <c r="Y100" s="44">
        <f t="shared" si="70"/>
        <v>3.6218339431363933E-2</v>
      </c>
      <c r="Z100" s="32">
        <f t="shared" si="57"/>
        <v>3.0942638694464832E-4</v>
      </c>
      <c r="AA100" s="32">
        <f t="shared" si="58"/>
        <v>1.8704377739314096E-3</v>
      </c>
      <c r="AB100" s="32">
        <f t="shared" si="59"/>
        <v>0</v>
      </c>
      <c r="AC100" s="32">
        <f t="shared" si="60"/>
        <v>4.1323366676828817E-6</v>
      </c>
      <c r="AE100" s="19">
        <f t="shared" si="61"/>
        <v>1.393884059132064E-3</v>
      </c>
      <c r="AF100" s="19">
        <f t="shared" si="62"/>
        <v>1.2257989096114093E-4</v>
      </c>
      <c r="AG100" s="19">
        <f t="shared" si="63"/>
        <v>1.6869432486070791E-4</v>
      </c>
      <c r="AH100" s="19">
        <f t="shared" si="64"/>
        <v>0.10600996496074601</v>
      </c>
      <c r="AI100" s="19">
        <f t="shared" si="65"/>
        <v>8.2031275721559202E-2</v>
      </c>
    </row>
    <row r="101" spans="1:35" x14ac:dyDescent="0.25">
      <c r="A101" s="45">
        <f t="shared" si="66"/>
        <v>100</v>
      </c>
      <c r="B101" s="32">
        <f t="shared" si="51"/>
        <v>1.4225439219960472</v>
      </c>
      <c r="C101" s="28">
        <f t="shared" si="42"/>
        <v>1.7584708933312278E-3</v>
      </c>
      <c r="D101" s="33">
        <f t="shared" si="52"/>
        <v>2.0148697239086013E-3</v>
      </c>
      <c r="E101" s="28">
        <f t="shared" si="43"/>
        <v>2.563988305773735E-4</v>
      </c>
      <c r="F101" s="34">
        <f t="shared" si="67"/>
        <v>2.6492328702834534E-4</v>
      </c>
      <c r="G101" s="30">
        <f t="shared" si="44"/>
        <v>8.5244564509718429E-6</v>
      </c>
      <c r="H101" s="30">
        <f t="shared" si="41"/>
        <v>2E-3</v>
      </c>
      <c r="I101" s="31">
        <f t="shared" si="40"/>
        <v>-1.9914755435490282E-3</v>
      </c>
      <c r="J101" s="30">
        <f t="shared" si="53"/>
        <v>0.99797660581964043</v>
      </c>
      <c r="K101" s="30">
        <f t="shared" si="54"/>
        <v>0</v>
      </c>
      <c r="L101" s="29">
        <v>8.4258033233744895E-2</v>
      </c>
      <c r="M101" s="29">
        <v>0.11385330003233185</v>
      </c>
      <c r="N101" s="37">
        <f t="shared" si="55"/>
        <v>8.6568808784709184E-2</v>
      </c>
      <c r="O101" s="37">
        <f t="shared" si="56"/>
        <v>0.11789013868876547</v>
      </c>
      <c r="P101" s="32">
        <f t="shared" si="68"/>
        <v>0.60000000000000009</v>
      </c>
      <c r="Q101" s="32">
        <f t="shared" si="45"/>
        <v>0.14994109356958046</v>
      </c>
      <c r="R101" s="43">
        <v>78</v>
      </c>
      <c r="S101" s="44">
        <f t="shared" si="46"/>
        <v>2.0148697239086013E-3</v>
      </c>
      <c r="T101" s="44">
        <f t="shared" si="47"/>
        <v>0.23100427034572674</v>
      </c>
      <c r="U101" s="44">
        <f t="shared" si="48"/>
        <v>0.27939029994516951</v>
      </c>
      <c r="V101" s="44">
        <f t="shared" si="49"/>
        <v>5.7751067586431684E-2</v>
      </c>
      <c r="W101" s="44">
        <f t="shared" si="50"/>
        <v>3.9633085598531563E-2</v>
      </c>
      <c r="X101" s="44">
        <f t="shared" si="69"/>
        <v>0.16050257207762347</v>
      </c>
      <c r="Y101" s="44">
        <f t="shared" si="70"/>
        <v>3.7065973866138587E-2</v>
      </c>
      <c r="Z101" s="32">
        <f t="shared" si="57"/>
        <v>2.7935145289334512E-4</v>
      </c>
      <c r="AA101" s="32">
        <f t="shared" si="58"/>
        <v>1.7186298944940658E-3</v>
      </c>
      <c r="AB101" s="32">
        <f t="shared" si="59"/>
        <v>0</v>
      </c>
      <c r="AC101" s="32">
        <f t="shared" si="60"/>
        <v>3.7076039894447463E-6</v>
      </c>
      <c r="AE101" s="19">
        <f t="shared" si="61"/>
        <v>1.2361452368119669E-3</v>
      </c>
      <c r="AF101" s="19">
        <f t="shared" si="62"/>
        <v>1.0192127347470099E-4</v>
      </c>
      <c r="AG101" s="19">
        <f t="shared" si="63"/>
        <v>1.5882503423358794E-4</v>
      </c>
      <c r="AH101" s="19">
        <f t="shared" si="64"/>
        <v>0.10611890167590531</v>
      </c>
      <c r="AI101" s="19">
        <f t="shared" si="65"/>
        <v>8.2110605736833556E-2</v>
      </c>
    </row>
    <row r="102" spans="1:35" x14ac:dyDescent="0.25">
      <c r="A102" s="45">
        <f t="shared" si="66"/>
        <v>101</v>
      </c>
      <c r="B102" s="32">
        <f t="shared" si="51"/>
        <v>1.4839113517308724</v>
      </c>
      <c r="C102" s="28">
        <f t="shared" si="42"/>
        <v>1.6184952193904266E-3</v>
      </c>
      <c r="D102" s="33">
        <f t="shared" si="52"/>
        <v>1.8463587805551953E-3</v>
      </c>
      <c r="E102" s="28">
        <f t="shared" si="43"/>
        <v>2.2786356116476876E-4</v>
      </c>
      <c r="F102" s="34">
        <f t="shared" si="67"/>
        <v>2.351455183660641E-4</v>
      </c>
      <c r="G102" s="30">
        <f t="shared" si="44"/>
        <v>7.2819572012953451E-6</v>
      </c>
      <c r="H102" s="30">
        <f t="shared" si="41"/>
        <v>2E-3</v>
      </c>
      <c r="I102" s="31">
        <f t="shared" si="40"/>
        <v>-1.9927180427987048E-3</v>
      </c>
      <c r="J102" s="30">
        <f t="shared" si="53"/>
        <v>0.9981463592622436</v>
      </c>
      <c r="K102" s="30">
        <f t="shared" si="54"/>
        <v>0</v>
      </c>
      <c r="L102" s="29">
        <v>8.4258033233744895E-2</v>
      </c>
      <c r="M102" s="29">
        <v>0.11385330003233185</v>
      </c>
      <c r="N102" s="37">
        <f t="shared" si="55"/>
        <v>8.7339067301697285E-2</v>
      </c>
      <c r="O102" s="37">
        <f t="shared" si="56"/>
        <v>0.11923575157424333</v>
      </c>
      <c r="P102" s="32">
        <f t="shared" si="68"/>
        <v>0.8</v>
      </c>
      <c r="Q102" s="32">
        <f t="shared" si="45"/>
        <v>0.1565484155076336</v>
      </c>
      <c r="R102" s="43">
        <v>79</v>
      </c>
      <c r="S102" s="44">
        <f t="shared" si="46"/>
        <v>1.8463587805551953E-3</v>
      </c>
      <c r="T102" s="44">
        <f t="shared" si="47"/>
        <v>0.24376267330163187</v>
      </c>
      <c r="U102" s="44">
        <f t="shared" si="48"/>
        <v>0.29482107108778449</v>
      </c>
      <c r="V102" s="44">
        <f t="shared" si="49"/>
        <v>6.0940668325407968E-2</v>
      </c>
      <c r="W102" s="44">
        <f t="shared" si="50"/>
        <v>4.1822027282142737E-2</v>
      </c>
      <c r="X102" s="44">
        <f t="shared" si="69"/>
        <v>0.18632238730704773</v>
      </c>
      <c r="Y102" s="44">
        <f t="shared" si="70"/>
        <v>3.800587254416303E-2</v>
      </c>
      <c r="Z102" s="32">
        <f t="shared" si="57"/>
        <v>2.5242338095683513E-4</v>
      </c>
      <c r="AA102" s="32">
        <f t="shared" si="58"/>
        <v>1.5773425476050633E-3</v>
      </c>
      <c r="AB102" s="32">
        <f t="shared" si="59"/>
        <v>0</v>
      </c>
      <c r="AC102" s="32">
        <f t="shared" si="60"/>
        <v>3.3265264783603786E-6</v>
      </c>
      <c r="AE102" s="19">
        <f t="shared" si="61"/>
        <v>1.0906953555564975E-3</v>
      </c>
      <c r="AF102" s="19">
        <f t="shared" si="62"/>
        <v>8.4262030825309713E-5</v>
      </c>
      <c r="AG102" s="19">
        <f t="shared" si="63"/>
        <v>1.4953313645926834E-4</v>
      </c>
      <c r="AH102" s="19">
        <f t="shared" si="64"/>
        <v>0.10621876619818997</v>
      </c>
      <c r="AI102" s="19">
        <f t="shared" si="65"/>
        <v>8.2183142236228066E-2</v>
      </c>
    </row>
    <row r="103" spans="1:35" x14ac:dyDescent="0.25">
      <c r="A103" s="45">
        <f t="shared" si="66"/>
        <v>102</v>
      </c>
      <c r="B103" s="32">
        <f t="shared" si="51"/>
        <v>1.5553035694818076</v>
      </c>
      <c r="C103" s="28">
        <f t="shared" si="42"/>
        <v>1.4884163367908313E-3</v>
      </c>
      <c r="D103" s="33">
        <f t="shared" si="52"/>
        <v>1.6906382951075861E-3</v>
      </c>
      <c r="E103" s="28">
        <f t="shared" si="43"/>
        <v>2.0222195831675474E-4</v>
      </c>
      <c r="F103" s="34">
        <f t="shared" si="67"/>
        <v>2.0843415440115334E-4</v>
      </c>
      <c r="G103" s="30">
        <f t="shared" si="44"/>
        <v>6.212196084398597E-6</v>
      </c>
      <c r="H103" s="30">
        <f t="shared" si="41"/>
        <v>2E-3</v>
      </c>
      <c r="I103" s="31">
        <f t="shared" si="40"/>
        <v>-1.9937878039156015E-3</v>
      </c>
      <c r="J103" s="30">
        <f t="shared" si="53"/>
        <v>0.99830314950880794</v>
      </c>
      <c r="K103" s="30">
        <f t="shared" si="54"/>
        <v>0</v>
      </c>
      <c r="L103" s="29">
        <v>8.8109325818685386E-2</v>
      </c>
      <c r="M103" s="29">
        <v>0.1205813644597212</v>
      </c>
      <c r="N103" s="37">
        <f t="shared" si="55"/>
        <v>8.8109325818685386E-2</v>
      </c>
      <c r="O103" s="37">
        <f t="shared" si="56"/>
        <v>0.1205813644597212</v>
      </c>
      <c r="P103" s="32">
        <f t="shared" si="68"/>
        <v>0</v>
      </c>
      <c r="Q103" s="32">
        <f t="shared" si="45"/>
        <v>0.16369337482924012</v>
      </c>
      <c r="R103" s="43">
        <v>80</v>
      </c>
      <c r="S103" s="44">
        <f t="shared" si="46"/>
        <v>1.6906382951075861E-3</v>
      </c>
      <c r="T103" s="44">
        <f t="shared" si="47"/>
        <v>0.25761314096204352</v>
      </c>
      <c r="U103" s="44">
        <f t="shared" si="48"/>
        <v>0.31157265021760666</v>
      </c>
      <c r="V103" s="44">
        <f t="shared" si="49"/>
        <v>6.440328524051088E-2</v>
      </c>
      <c r="W103" s="44">
        <f t="shared" si="50"/>
        <v>4.4198333008193758E-2</v>
      </c>
      <c r="X103" s="44">
        <f t="shared" si="69"/>
        <v>0.22075704476245225</v>
      </c>
      <c r="Y103" s="44">
        <f t="shared" si="70"/>
        <v>3.904717212080145E-2</v>
      </c>
      <c r="Z103" s="32">
        <f t="shared" si="57"/>
        <v>2.283619593627384E-4</v>
      </c>
      <c r="AA103" s="32">
        <f t="shared" si="58"/>
        <v>1.4459602540943261E-3</v>
      </c>
      <c r="AB103" s="32">
        <f t="shared" si="59"/>
        <v>0</v>
      </c>
      <c r="AC103" s="32">
        <f t="shared" si="60"/>
        <v>2.9846171389220893E-6</v>
      </c>
      <c r="AE103" s="19">
        <f t="shared" si="61"/>
        <v>9.5699409812756908E-4</v>
      </c>
      <c r="AF103" s="19">
        <f t="shared" si="62"/>
        <v>6.9246618064469878E-5</v>
      </c>
      <c r="AG103" s="19">
        <f t="shared" si="63"/>
        <v>1.4078485175366323E-4</v>
      </c>
      <c r="AH103" s="19">
        <f t="shared" si="64"/>
        <v>0.10631007612427695</v>
      </c>
      <c r="AI103" s="19">
        <f t="shared" si="65"/>
        <v>8.2249297265036464E-2</v>
      </c>
    </row>
    <row r="104" spans="1:35" x14ac:dyDescent="0.25">
      <c r="A104" s="45">
        <f t="shared" si="66"/>
        <v>103</v>
      </c>
      <c r="B104" s="32">
        <f t="shared" si="51"/>
        <v>1.6392810465384591</v>
      </c>
      <c r="C104" s="28">
        <f t="shared" si="42"/>
        <v>1.3685936762994201E-3</v>
      </c>
      <c r="D104" s="33">
        <f t="shared" si="52"/>
        <v>1.5480511561381449E-3</v>
      </c>
      <c r="E104" s="28">
        <f t="shared" si="43"/>
        <v>1.7945747983872472E-4</v>
      </c>
      <c r="F104" s="34">
        <f t="shared" si="67"/>
        <v>1.8475706882616788E-4</v>
      </c>
      <c r="G104" s="30">
        <f t="shared" si="44"/>
        <v>5.2995889874431592E-6</v>
      </c>
      <c r="H104" s="30">
        <f t="shared" si="41"/>
        <v>2E-3</v>
      </c>
      <c r="I104" s="31">
        <f t="shared" si="40"/>
        <v>-1.9947004110125567E-3</v>
      </c>
      <c r="J104" s="30">
        <f t="shared" si="53"/>
        <v>0.99844664925487447</v>
      </c>
      <c r="K104" s="30">
        <f t="shared" si="54"/>
        <v>0</v>
      </c>
      <c r="L104" s="29">
        <v>8.8109325818685386E-2</v>
      </c>
      <c r="M104" s="29">
        <v>0.1205813644597212</v>
      </c>
      <c r="N104" s="37">
        <f t="shared" si="55"/>
        <v>8.8109325818685386E-2</v>
      </c>
      <c r="O104" s="37">
        <f t="shared" si="56"/>
        <v>0.1205813644597212</v>
      </c>
      <c r="P104" s="32">
        <f t="shared" si="68"/>
        <v>0.2</v>
      </c>
      <c r="Q104" s="32">
        <f t="shared" si="45"/>
        <v>0.17065523345865824</v>
      </c>
      <c r="R104" s="43">
        <v>81</v>
      </c>
      <c r="S104" s="44">
        <f t="shared" si="46"/>
        <v>1.5480511561381449E-3</v>
      </c>
      <c r="T104" s="44">
        <f t="shared" si="47"/>
        <v>0.27138555411269505</v>
      </c>
      <c r="U104" s="44">
        <f t="shared" si="48"/>
        <v>0.328229825582246</v>
      </c>
      <c r="V104" s="44">
        <f t="shared" si="49"/>
        <v>6.7846388528173762E-2</v>
      </c>
      <c r="W104" s="44">
        <f t="shared" si="50"/>
        <v>4.6561247029138872E-2</v>
      </c>
      <c r="X104" s="44">
        <f t="shared" si="69"/>
        <v>0.25601890275632649</v>
      </c>
      <c r="Y104" s="44">
        <f t="shared" si="70"/>
        <v>4.0200194848809566E-2</v>
      </c>
      <c r="Z104" s="32">
        <f t="shared" si="57"/>
        <v>2.0694822702692667E-4</v>
      </c>
      <c r="AA104" s="32">
        <f t="shared" si="58"/>
        <v>1.3239517543953375E-3</v>
      </c>
      <c r="AB104" s="32">
        <f t="shared" si="59"/>
        <v>0</v>
      </c>
      <c r="AC104" s="32">
        <f t="shared" si="60"/>
        <v>2.6778501610899962E-6</v>
      </c>
      <c r="AE104" s="19">
        <f t="shared" si="61"/>
        <v>8.3487433664250054E-4</v>
      </c>
      <c r="AF104" s="19">
        <f t="shared" si="62"/>
        <v>5.6257555917804148E-5</v>
      </c>
      <c r="AG104" s="19">
        <f t="shared" si="63"/>
        <v>1.3254837658474347E-4</v>
      </c>
      <c r="AH104" s="19">
        <f t="shared" si="64"/>
        <v>0.10639328504046111</v>
      </c>
      <c r="AI104" s="19">
        <f t="shared" si="65"/>
        <v>8.2309433647652974E-2</v>
      </c>
    </row>
    <row r="105" spans="1:35" x14ac:dyDescent="0.25">
      <c r="A105" s="45">
        <f t="shared" si="66"/>
        <v>104</v>
      </c>
      <c r="B105" s="32">
        <f t="shared" si="51"/>
        <v>1.738228514544365</v>
      </c>
      <c r="C105" s="28">
        <f t="shared" si="42"/>
        <v>1.2582411736768377E-3</v>
      </c>
      <c r="D105" s="33">
        <f t="shared" si="52"/>
        <v>1.4174897072635781E-3</v>
      </c>
      <c r="E105" s="28">
        <f t="shared" si="43"/>
        <v>1.5924853358674035E-4</v>
      </c>
      <c r="F105" s="34">
        <f t="shared" si="67"/>
        <v>1.6376958267377151E-4</v>
      </c>
      <c r="G105" s="30">
        <f t="shared" si="44"/>
        <v>4.5210490870311584E-6</v>
      </c>
      <c r="H105" s="30">
        <f t="shared" si="41"/>
        <v>2E-3</v>
      </c>
      <c r="I105" s="31">
        <f t="shared" si="40"/>
        <v>-1.9954789509129688E-3</v>
      </c>
      <c r="J105" s="30">
        <f t="shared" si="53"/>
        <v>0.99857798924364938</v>
      </c>
      <c r="K105" s="30">
        <f t="shared" si="54"/>
        <v>0</v>
      </c>
      <c r="L105" s="29">
        <v>8.8109325818685386E-2</v>
      </c>
      <c r="M105" s="29">
        <v>0.1205813644597212</v>
      </c>
      <c r="N105" s="37">
        <f t="shared" si="55"/>
        <v>8.8109325818685386E-2</v>
      </c>
      <c r="O105" s="37">
        <f t="shared" si="56"/>
        <v>0.1205813644597212</v>
      </c>
      <c r="P105" s="32">
        <f t="shared" si="68"/>
        <v>0.4</v>
      </c>
      <c r="Q105" s="32">
        <f t="shared" si="45"/>
        <v>0.17825833155871168</v>
      </c>
      <c r="R105" s="43">
        <v>82</v>
      </c>
      <c r="S105" s="44">
        <f t="shared" si="46"/>
        <v>1.4174897072635781E-3</v>
      </c>
      <c r="T105" s="44">
        <f t="shared" si="47"/>
        <v>0.28639094905272394</v>
      </c>
      <c r="U105" s="44">
        <f t="shared" si="48"/>
        <v>0.34637824243538906</v>
      </c>
      <c r="V105" s="44">
        <f t="shared" si="49"/>
        <v>7.1597737263180986E-2</v>
      </c>
      <c r="W105" s="44">
        <f t="shared" si="50"/>
        <v>4.9135702043359514E-2</v>
      </c>
      <c r="X105" s="44">
        <f t="shared" si="69"/>
        <v>0.29633143224704928</v>
      </c>
      <c r="Y105" s="44">
        <f t="shared" si="70"/>
        <v>4.1476629752391268E-2</v>
      </c>
      <c r="Z105" s="32">
        <f t="shared" si="57"/>
        <v>1.885794325407237E-4</v>
      </c>
      <c r="AA105" s="32">
        <f t="shared" si="58"/>
        <v>1.2122966665971118E-3</v>
      </c>
      <c r="AB105" s="32">
        <f t="shared" si="59"/>
        <v>0</v>
      </c>
      <c r="AC105" s="32">
        <f t="shared" si="60"/>
        <v>2.4026135184091053E-6</v>
      </c>
      <c r="AE105" s="19">
        <f t="shared" si="61"/>
        <v>7.2386407376745596E-4</v>
      </c>
      <c r="AF105" s="19">
        <f t="shared" si="62"/>
        <v>4.5773532728568816E-5</v>
      </c>
      <c r="AG105" s="19">
        <f t="shared" si="63"/>
        <v>1.2479376805391154E-4</v>
      </c>
      <c r="AH105" s="19">
        <f t="shared" si="64"/>
        <v>0.10646839365684374</v>
      </c>
      <c r="AI105" s="19">
        <f t="shared" si="65"/>
        <v>8.2363573925865449E-2</v>
      </c>
    </row>
    <row r="106" spans="1:35" x14ac:dyDescent="0.25">
      <c r="A106" s="45">
        <f t="shared" si="66"/>
        <v>105</v>
      </c>
      <c r="B106" s="32">
        <f t="shared" si="51"/>
        <v>1.8551780226468364</v>
      </c>
      <c r="C106" s="28">
        <f t="shared" si="42"/>
        <v>1.1566304213408113E-3</v>
      </c>
      <c r="D106" s="33">
        <f t="shared" si="52"/>
        <v>1.2979397109916181E-3</v>
      </c>
      <c r="E106" s="28">
        <f t="shared" si="43"/>
        <v>1.4130928965080676E-4</v>
      </c>
      <c r="F106" s="34">
        <f t="shared" si="67"/>
        <v>1.4516617079683063E-4</v>
      </c>
      <c r="G106" s="30">
        <f t="shared" si="44"/>
        <v>3.8568811460238739E-6</v>
      </c>
      <c r="H106" s="30">
        <f t="shared" si="41"/>
        <v>2E-3</v>
      </c>
      <c r="I106" s="31">
        <f t="shared" ref="I106:I132" si="71">G106-H106</f>
        <v>-1.9961431188539763E-3</v>
      </c>
      <c r="J106" s="30">
        <f t="shared" si="53"/>
        <v>0.99869820340786231</v>
      </c>
      <c r="K106" s="30">
        <f t="shared" si="54"/>
        <v>0</v>
      </c>
      <c r="L106" s="29">
        <v>8.8109325818685386E-2</v>
      </c>
      <c r="M106" s="29">
        <v>0.1205813644597212</v>
      </c>
      <c r="N106" s="37">
        <f t="shared" si="55"/>
        <v>8.8109325818685386E-2</v>
      </c>
      <c r="O106" s="37">
        <f t="shared" si="56"/>
        <v>0.1205813644597212</v>
      </c>
      <c r="P106" s="32">
        <f t="shared" si="68"/>
        <v>0.60000000000000009</v>
      </c>
      <c r="Q106" s="32">
        <f t="shared" si="45"/>
        <v>0.1865617321010275</v>
      </c>
      <c r="R106" s="43">
        <v>83</v>
      </c>
      <c r="S106" s="44">
        <f t="shared" si="46"/>
        <v>1.2979397109916181E-3</v>
      </c>
      <c r="T106" s="44">
        <f t="shared" si="47"/>
        <v>0.30275189067511171</v>
      </c>
      <c r="U106" s="44">
        <f t="shared" si="48"/>
        <v>0.36616613804624998</v>
      </c>
      <c r="V106" s="44">
        <f t="shared" si="49"/>
        <v>7.5687972668777928E-2</v>
      </c>
      <c r="W106" s="44">
        <f t="shared" si="50"/>
        <v>5.1942726341318204E-2</v>
      </c>
      <c r="X106" s="44">
        <f t="shared" si="69"/>
        <v>0.31108197127863835</v>
      </c>
      <c r="Y106" s="44">
        <f t="shared" si="70"/>
        <v>4.2889745224892271E-2</v>
      </c>
      <c r="Z106" s="32">
        <f t="shared" si="57"/>
        <v>1.7237825620170733E-4</v>
      </c>
      <c r="AA106" s="32">
        <f t="shared" si="58"/>
        <v>1.1094400752998102E-3</v>
      </c>
      <c r="AB106" s="32">
        <f t="shared" si="59"/>
        <v>0</v>
      </c>
      <c r="AC106" s="32">
        <f t="shared" si="60"/>
        <v>2.155666438219423E-6</v>
      </c>
      <c r="AE106" s="19">
        <f t="shared" si="61"/>
        <v>6.2346060982903032E-4</v>
      </c>
      <c r="AF106" s="19">
        <f t="shared" si="62"/>
        <v>3.7119249166779448E-5</v>
      </c>
      <c r="AG106" s="19">
        <f t="shared" si="63"/>
        <v>1.1749283504152706E-4</v>
      </c>
      <c r="AH106" s="19">
        <f t="shared" si="64"/>
        <v>0.10653607564242817</v>
      </c>
      <c r="AI106" s="19">
        <f t="shared" si="65"/>
        <v>8.2412250620793603E-2</v>
      </c>
    </row>
    <row r="107" spans="1:35" x14ac:dyDescent="0.25">
      <c r="A107" s="45">
        <f t="shared" si="66"/>
        <v>106</v>
      </c>
      <c r="B107" s="32">
        <f t="shared" si="51"/>
        <v>1.9984954575681706</v>
      </c>
      <c r="C107" s="28">
        <f t="shared" si="42"/>
        <v>1.063086738924704E-3</v>
      </c>
      <c r="D107" s="33">
        <f t="shared" si="52"/>
        <v>1.188472469843303E-3</v>
      </c>
      <c r="E107" s="28">
        <f t="shared" si="43"/>
        <v>1.2538573091859905E-4</v>
      </c>
      <c r="F107" s="34">
        <f t="shared" si="67"/>
        <v>1.2867601418874215E-4</v>
      </c>
      <c r="G107" s="30">
        <f t="shared" si="44"/>
        <v>3.2902832701431047E-6</v>
      </c>
      <c r="H107" s="30">
        <f t="shared" si="41"/>
        <v>2E-3</v>
      </c>
      <c r="I107" s="31">
        <f t="shared" si="71"/>
        <v>-1.996709716729857E-3</v>
      </c>
      <c r="J107" s="30">
        <f t="shared" si="53"/>
        <v>0.99880823724688661</v>
      </c>
      <c r="K107" s="30">
        <f t="shared" si="54"/>
        <v>0</v>
      </c>
      <c r="L107" s="29">
        <v>8.8109325818685386E-2</v>
      </c>
      <c r="M107" s="29">
        <v>0.1205813644597212</v>
      </c>
      <c r="N107" s="37">
        <f t="shared" si="55"/>
        <v>8.8109325818685386E-2</v>
      </c>
      <c r="O107" s="37">
        <f t="shared" si="56"/>
        <v>0.1205813644597212</v>
      </c>
      <c r="P107" s="32">
        <f t="shared" si="68"/>
        <v>0.8</v>
      </c>
      <c r="Q107" s="32">
        <f t="shared" si="45"/>
        <v>0.19562993820054447</v>
      </c>
      <c r="R107" s="43">
        <v>84</v>
      </c>
      <c r="S107" s="44">
        <f t="shared" si="46"/>
        <v>1.188472469843303E-3</v>
      </c>
      <c r="T107" s="44">
        <f t="shared" si="47"/>
        <v>0.32060288262617248</v>
      </c>
      <c r="U107" s="44">
        <f t="shared" si="48"/>
        <v>0.38775618912219506</v>
      </c>
      <c r="V107" s="44">
        <f t="shared" si="49"/>
        <v>8.015072065654312E-2</v>
      </c>
      <c r="W107" s="44">
        <f t="shared" si="50"/>
        <v>5.5005396529000196E-2</v>
      </c>
      <c r="X107" s="44">
        <f t="shared" si="69"/>
        <v>0.2716409282516325</v>
      </c>
      <c r="Y107" s="44">
        <f t="shared" si="70"/>
        <v>4.4454639159493728E-2</v>
      </c>
      <c r="Z107" s="32">
        <f t="shared" si="57"/>
        <v>1.5810222742674822E-4</v>
      </c>
      <c r="AA107" s="32">
        <f t="shared" si="58"/>
        <v>1.0146995773759578E-3</v>
      </c>
      <c r="AB107" s="32">
        <f t="shared" si="59"/>
        <v>0</v>
      </c>
      <c r="AC107" s="32">
        <f t="shared" si="60"/>
        <v>1.9341012431922737E-6</v>
      </c>
      <c r="AE107" s="19">
        <f t="shared" si="61"/>
        <v>5.3194353527242935E-4</v>
      </c>
      <c r="AF107" s="19">
        <f t="shared" si="62"/>
        <v>3.1107674626055234E-5</v>
      </c>
      <c r="AG107" s="19">
        <f t="shared" si="63"/>
        <v>1.1061903572085304E-4</v>
      </c>
      <c r="AH107" s="19">
        <f t="shared" si="64"/>
        <v>0.10659685592413955</v>
      </c>
      <c r="AI107" s="19">
        <f t="shared" si="65"/>
        <v>8.2455872787500231E-2</v>
      </c>
    </row>
    <row r="108" spans="1:35" x14ac:dyDescent="0.25">
      <c r="A108" s="45">
        <f t="shared" si="66"/>
        <v>107</v>
      </c>
      <c r="B108" s="32">
        <f t="shared" si="51"/>
        <v>2.1812122933797591</v>
      </c>
      <c r="C108" s="28">
        <f t="shared" si="42"/>
        <v>9.7698547629504213E-4</v>
      </c>
      <c r="D108" s="33">
        <f t="shared" si="52"/>
        <v>1.0882376119737678E-3</v>
      </c>
      <c r="E108" s="28">
        <f t="shared" si="43"/>
        <v>1.1125213567872564E-4</v>
      </c>
      <c r="F108" s="34">
        <f t="shared" si="67"/>
        <v>1.140590575381001E-4</v>
      </c>
      <c r="G108" s="30">
        <f t="shared" si="44"/>
        <v>2.8069218593744537E-6</v>
      </c>
      <c r="H108" s="30">
        <f t="shared" ref="H108:H132" si="72">H107*EXP(-$N$6*$N$7)</f>
        <v>2E-3</v>
      </c>
      <c r="I108" s="31">
        <f t="shared" si="71"/>
        <v>-1.9971930781406255E-3</v>
      </c>
      <c r="J108" s="30">
        <f t="shared" si="53"/>
        <v>0.99890895546616687</v>
      </c>
      <c r="K108" s="30">
        <f t="shared" si="54"/>
        <v>0</v>
      </c>
      <c r="L108" s="29">
        <v>8.8109325818685386E-2</v>
      </c>
      <c r="M108" s="29">
        <v>0.1205813644597212</v>
      </c>
      <c r="N108" s="37">
        <f t="shared" si="55"/>
        <v>8.8109325818685386E-2</v>
      </c>
      <c r="O108" s="37">
        <f t="shared" si="56"/>
        <v>0.1205813644597212</v>
      </c>
      <c r="P108" s="32">
        <f t="shared" si="68"/>
        <v>0</v>
      </c>
      <c r="Q108" s="32">
        <f t="shared" si="45"/>
        <v>0.20553339419357336</v>
      </c>
      <c r="R108" s="43">
        <v>85</v>
      </c>
      <c r="S108" s="44">
        <f t="shared" si="46"/>
        <v>1.0882376119737678E-3</v>
      </c>
      <c r="T108" s="44">
        <f t="shared" si="47"/>
        <v>0.34009149940055167</v>
      </c>
      <c r="U108" s="44">
        <f t="shared" si="48"/>
        <v>0.4113268810317483</v>
      </c>
      <c r="V108" s="44">
        <f t="shared" si="49"/>
        <v>8.5022874850137917E-2</v>
      </c>
      <c r="W108" s="44">
        <f t="shared" si="50"/>
        <v>5.8349031759898591E-2</v>
      </c>
      <c r="X108" s="44">
        <f t="shared" si="69"/>
        <v>0.22858161956769998</v>
      </c>
      <c r="Y108" s="44">
        <f t="shared" si="70"/>
        <v>4.6188534035560239E-2</v>
      </c>
      <c r="Z108" s="32">
        <f t="shared" si="57"/>
        <v>1.4553643348725812E-4</v>
      </c>
      <c r="AA108" s="32">
        <f t="shared" si="58"/>
        <v>9.2744321498394256E-4</v>
      </c>
      <c r="AB108" s="32">
        <f t="shared" si="59"/>
        <v>0</v>
      </c>
      <c r="AC108" s="32">
        <f t="shared" si="60"/>
        <v>1.7353091148961572E-6</v>
      </c>
      <c r="AE108" s="19">
        <f t="shared" si="61"/>
        <v>4.4790939390003913E-4</v>
      </c>
      <c r="AF108" s="19">
        <f t="shared" si="62"/>
        <v>2.7682644339718161E-5</v>
      </c>
      <c r="AG108" s="19">
        <f t="shared" si="63"/>
        <v>1.0414738106784491E-4</v>
      </c>
      <c r="AH108" s="19">
        <f t="shared" si="64"/>
        <v>0.10665155377520567</v>
      </c>
      <c r="AI108" s="19">
        <f t="shared" si="65"/>
        <v>8.2495105762745852E-2</v>
      </c>
    </row>
    <row r="109" spans="1:35" x14ac:dyDescent="0.25">
      <c r="A109" s="45">
        <f t="shared" si="66"/>
        <v>108</v>
      </c>
      <c r="B109" s="32">
        <f t="shared" si="51"/>
        <v>2.4084643257434339</v>
      </c>
      <c r="C109" s="28">
        <f t="shared" si="42"/>
        <v>8.9645648524825359E-4</v>
      </c>
      <c r="D109" s="33">
        <f t="shared" si="52"/>
        <v>9.9645648524825364E-4</v>
      </c>
      <c r="E109" s="28">
        <f t="shared" si="43"/>
        <v>1E-4</v>
      </c>
      <c r="F109" s="34">
        <f t="shared" si="67"/>
        <v>1.0110251462558766E-4</v>
      </c>
      <c r="G109" s="30">
        <f t="shared" si="44"/>
        <v>1.1025146255876588E-6</v>
      </c>
      <c r="H109" s="30">
        <f t="shared" si="72"/>
        <v>2E-3</v>
      </c>
      <c r="I109" s="31">
        <f t="shared" si="71"/>
        <v>-1.9988974853744125E-3</v>
      </c>
      <c r="J109" s="30">
        <f t="shared" si="53"/>
        <v>0.99900244100012614</v>
      </c>
      <c r="K109" s="30">
        <f t="shared" si="54"/>
        <v>0</v>
      </c>
      <c r="L109" s="29">
        <v>8.8109325818685386E-2</v>
      </c>
      <c r="M109" s="29">
        <v>0.1205813644597212</v>
      </c>
      <c r="N109" s="37">
        <f t="shared" si="55"/>
        <v>8.8109325818685386E-2</v>
      </c>
      <c r="O109" s="37">
        <f t="shared" si="56"/>
        <v>0.1205813644597212</v>
      </c>
      <c r="P109" s="32">
        <f t="shared" si="68"/>
        <v>0.2</v>
      </c>
      <c r="Q109" s="32">
        <f t="shared" si="45"/>
        <v>0.21634903286891</v>
      </c>
      <c r="R109" s="43">
        <v>86</v>
      </c>
      <c r="S109" s="44">
        <f t="shared" si="46"/>
        <v>9.9645648524825364E-4</v>
      </c>
      <c r="T109" s="44">
        <f t="shared" si="47"/>
        <v>0.35998564201064509</v>
      </c>
      <c r="U109" s="44">
        <f t="shared" si="48"/>
        <v>0.43538803999936126</v>
      </c>
      <c r="V109" s="44">
        <f t="shared" si="49"/>
        <v>8.9996410502661273E-2</v>
      </c>
      <c r="W109" s="44">
        <f t="shared" si="50"/>
        <v>6.1762242501826381E-2</v>
      </c>
      <c r="X109" s="44">
        <f t="shared" si="69"/>
        <v>0.18462631798999365</v>
      </c>
      <c r="Y109" s="44">
        <f t="shared" si="70"/>
        <v>4.8111126005113823E-2</v>
      </c>
      <c r="Z109" s="32">
        <f t="shared" si="57"/>
        <v>1.3449044814999256E-4</v>
      </c>
      <c r="AA109" s="32">
        <f t="shared" si="58"/>
        <v>8.4708596820208938E-4</v>
      </c>
      <c r="AB109" s="32">
        <f t="shared" si="59"/>
        <v>0</v>
      </c>
      <c r="AC109" s="32">
        <f t="shared" si="60"/>
        <v>1.5569493762753993E-6</v>
      </c>
      <c r="AE109" s="19">
        <f t="shared" si="61"/>
        <v>3.7221082150408827E-4</v>
      </c>
      <c r="AF109" s="19">
        <f t="shared" si="62"/>
        <v>2.4455382219683403E-5</v>
      </c>
      <c r="AG109" s="19">
        <f t="shared" si="63"/>
        <v>9.8054344016001673E-5</v>
      </c>
      <c r="AH109" s="19">
        <f t="shared" si="64"/>
        <v>0.1067010229353024</v>
      </c>
      <c r="AI109" s="19">
        <f t="shared" si="65"/>
        <v>8.2530655474216952E-2</v>
      </c>
    </row>
    <row r="110" spans="1:35" x14ac:dyDescent="0.25">
      <c r="A110" s="45">
        <f t="shared" si="66"/>
        <v>109</v>
      </c>
      <c r="B110" s="32">
        <f t="shared" si="51"/>
        <v>2.6632808125515304</v>
      </c>
      <c r="C110" s="28">
        <f t="shared" si="42"/>
        <v>8.1241610845668672E-4</v>
      </c>
      <c r="D110" s="33">
        <f t="shared" si="52"/>
        <v>9.1241610845668676E-4</v>
      </c>
      <c r="E110" s="28">
        <f t="shared" si="43"/>
        <v>1E-4</v>
      </c>
      <c r="F110" s="34">
        <f t="shared" si="67"/>
        <v>8.9617770690440102E-5</v>
      </c>
      <c r="G110" s="30">
        <f t="shared" si="44"/>
        <v>-1.0382229309559903E-5</v>
      </c>
      <c r="H110" s="30">
        <f t="shared" si="72"/>
        <v>2E-3</v>
      </c>
      <c r="I110" s="31">
        <f t="shared" si="71"/>
        <v>-2.0103822293095598E-3</v>
      </c>
      <c r="J110" s="30">
        <f t="shared" si="53"/>
        <v>0.99909796612085289</v>
      </c>
      <c r="K110" s="30">
        <f t="shared" si="54"/>
        <v>0</v>
      </c>
      <c r="L110" s="29">
        <v>8.8109325818685386E-2</v>
      </c>
      <c r="M110" s="29">
        <v>0.1205813644597212</v>
      </c>
      <c r="N110" s="37">
        <f t="shared" si="55"/>
        <v>8.8109325818685386E-2</v>
      </c>
      <c r="O110" s="37">
        <f t="shared" si="56"/>
        <v>0.1205813644597212</v>
      </c>
      <c r="P110" s="32">
        <f t="shared" si="68"/>
        <v>0.4</v>
      </c>
      <c r="Q110" s="32">
        <f t="shared" si="45"/>
        <v>0.22816087310304439</v>
      </c>
      <c r="R110" s="43">
        <v>87</v>
      </c>
      <c r="S110" s="44">
        <f t="shared" si="46"/>
        <v>9.1241610845668676E-4</v>
      </c>
      <c r="T110" s="44">
        <f t="shared" si="47"/>
        <v>0.36947939477284042</v>
      </c>
      <c r="U110" s="44">
        <f>T110*$S$7</f>
        <v>0.44687034908336781</v>
      </c>
      <c r="V110" s="44">
        <f>T110*$S$3</f>
        <v>9.2369848693210105E-2</v>
      </c>
      <c r="W110" s="44">
        <f>V110*$S$5</f>
        <v>6.3391072632595191E-2</v>
      </c>
      <c r="X110" s="44">
        <f t="shared" si="69"/>
        <v>0.16365025614379178</v>
      </c>
      <c r="Y110" s="44">
        <f t="shared" si="70"/>
        <v>5.0244999032828752E-2</v>
      </c>
      <c r="Z110" s="32">
        <f t="shared" si="57"/>
        <v>1.2530184787738741E-4</v>
      </c>
      <c r="AA110" s="32">
        <f t="shared" si="58"/>
        <v>7.7258021494784482E-4</v>
      </c>
      <c r="AB110" s="32">
        <f>AK109*(BF109+BG109)+AL109*(BH109+BI109)</f>
        <v>0</v>
      </c>
      <c r="AC110" s="32">
        <f>AC109*(1-($D$5+$D$13+$D$14))</f>
        <v>1.3969219313582727E-6</v>
      </c>
      <c r="AE110" s="19">
        <f t="shared" si="61"/>
        <v>3.0504335278049759E-4</v>
      </c>
      <c r="AF110" s="19">
        <f t="shared" si="62"/>
        <v>2.142204072706953E-5</v>
      </c>
      <c r="AG110" s="19">
        <f t="shared" si="63"/>
        <v>9.2317773926020388E-5</v>
      </c>
      <c r="AH110" s="19">
        <f t="shared" si="64"/>
        <v>0.10674516815412008</v>
      </c>
      <c r="AI110" s="19">
        <f t="shared" si="65"/>
        <v>8.2562447635705458E-2</v>
      </c>
    </row>
    <row r="111" spans="1:35" x14ac:dyDescent="0.25">
      <c r="A111" s="45">
        <f t="shared" si="66"/>
        <v>110</v>
      </c>
      <c r="B111" s="32">
        <f t="shared" si="51"/>
        <v>2.9624632490174045</v>
      </c>
      <c r="C111" s="28">
        <f t="shared" si="42"/>
        <v>7.3546363267818708E-4</v>
      </c>
      <c r="D111" s="33">
        <f t="shared" si="52"/>
        <v>8.3546363267818712E-4</v>
      </c>
      <c r="E111" s="28">
        <f t="shared" si="43"/>
        <v>1E-4</v>
      </c>
      <c r="F111" s="34">
        <f t="shared" si="67"/>
        <v>7.9437636672705284E-5</v>
      </c>
      <c r="G111" s="30">
        <f t="shared" si="44"/>
        <v>-2.056236332729472E-5</v>
      </c>
      <c r="H111" s="30">
        <f t="shared" si="72"/>
        <v>2E-3</v>
      </c>
      <c r="I111" s="31">
        <f t="shared" si="71"/>
        <v>-2.020562363327295E-3</v>
      </c>
      <c r="J111" s="30">
        <f t="shared" si="53"/>
        <v>0.9991850987306492</v>
      </c>
      <c r="K111" s="30">
        <f t="shared" si="54"/>
        <v>0</v>
      </c>
      <c r="L111" s="29">
        <v>8.8109325818685386E-2</v>
      </c>
      <c r="M111" s="29">
        <v>0.1205813644597212</v>
      </c>
      <c r="N111" s="37">
        <f t="shared" si="55"/>
        <v>8.8109325818685386E-2</v>
      </c>
      <c r="O111" s="37">
        <f t="shared" si="56"/>
        <v>0.1205813644597212</v>
      </c>
      <c r="P111" s="32">
        <f t="shared" si="68"/>
        <v>0.60000000000000009</v>
      </c>
      <c r="Q111" s="32">
        <f t="shared" ref="Q111:Q132" si="73">Q110</f>
        <v>0.22816087310304439</v>
      </c>
      <c r="R111" s="49">
        <v>88</v>
      </c>
      <c r="S111" s="50">
        <f t="shared" ref="S111:AC126" si="74">S110</f>
        <v>9.1241610845668676E-4</v>
      </c>
      <c r="T111" s="50">
        <f t="shared" si="74"/>
        <v>0.36947939477284042</v>
      </c>
      <c r="U111" s="50">
        <f t="shared" si="74"/>
        <v>0.44687034908336781</v>
      </c>
      <c r="V111" s="50">
        <f t="shared" si="74"/>
        <v>9.2369848693210105E-2</v>
      </c>
      <c r="W111" s="50">
        <f t="shared" si="74"/>
        <v>6.3391072632595191E-2</v>
      </c>
      <c r="X111" s="50">
        <f t="shared" si="74"/>
        <v>0.16365025614379178</v>
      </c>
      <c r="Y111" s="50">
        <f t="shared" si="74"/>
        <v>5.0244999032828752E-2</v>
      </c>
      <c r="Z111" s="32">
        <f t="shared" si="57"/>
        <v>1.2089455735654774E-4</v>
      </c>
      <c r="AA111" s="32">
        <f t="shared" si="58"/>
        <v>7.003518696177708E-4</v>
      </c>
      <c r="AB111" s="32">
        <f>AK110*(BF110+BG110)+AL110*(BH110+BI110)</f>
        <v>0</v>
      </c>
      <c r="AC111" s="32">
        <f>AC110*(1-($D$5+$D$13+$D$14))</f>
        <v>1.2533425376860532E-6</v>
      </c>
      <c r="AE111" s="19">
        <f t="shared" si="61"/>
        <v>2.4826084607872421E-4</v>
      </c>
      <c r="AF111" s="19">
        <f t="shared" si="62"/>
        <v>1.8603794161722845E-5</v>
      </c>
      <c r="AG111" s="19">
        <f t="shared" si="63"/>
        <v>8.6916816059317024E-5</v>
      </c>
      <c r="AH111" s="19">
        <f t="shared" si="64"/>
        <v>0.10678291783727907</v>
      </c>
      <c r="AI111" s="19">
        <f t="shared" si="65"/>
        <v>8.2589699663680294E-2</v>
      </c>
    </row>
    <row r="112" spans="1:35" x14ac:dyDescent="0.25">
      <c r="A112" s="45">
        <f t="shared" si="66"/>
        <v>111</v>
      </c>
      <c r="B112" s="32">
        <f t="shared" si="51"/>
        <v>3.2828977148269756</v>
      </c>
      <c r="C112" s="28">
        <f t="shared" si="42"/>
        <v>6.6500126976985242E-4</v>
      </c>
      <c r="D112" s="33">
        <f t="shared" si="52"/>
        <v>7.6500126976985247E-4</v>
      </c>
      <c r="E112" s="28">
        <f t="shared" si="43"/>
        <v>1E-4</v>
      </c>
      <c r="F112" s="34">
        <f t="shared" si="67"/>
        <v>7.0413915359957515E-5</v>
      </c>
      <c r="G112" s="30">
        <f t="shared" si="44"/>
        <v>-2.958608464004249E-5</v>
      </c>
      <c r="H112" s="30">
        <f t="shared" si="72"/>
        <v>2E-3</v>
      </c>
      <c r="I112" s="31">
        <f t="shared" si="71"/>
        <v>-2.0295860846400427E-3</v>
      </c>
      <c r="J112" s="30">
        <f t="shared" si="53"/>
        <v>0.99926458481487013</v>
      </c>
      <c r="K112" s="30">
        <f t="shared" si="54"/>
        <v>0</v>
      </c>
      <c r="L112" s="29">
        <v>8.8109325818685386E-2</v>
      </c>
      <c r="M112" s="29">
        <v>0.1205813644597212</v>
      </c>
      <c r="N112" s="37">
        <f t="shared" si="55"/>
        <v>8.8109325818685386E-2</v>
      </c>
      <c r="O112" s="37">
        <f t="shared" si="56"/>
        <v>0.1205813644597212</v>
      </c>
      <c r="P112" s="32">
        <f t="shared" si="68"/>
        <v>0.8</v>
      </c>
      <c r="Q112" s="32">
        <f t="shared" si="73"/>
        <v>0.22816087310304439</v>
      </c>
      <c r="R112" s="49">
        <v>89</v>
      </c>
      <c r="S112" s="50">
        <f t="shared" si="74"/>
        <v>9.1241610845668676E-4</v>
      </c>
      <c r="T112" s="50">
        <f t="shared" si="74"/>
        <v>0.36947939477284042</v>
      </c>
      <c r="U112" s="50">
        <f t="shared" si="74"/>
        <v>0.44687034908336781</v>
      </c>
      <c r="V112" s="50">
        <f t="shared" si="74"/>
        <v>9.2369848693210105E-2</v>
      </c>
      <c r="W112" s="50">
        <f t="shared" si="74"/>
        <v>6.3391072632595191E-2</v>
      </c>
      <c r="X112" s="50">
        <f t="shared" si="74"/>
        <v>0.16365025614379178</v>
      </c>
      <c r="Y112" s="50">
        <f t="shared" si="74"/>
        <v>5.0244999032828752E-2</v>
      </c>
      <c r="Z112" s="32">
        <f t="shared" si="74"/>
        <v>1.2089455735654774E-4</v>
      </c>
      <c r="AA112" s="32">
        <f t="shared" si="74"/>
        <v>7.003518696177708E-4</v>
      </c>
      <c r="AB112" s="32">
        <f t="shared" si="74"/>
        <v>0</v>
      </c>
      <c r="AC112" s="32">
        <f t="shared" si="74"/>
        <v>1.2533425376860532E-6</v>
      </c>
      <c r="AE112" s="19">
        <f t="shared" si="61"/>
        <v>2.0256533329272527E-4</v>
      </c>
      <c r="AF112" s="19">
        <f t="shared" si="62"/>
        <v>1.5527746531349398E-5</v>
      </c>
      <c r="AG112" s="19">
        <f t="shared" si="63"/>
        <v>8.1831835762667294E-5</v>
      </c>
      <c r="AH112" s="19">
        <f t="shared" si="64"/>
        <v>0.10681416313805914</v>
      </c>
      <c r="AI112" s="19">
        <f t="shared" si="65"/>
        <v>8.2612310903613262E-2</v>
      </c>
    </row>
    <row r="113" spans="1:35" x14ac:dyDescent="0.25">
      <c r="A113" s="45">
        <f t="shared" si="66"/>
        <v>112</v>
      </c>
      <c r="B113" s="32">
        <f t="shared" si="51"/>
        <v>3.6252349259620469</v>
      </c>
      <c r="C113" s="28">
        <f t="shared" si="42"/>
        <v>6.0048164858291387E-4</v>
      </c>
      <c r="D113" s="33">
        <f t="shared" si="52"/>
        <v>7.0048164858291392E-4</v>
      </c>
      <c r="E113" s="28">
        <f t="shared" si="43"/>
        <v>1E-4</v>
      </c>
      <c r="F113" s="34">
        <f t="shared" si="67"/>
        <v>6.2415244007666548E-5</v>
      </c>
      <c r="G113" s="30">
        <f t="shared" si="44"/>
        <v>-3.7584755992333457E-5</v>
      </c>
      <c r="H113" s="30">
        <f t="shared" si="72"/>
        <v>2E-3</v>
      </c>
      <c r="I113" s="31">
        <f t="shared" si="71"/>
        <v>-2.0375847559923337E-3</v>
      </c>
      <c r="J113" s="30">
        <f t="shared" si="53"/>
        <v>0.99933710310740942</v>
      </c>
      <c r="K113" s="30">
        <f t="shared" si="54"/>
        <v>0</v>
      </c>
      <c r="L113" s="29">
        <v>8.8109325818685386E-2</v>
      </c>
      <c r="M113" s="29">
        <v>0.1205813644597212</v>
      </c>
      <c r="N113" s="37">
        <f t="shared" si="55"/>
        <v>8.8109325818685386E-2</v>
      </c>
      <c r="O113" s="37">
        <f t="shared" si="56"/>
        <v>0.1205813644597212</v>
      </c>
      <c r="P113" s="32">
        <f t="shared" si="68"/>
        <v>0</v>
      </c>
      <c r="Q113" s="32">
        <f t="shared" si="73"/>
        <v>0.22816087310304439</v>
      </c>
      <c r="R113" s="49">
        <v>90</v>
      </c>
      <c r="S113" s="50">
        <f t="shared" si="74"/>
        <v>9.1241610845668676E-4</v>
      </c>
      <c r="T113" s="50">
        <f t="shared" si="74"/>
        <v>0.36947939477284042</v>
      </c>
      <c r="U113" s="50">
        <f t="shared" si="74"/>
        <v>0.44687034908336781</v>
      </c>
      <c r="V113" s="50">
        <f t="shared" si="74"/>
        <v>9.2369848693210105E-2</v>
      </c>
      <c r="W113" s="50">
        <f t="shared" si="74"/>
        <v>6.3391072632595191E-2</v>
      </c>
      <c r="X113" s="50">
        <f t="shared" si="74"/>
        <v>0.16365025614379178</v>
      </c>
      <c r="Y113" s="50">
        <f t="shared" si="74"/>
        <v>5.0244999032828752E-2</v>
      </c>
      <c r="Z113" s="32">
        <f t="shared" si="74"/>
        <v>1.2089455735654774E-4</v>
      </c>
      <c r="AA113" s="32">
        <f t="shared" si="74"/>
        <v>7.003518696177708E-4</v>
      </c>
      <c r="AB113" s="32">
        <f t="shared" si="74"/>
        <v>0</v>
      </c>
      <c r="AC113" s="32">
        <f t="shared" si="74"/>
        <v>1.2533425376860532E-6</v>
      </c>
      <c r="AE113" s="19">
        <f t="shared" si="61"/>
        <v>1.6563937533608557E-4</v>
      </c>
      <c r="AF113" s="19">
        <f t="shared" si="62"/>
        <v>1.3013358316433062E-5</v>
      </c>
      <c r="AG113" s="19">
        <f t="shared" si="63"/>
        <v>7.7044347088348381E-5</v>
      </c>
      <c r="AH113" s="19">
        <f t="shared" si="64"/>
        <v>0.10683981295675882</v>
      </c>
      <c r="AI113" s="19">
        <f t="shared" si="65"/>
        <v>8.2630888919759463E-2</v>
      </c>
    </row>
    <row r="114" spans="1:35" x14ac:dyDescent="0.25">
      <c r="A114" s="45">
        <f t="shared" si="66"/>
        <v>113</v>
      </c>
      <c r="B114" s="32">
        <f t="shared" si="51"/>
        <v>3.9874605022401539</v>
      </c>
      <c r="C114" s="28">
        <f t="shared" si="42"/>
        <v>5.4140356283206479E-4</v>
      </c>
      <c r="D114" s="33">
        <f t="shared" si="52"/>
        <v>6.4140356283206483E-4</v>
      </c>
      <c r="E114" s="28">
        <f t="shared" si="43"/>
        <v>1E-4</v>
      </c>
      <c r="F114" s="34">
        <f t="shared" si="67"/>
        <v>5.5325182027186533E-5</v>
      </c>
      <c r="G114" s="30">
        <f t="shared" si="44"/>
        <v>-4.4674817972813472E-5</v>
      </c>
      <c r="H114" s="30">
        <f t="shared" si="72"/>
        <v>2E-3</v>
      </c>
      <c r="I114" s="31">
        <f t="shared" si="71"/>
        <v>-2.0446748179728134E-3</v>
      </c>
      <c r="J114" s="30">
        <f t="shared" si="53"/>
        <v>0.99940327125514072</v>
      </c>
      <c r="K114" s="30">
        <f t="shared" si="54"/>
        <v>0</v>
      </c>
      <c r="L114" s="29">
        <v>8.8109325818685386E-2</v>
      </c>
      <c r="M114" s="29">
        <v>0.1205813644597212</v>
      </c>
      <c r="N114" s="37">
        <f t="shared" si="55"/>
        <v>8.8109325818685386E-2</v>
      </c>
      <c r="O114" s="37">
        <f t="shared" si="56"/>
        <v>0.1205813644597212</v>
      </c>
      <c r="P114" s="32">
        <f t="shared" si="68"/>
        <v>0.2</v>
      </c>
      <c r="Q114" s="32">
        <f t="shared" si="73"/>
        <v>0.22816087310304439</v>
      </c>
      <c r="R114" s="49">
        <v>91</v>
      </c>
      <c r="S114" s="50">
        <f t="shared" si="74"/>
        <v>9.1241610845668676E-4</v>
      </c>
      <c r="T114" s="50">
        <f t="shared" si="74"/>
        <v>0.36947939477284042</v>
      </c>
      <c r="U114" s="50">
        <f t="shared" si="74"/>
        <v>0.44687034908336781</v>
      </c>
      <c r="V114" s="50">
        <f t="shared" si="74"/>
        <v>9.2369848693210105E-2</v>
      </c>
      <c r="W114" s="50">
        <f t="shared" si="74"/>
        <v>6.3391072632595191E-2</v>
      </c>
      <c r="X114" s="50">
        <f t="shared" si="74"/>
        <v>0.16365025614379178</v>
      </c>
      <c r="Y114" s="50">
        <f t="shared" si="74"/>
        <v>5.0244999032828752E-2</v>
      </c>
      <c r="Z114" s="32">
        <f t="shared" si="74"/>
        <v>1.2089455735654774E-4</v>
      </c>
      <c r="AA114" s="32">
        <f t="shared" si="74"/>
        <v>7.003518696177708E-4</v>
      </c>
      <c r="AB114" s="32">
        <f t="shared" si="74"/>
        <v>0</v>
      </c>
      <c r="AC114" s="32">
        <f t="shared" si="74"/>
        <v>1.2533425376860532E-6</v>
      </c>
      <c r="AE114" s="19">
        <f t="shared" si="61"/>
        <v>1.3577653309115024E-4</v>
      </c>
      <c r="AF114" s="19">
        <f t="shared" si="62"/>
        <v>1.0960008620921028E-5</v>
      </c>
      <c r="AG114" s="19">
        <f t="shared" si="63"/>
        <v>7.2536945590286964E-5</v>
      </c>
      <c r="AH114" s="19">
        <f t="shared" si="64"/>
        <v>0.10686092832476986</v>
      </c>
      <c r="AI114" s="19">
        <f t="shared" si="65"/>
        <v>8.2646197145186936E-2</v>
      </c>
    </row>
    <row r="115" spans="1:35" x14ac:dyDescent="0.25">
      <c r="A115" s="45">
        <f t="shared" si="66"/>
        <v>114</v>
      </c>
      <c r="B115" s="32">
        <f t="shared" si="51"/>
        <v>4.3663659250132243</v>
      </c>
      <c r="C115" s="28">
        <f t="shared" si="42"/>
        <v>4.8730807758623316E-4</v>
      </c>
      <c r="D115" s="33">
        <f t="shared" si="52"/>
        <v>5.8730807758623316E-4</v>
      </c>
      <c r="E115" s="28">
        <f t="shared" si="43"/>
        <v>1E-4</v>
      </c>
      <c r="F115" s="34">
        <f t="shared" si="67"/>
        <v>4.9040515902899493E-5</v>
      </c>
      <c r="G115" s="30">
        <f t="shared" si="44"/>
        <v>-5.0959484097100511E-5</v>
      </c>
      <c r="H115" s="30">
        <f t="shared" si="72"/>
        <v>2E-3</v>
      </c>
      <c r="I115" s="31">
        <f t="shared" si="71"/>
        <v>-2.0509594840971007E-3</v>
      </c>
      <c r="J115" s="30">
        <f t="shared" si="53"/>
        <v>0.99946365140651094</v>
      </c>
      <c r="K115" s="30">
        <f t="shared" si="54"/>
        <v>0</v>
      </c>
      <c r="L115" s="29">
        <v>8.8109325818685386E-2</v>
      </c>
      <c r="M115" s="29">
        <v>0.1205813644597212</v>
      </c>
      <c r="N115" s="37">
        <f t="shared" si="55"/>
        <v>8.8109325818685386E-2</v>
      </c>
      <c r="O115" s="37">
        <f t="shared" si="56"/>
        <v>0.1205813644597212</v>
      </c>
      <c r="P115" s="32">
        <f t="shared" si="68"/>
        <v>0.4</v>
      </c>
      <c r="Q115" s="32">
        <f t="shared" si="73"/>
        <v>0.22816087310304439</v>
      </c>
      <c r="R115" s="49">
        <v>92</v>
      </c>
      <c r="S115" s="50">
        <f t="shared" si="74"/>
        <v>9.1241610845668676E-4</v>
      </c>
      <c r="T115" s="50">
        <f t="shared" si="74"/>
        <v>0.36947939477284042</v>
      </c>
      <c r="U115" s="50">
        <f t="shared" si="74"/>
        <v>0.44687034908336781</v>
      </c>
      <c r="V115" s="50">
        <f t="shared" si="74"/>
        <v>9.2369848693210105E-2</v>
      </c>
      <c r="W115" s="50">
        <f t="shared" si="74"/>
        <v>6.3391072632595191E-2</v>
      </c>
      <c r="X115" s="50">
        <f t="shared" si="74"/>
        <v>0.16365025614379178</v>
      </c>
      <c r="Y115" s="50">
        <f t="shared" si="74"/>
        <v>5.0244999032828752E-2</v>
      </c>
      <c r="Z115" s="32">
        <f t="shared" si="74"/>
        <v>1.2089455735654774E-4</v>
      </c>
      <c r="AA115" s="32">
        <f t="shared" si="74"/>
        <v>7.003518696177708E-4</v>
      </c>
      <c r="AB115" s="32">
        <f t="shared" si="74"/>
        <v>0</v>
      </c>
      <c r="AC115" s="32">
        <f t="shared" si="74"/>
        <v>1.2533425376860532E-6</v>
      </c>
      <c r="AE115" s="19">
        <f>AE114*(1-V114-W114-Y114)+$D$5*AG114+X114*AF114</f>
        <v>1.1160495614777346E-4</v>
      </c>
      <c r="AF115" s="19">
        <f t="shared" si="62"/>
        <v>9.2794079836323163E-6</v>
      </c>
      <c r="AG115" s="19">
        <f t="shared" si="63"/>
        <v>6.8293245051900475E-5</v>
      </c>
      <c r="AH115" s="19">
        <f t="shared" si="64"/>
        <v>0.10687836768546596</v>
      </c>
      <c r="AI115" s="19">
        <f t="shared" si="65"/>
        <v>8.2658853662609874E-2</v>
      </c>
    </row>
    <row r="116" spans="1:35" x14ac:dyDescent="0.25">
      <c r="A116" s="45">
        <f t="shared" si="66"/>
        <v>115</v>
      </c>
      <c r="B116" s="32">
        <f t="shared" si="51"/>
        <v>4.7573633683418324</v>
      </c>
      <c r="C116" s="28">
        <f t="shared" si="42"/>
        <v>4.3777496413494071E-4</v>
      </c>
      <c r="D116" s="33">
        <f t="shared" si="52"/>
        <v>5.377749641349407E-4</v>
      </c>
      <c r="E116" s="28">
        <f t="shared" si="43"/>
        <v>1E-4</v>
      </c>
      <c r="F116" s="34">
        <f t="shared" si="67"/>
        <v>4.3469756662359397E-5</v>
      </c>
      <c r="G116" s="30">
        <f t="shared" si="44"/>
        <v>-5.6530243337640608E-5</v>
      </c>
      <c r="H116" s="30">
        <f t="shared" si="72"/>
        <v>2E-3</v>
      </c>
      <c r="I116" s="31">
        <f t="shared" si="71"/>
        <v>-2.0565302433376408E-3</v>
      </c>
      <c r="J116" s="30">
        <f t="shared" si="53"/>
        <v>0.99951875527920275</v>
      </c>
      <c r="K116" s="30">
        <f t="shared" si="54"/>
        <v>0</v>
      </c>
      <c r="L116" s="29">
        <v>8.8109325818685386E-2</v>
      </c>
      <c r="M116" s="29">
        <v>0.1205813644597212</v>
      </c>
      <c r="N116" s="37">
        <f t="shared" si="55"/>
        <v>8.8109325818685386E-2</v>
      </c>
      <c r="O116" s="37">
        <f t="shared" si="56"/>
        <v>0.1205813644597212</v>
      </c>
      <c r="P116" s="32">
        <f t="shared" si="68"/>
        <v>0.60000000000000009</v>
      </c>
      <c r="Q116" s="32">
        <f t="shared" si="73"/>
        <v>0.22816087310304439</v>
      </c>
      <c r="R116" s="49">
        <v>93</v>
      </c>
      <c r="S116" s="50">
        <f t="shared" si="74"/>
        <v>9.1241610845668676E-4</v>
      </c>
      <c r="T116" s="50">
        <f t="shared" si="74"/>
        <v>0.36947939477284042</v>
      </c>
      <c r="U116" s="50">
        <f t="shared" si="74"/>
        <v>0.44687034908336781</v>
      </c>
      <c r="V116" s="50">
        <f t="shared" si="74"/>
        <v>9.2369848693210105E-2</v>
      </c>
      <c r="W116" s="50">
        <f t="shared" si="74"/>
        <v>6.3391072632595191E-2</v>
      </c>
      <c r="X116" s="50">
        <f t="shared" si="74"/>
        <v>0.16365025614379178</v>
      </c>
      <c r="Y116" s="50">
        <f t="shared" si="74"/>
        <v>5.0244999032828752E-2</v>
      </c>
      <c r="Z116" s="32">
        <f t="shared" si="74"/>
        <v>1.2089455735654774E-4</v>
      </c>
      <c r="AA116" s="32">
        <f t="shared" si="74"/>
        <v>7.003518696177708E-4</v>
      </c>
      <c r="AB116" s="32">
        <f t="shared" si="74"/>
        <v>0</v>
      </c>
      <c r="AC116" s="32">
        <f t="shared" si="74"/>
        <v>1.2533425376860532E-6</v>
      </c>
      <c r="AE116" s="19">
        <f t="shared" si="61"/>
        <v>9.20205017443362E-5</v>
      </c>
      <c r="AF116" s="19">
        <f t="shared" si="62"/>
        <v>7.9003563986792207E-6</v>
      </c>
      <c r="AG116" s="19">
        <f t="shared" si="63"/>
        <v>6.4297817915612041E-5</v>
      </c>
      <c r="AH116" s="19">
        <f t="shared" si="64"/>
        <v>0.10689282331066367</v>
      </c>
      <c r="AI116" s="19">
        <f t="shared" si="65"/>
        <v>8.2669356970536845E-2</v>
      </c>
    </row>
    <row r="117" spans="1:35" x14ac:dyDescent="0.25">
      <c r="A117" s="45">
        <f t="shared" si="66"/>
        <v>116</v>
      </c>
      <c r="B117" s="32">
        <f t="shared" si="51"/>
        <v>5.1542980725130727</v>
      </c>
      <c r="C117" s="28">
        <f t="shared" si="42"/>
        <v>3.9241943553530284E-4</v>
      </c>
      <c r="D117" s="33">
        <f t="shared" si="52"/>
        <v>4.9241943553530283E-4</v>
      </c>
      <c r="E117" s="28">
        <f t="shared" si="43"/>
        <v>1E-4</v>
      </c>
      <c r="F117" s="34">
        <f t="shared" si="67"/>
        <v>3.853180802637144E-5</v>
      </c>
      <c r="G117" s="30">
        <f t="shared" si="44"/>
        <v>-6.1468191973628565E-5</v>
      </c>
      <c r="H117" s="30">
        <f t="shared" si="72"/>
        <v>2E-3</v>
      </c>
      <c r="I117" s="31">
        <f t="shared" si="71"/>
        <v>-2.0614681919736287E-3</v>
      </c>
      <c r="J117" s="30">
        <f t="shared" si="53"/>
        <v>0.99956904875643848</v>
      </c>
      <c r="K117" s="30">
        <f t="shared" si="54"/>
        <v>0</v>
      </c>
      <c r="L117" s="29">
        <v>8.8109325818685386E-2</v>
      </c>
      <c r="M117" s="29">
        <v>0.1205813644597212</v>
      </c>
      <c r="N117" s="37">
        <f t="shared" si="55"/>
        <v>8.8109325818685386E-2</v>
      </c>
      <c r="O117" s="37">
        <f t="shared" si="56"/>
        <v>0.1205813644597212</v>
      </c>
      <c r="P117" s="32">
        <f t="shared" si="68"/>
        <v>0.8</v>
      </c>
      <c r="Q117" s="32">
        <f t="shared" si="73"/>
        <v>0.22816087310304439</v>
      </c>
      <c r="R117" s="49">
        <v>94</v>
      </c>
      <c r="S117" s="50">
        <f t="shared" si="74"/>
        <v>9.1241610845668676E-4</v>
      </c>
      <c r="T117" s="50">
        <f t="shared" si="74"/>
        <v>0.36947939477284042</v>
      </c>
      <c r="U117" s="50">
        <f t="shared" si="74"/>
        <v>0.44687034908336781</v>
      </c>
      <c r="V117" s="50">
        <f t="shared" si="74"/>
        <v>9.2369848693210105E-2</v>
      </c>
      <c r="W117" s="50">
        <f t="shared" si="74"/>
        <v>6.3391072632595191E-2</v>
      </c>
      <c r="X117" s="50">
        <f t="shared" si="74"/>
        <v>0.16365025614379178</v>
      </c>
      <c r="Y117" s="50">
        <f t="shared" si="74"/>
        <v>5.0244999032828752E-2</v>
      </c>
      <c r="Z117" s="32">
        <f t="shared" si="74"/>
        <v>1.2089455735654774E-4</v>
      </c>
      <c r="AA117" s="32">
        <f t="shared" si="74"/>
        <v>7.003518696177708E-4</v>
      </c>
      <c r="AB117" s="32">
        <f t="shared" si="74"/>
        <v>0</v>
      </c>
      <c r="AC117" s="32">
        <f t="shared" si="74"/>
        <v>1.2533425376860532E-6</v>
      </c>
      <c r="AE117" s="19">
        <f t="shared" si="61"/>
        <v>7.6134408607062099E-5</v>
      </c>
      <c r="AF117" s="19">
        <f t="shared" si="62"/>
        <v>6.7654761990939152E-6</v>
      </c>
      <c r="AG117" s="19">
        <f t="shared" si="63"/>
        <v>6.0536139197476216E-5</v>
      </c>
      <c r="AH117" s="19">
        <f t="shared" si="64"/>
        <v>0.10690485366550823</v>
      </c>
      <c r="AI117" s="19">
        <f t="shared" si="65"/>
        <v>8.2678109267747282E-2</v>
      </c>
    </row>
    <row r="118" spans="1:35" x14ac:dyDescent="0.25">
      <c r="A118" s="45">
        <f t="shared" si="66"/>
        <v>117</v>
      </c>
      <c r="B118" s="32">
        <f t="shared" si="51"/>
        <v>5.5493028660647186</v>
      </c>
      <c r="C118" s="28">
        <f t="shared" si="42"/>
        <v>3.5088915748049399E-4</v>
      </c>
      <c r="D118" s="33">
        <f t="shared" si="52"/>
        <v>4.5088915748049398E-4</v>
      </c>
      <c r="E118" s="28">
        <f t="shared" si="43"/>
        <v>1E-4</v>
      </c>
      <c r="F118" s="34">
        <f t="shared" si="67"/>
        <v>3.4154785850612996E-5</v>
      </c>
      <c r="G118" s="30">
        <f t="shared" si="44"/>
        <v>-6.5845214149387002E-5</v>
      </c>
      <c r="H118" s="30">
        <f t="shared" si="72"/>
        <v>2E-3</v>
      </c>
      <c r="I118" s="31">
        <f t="shared" si="71"/>
        <v>-2.0658452141493872E-3</v>
      </c>
      <c r="J118" s="30">
        <f t="shared" si="53"/>
        <v>0.99961495605666884</v>
      </c>
      <c r="K118" s="30">
        <f t="shared" si="54"/>
        <v>0</v>
      </c>
      <c r="L118" s="29">
        <v>8.8109325818685386E-2</v>
      </c>
      <c r="M118" s="29">
        <v>0.1205813644597212</v>
      </c>
      <c r="N118" s="37">
        <f t="shared" si="55"/>
        <v>8.8109325818685386E-2</v>
      </c>
      <c r="O118" s="37">
        <f t="shared" si="56"/>
        <v>0.1205813644597212</v>
      </c>
      <c r="P118" s="32">
        <f t="shared" si="68"/>
        <v>0</v>
      </c>
      <c r="Q118" s="32">
        <f t="shared" si="73"/>
        <v>0.22816087310304439</v>
      </c>
      <c r="R118" s="49">
        <v>95</v>
      </c>
      <c r="S118" s="50">
        <f t="shared" si="74"/>
        <v>9.1241610845668676E-4</v>
      </c>
      <c r="T118" s="50">
        <f t="shared" si="74"/>
        <v>0.36947939477284042</v>
      </c>
      <c r="U118" s="50">
        <f t="shared" si="74"/>
        <v>0.44687034908336781</v>
      </c>
      <c r="V118" s="50">
        <f t="shared" si="74"/>
        <v>9.2369848693210105E-2</v>
      </c>
      <c r="W118" s="50">
        <f t="shared" si="74"/>
        <v>6.3391072632595191E-2</v>
      </c>
      <c r="X118" s="50">
        <f t="shared" si="74"/>
        <v>0.16365025614379178</v>
      </c>
      <c r="Y118" s="50">
        <f t="shared" si="74"/>
        <v>5.0244999032828752E-2</v>
      </c>
      <c r="Z118" s="32">
        <f t="shared" si="74"/>
        <v>1.2089455735654774E-4</v>
      </c>
      <c r="AA118" s="32">
        <f t="shared" si="74"/>
        <v>7.003518696177708E-4</v>
      </c>
      <c r="AB118" s="32">
        <f t="shared" si="74"/>
        <v>0</v>
      </c>
      <c r="AC118" s="32">
        <f t="shared" si="74"/>
        <v>1.2533425376860532E-6</v>
      </c>
      <c r="AE118" s="19">
        <f t="shared" si="61"/>
        <v>6.3231214073079892E-5</v>
      </c>
      <c r="AF118" s="19">
        <f t="shared" si="62"/>
        <v>5.8285158561026334E-6</v>
      </c>
      <c r="AG118" s="19">
        <f t="shared" si="63"/>
        <v>5.6994533683022779E-5</v>
      </c>
      <c r="AH118" s="19">
        <f t="shared" si="64"/>
        <v>0.10691490948002241</v>
      </c>
      <c r="AI118" s="19">
        <f t="shared" si="65"/>
        <v>8.2685435213624522E-2</v>
      </c>
    </row>
    <row r="119" spans="1:35" x14ac:dyDescent="0.25">
      <c r="A119" s="45">
        <f t="shared" si="66"/>
        <v>118</v>
      </c>
      <c r="B119" s="32">
        <f t="shared" si="51"/>
        <v>5.9327224300404469</v>
      </c>
      <c r="C119" s="28">
        <f t="shared" si="42"/>
        <v>3.1286151126927751E-4</v>
      </c>
      <c r="D119" s="33">
        <f t="shared" si="52"/>
        <v>4.128615112692775E-4</v>
      </c>
      <c r="E119" s="28">
        <f t="shared" si="43"/>
        <v>1E-4</v>
      </c>
      <c r="F119" s="34">
        <f t="shared" si="67"/>
        <v>3.0274971672827785E-5</v>
      </c>
      <c r="G119" s="30">
        <f t="shared" si="44"/>
        <v>-6.9725028327172219E-5</v>
      </c>
      <c r="H119" s="30">
        <f t="shared" si="72"/>
        <v>2E-3</v>
      </c>
      <c r="I119" s="31">
        <f t="shared" si="71"/>
        <v>-2.0697250283271723E-3</v>
      </c>
      <c r="J119" s="30">
        <f t="shared" si="53"/>
        <v>0.99965686351705796</v>
      </c>
      <c r="K119" s="30">
        <f t="shared" si="54"/>
        <v>0</v>
      </c>
      <c r="L119" s="29">
        <v>8.8109325818685386E-2</v>
      </c>
      <c r="M119" s="29">
        <v>0.1205813644597212</v>
      </c>
      <c r="N119" s="37">
        <f t="shared" si="55"/>
        <v>8.8109325818685386E-2</v>
      </c>
      <c r="O119" s="37">
        <f t="shared" si="56"/>
        <v>0.1205813644597212</v>
      </c>
      <c r="P119" s="32">
        <f t="shared" si="68"/>
        <v>0.2</v>
      </c>
      <c r="Q119" s="32">
        <f t="shared" si="73"/>
        <v>0.22816087310304439</v>
      </c>
      <c r="R119" s="49">
        <v>96</v>
      </c>
      <c r="S119" s="50">
        <f t="shared" si="74"/>
        <v>9.1241610845668676E-4</v>
      </c>
      <c r="T119" s="50">
        <f t="shared" si="74"/>
        <v>0.36947939477284042</v>
      </c>
      <c r="U119" s="50">
        <f t="shared" si="74"/>
        <v>0.44687034908336781</v>
      </c>
      <c r="V119" s="50">
        <f t="shared" si="74"/>
        <v>9.2369848693210105E-2</v>
      </c>
      <c r="W119" s="50">
        <f t="shared" si="74"/>
        <v>6.3391072632595191E-2</v>
      </c>
      <c r="X119" s="50">
        <f t="shared" si="74"/>
        <v>0.16365025614379178</v>
      </c>
      <c r="Y119" s="50">
        <f t="shared" si="74"/>
        <v>5.0244999032828752E-2</v>
      </c>
      <c r="Z119" s="32">
        <f t="shared" si="74"/>
        <v>1.2089455735654774E-4</v>
      </c>
      <c r="AA119" s="32">
        <f t="shared" si="74"/>
        <v>7.003518696177708E-4</v>
      </c>
      <c r="AB119" s="32">
        <f t="shared" si="74"/>
        <v>0</v>
      </c>
      <c r="AC119" s="32">
        <f t="shared" si="74"/>
        <v>1.2533425376860532E-6</v>
      </c>
      <c r="AE119" s="19">
        <f>AE118*(1-V118-W118-Y118)+$D$5*AG118+X118*AF118</f>
        <v>5.2734897841351485E-5</v>
      </c>
      <c r="AF119" s="19">
        <f t="shared" si="62"/>
        <v>5.0521799717361919E-6</v>
      </c>
      <c r="AG119" s="19">
        <f>AG118*(1-$D$5-$D$14)</f>
        <v>5.3660126212354239E-5</v>
      </c>
      <c r="AH119" s="19">
        <f t="shared" si="64"/>
        <v>0.10692335472861428</v>
      </c>
      <c r="AI119" s="19">
        <f t="shared" si="65"/>
        <v>8.2691597024619409E-2</v>
      </c>
    </row>
    <row r="120" spans="1:35" x14ac:dyDescent="0.25">
      <c r="A120" s="45">
        <f t="shared" si="66"/>
        <v>119</v>
      </c>
      <c r="B120" s="32">
        <f t="shared" si="51"/>
        <v>6.2931358729408267</v>
      </c>
      <c r="C120" s="28">
        <f t="shared" si="42"/>
        <v>2.7804108761458923E-4</v>
      </c>
      <c r="D120" s="33">
        <f t="shared" si="52"/>
        <v>3.7804108761458922E-4</v>
      </c>
      <c r="E120" s="28">
        <f t="shared" si="43"/>
        <v>1E-4</v>
      </c>
      <c r="F120" s="34">
        <f t="shared" si="67"/>
        <v>2.6835885131865775E-5</v>
      </c>
      <c r="G120" s="30">
        <f t="shared" si="44"/>
        <v>-7.316411486813423E-5</v>
      </c>
      <c r="H120" s="30">
        <f t="shared" si="72"/>
        <v>2E-3</v>
      </c>
      <c r="I120" s="31">
        <f t="shared" si="71"/>
        <v>-2.0731641148681343E-3</v>
      </c>
      <c r="J120" s="30">
        <f t="shared" si="53"/>
        <v>0.9996951230272535</v>
      </c>
      <c r="K120" s="30">
        <f t="shared" si="54"/>
        <v>0</v>
      </c>
      <c r="L120" s="29">
        <v>8.8109325818685386E-2</v>
      </c>
      <c r="M120" s="29">
        <v>0.1205813644597212</v>
      </c>
      <c r="N120" s="37">
        <f t="shared" si="55"/>
        <v>8.8109325818685386E-2</v>
      </c>
      <c r="O120" s="37">
        <f t="shared" si="56"/>
        <v>0.1205813644597212</v>
      </c>
      <c r="P120" s="32">
        <f t="shared" si="68"/>
        <v>0.4</v>
      </c>
      <c r="Q120" s="32">
        <f t="shared" si="73"/>
        <v>0.22816087310304439</v>
      </c>
      <c r="R120" s="49">
        <v>97</v>
      </c>
      <c r="S120" s="50">
        <f t="shared" si="74"/>
        <v>9.1241610845668676E-4</v>
      </c>
      <c r="T120" s="50">
        <f t="shared" si="74"/>
        <v>0.36947939477284042</v>
      </c>
      <c r="U120" s="50">
        <f t="shared" si="74"/>
        <v>0.44687034908336781</v>
      </c>
      <c r="V120" s="50">
        <f t="shared" si="74"/>
        <v>9.2369848693210105E-2</v>
      </c>
      <c r="W120" s="50">
        <f t="shared" si="74"/>
        <v>6.3391072632595191E-2</v>
      </c>
      <c r="X120" s="50">
        <f t="shared" si="74"/>
        <v>0.16365025614379178</v>
      </c>
      <c r="Y120" s="50">
        <f t="shared" si="74"/>
        <v>5.0244999032828752E-2</v>
      </c>
      <c r="Z120" s="32">
        <f t="shared" si="74"/>
        <v>1.2089455735654774E-4</v>
      </c>
      <c r="AA120" s="32">
        <f t="shared" si="74"/>
        <v>7.003518696177708E-4</v>
      </c>
      <c r="AB120" s="32">
        <f t="shared" si="74"/>
        <v>0</v>
      </c>
      <c r="AC120" s="32">
        <f t="shared" si="74"/>
        <v>1.2533425376860532E-6</v>
      </c>
      <c r="AE120" s="19">
        <f t="shared" si="61"/>
        <v>4.4181643814510346E-5</v>
      </c>
      <c r="AF120" s="19">
        <f t="shared" si="62"/>
        <v>4.4063832375348386E-6</v>
      </c>
      <c r="AG120" s="19">
        <f t="shared" si="63"/>
        <v>5.0520794873763291E-5</v>
      </c>
      <c r="AH120" s="19">
        <f t="shared" si="64"/>
        <v>0.10693048351257634</v>
      </c>
      <c r="AI120" s="19">
        <f t="shared" si="65"/>
        <v>8.2696806622756983E-2</v>
      </c>
    </row>
    <row r="121" spans="1:35" x14ac:dyDescent="0.25">
      <c r="A121" s="45">
        <f t="shared" si="66"/>
        <v>120</v>
      </c>
      <c r="B121" s="32">
        <f t="shared" si="51"/>
        <v>6.6175031095415644</v>
      </c>
      <c r="C121" s="28">
        <f t="shared" si="42"/>
        <v>2.4615739182238551E-4</v>
      </c>
      <c r="D121" s="33">
        <f t="shared" si="52"/>
        <v>3.461573918223855E-4</v>
      </c>
      <c r="E121" s="28">
        <f t="shared" si="43"/>
        <v>1E-4</v>
      </c>
      <c r="F121" s="34">
        <f t="shared" si="67"/>
        <v>2.3787461755316937E-5</v>
      </c>
      <c r="G121" s="30">
        <f t="shared" si="44"/>
        <v>-7.6212538244683071E-5</v>
      </c>
      <c r="H121" s="30">
        <f t="shared" si="72"/>
        <v>2E-3</v>
      </c>
      <c r="I121" s="31">
        <f t="shared" si="71"/>
        <v>-2.0762125382446832E-3</v>
      </c>
      <c r="J121" s="30">
        <f t="shared" si="53"/>
        <v>0.99973005514642233</v>
      </c>
      <c r="K121" s="30">
        <f t="shared" si="54"/>
        <v>0</v>
      </c>
      <c r="L121" s="29">
        <v>8.8109325818685386E-2</v>
      </c>
      <c r="M121" s="29">
        <v>0.1205813644597212</v>
      </c>
      <c r="N121" s="37">
        <f t="shared" si="55"/>
        <v>8.8109325818685386E-2</v>
      </c>
      <c r="O121" s="37">
        <f t="shared" si="56"/>
        <v>0.1205813644597212</v>
      </c>
      <c r="P121" s="32">
        <f t="shared" si="68"/>
        <v>0.60000000000000009</v>
      </c>
      <c r="Q121" s="32">
        <f t="shared" si="73"/>
        <v>0.22816087310304439</v>
      </c>
      <c r="R121" s="49">
        <v>98</v>
      </c>
      <c r="S121" s="50">
        <f t="shared" si="74"/>
        <v>9.1241610845668676E-4</v>
      </c>
      <c r="T121" s="50">
        <f t="shared" si="74"/>
        <v>0.36947939477284042</v>
      </c>
      <c r="U121" s="50">
        <f t="shared" si="74"/>
        <v>0.44687034908336781</v>
      </c>
      <c r="V121" s="50">
        <f t="shared" si="74"/>
        <v>9.2369848693210105E-2</v>
      </c>
      <c r="W121" s="50">
        <f t="shared" si="74"/>
        <v>6.3391072632595191E-2</v>
      </c>
      <c r="X121" s="50">
        <f t="shared" si="74"/>
        <v>0.16365025614379178</v>
      </c>
      <c r="Y121" s="50">
        <f t="shared" si="74"/>
        <v>5.0244999032828752E-2</v>
      </c>
      <c r="Z121" s="32">
        <f t="shared" si="74"/>
        <v>1.2089455735654774E-4</v>
      </c>
      <c r="AA121" s="32">
        <f t="shared" si="74"/>
        <v>7.003518696177708E-4</v>
      </c>
      <c r="AB121" s="32">
        <f t="shared" si="74"/>
        <v>0</v>
      </c>
      <c r="AC121" s="32">
        <f t="shared" si="74"/>
        <v>1.2533425376860532E-6</v>
      </c>
      <c r="AE121" s="19">
        <f t="shared" si="61"/>
        <v>3.7197926128279274E-5</v>
      </c>
      <c r="AF121" s="19">
        <f t="shared" si="62"/>
        <v>3.8668454882882985E-6</v>
      </c>
      <c r="AG121" s="19">
        <f t="shared" si="63"/>
        <v>4.7565126935710338E-5</v>
      </c>
      <c r="AH121" s="19">
        <f t="shared" si="64"/>
        <v>0.10693653364634605</v>
      </c>
      <c r="AI121" s="19">
        <f t="shared" si="65"/>
        <v>8.2701235412360796E-2</v>
      </c>
    </row>
    <row r="122" spans="1:35" x14ac:dyDescent="0.25">
      <c r="A122" s="45">
        <f t="shared" si="66"/>
        <v>121</v>
      </c>
      <c r="B122" s="32">
        <f t="shared" si="51"/>
        <v>6.8914519000033101</v>
      </c>
      <c r="C122" s="28">
        <f t="shared" si="42"/>
        <v>2.169627425139497E-4</v>
      </c>
      <c r="D122" s="33">
        <f t="shared" si="52"/>
        <v>3.1696274251394969E-4</v>
      </c>
      <c r="E122" s="28">
        <f t="shared" si="43"/>
        <v>1E-4</v>
      </c>
      <c r="F122" s="34">
        <f t="shared" si="67"/>
        <v>2.1085324146389555E-5</v>
      </c>
      <c r="G122" s="30">
        <f t="shared" si="44"/>
        <v>-7.8914675853610446E-5</v>
      </c>
      <c r="H122" s="30">
        <f t="shared" si="72"/>
        <v>2E-3</v>
      </c>
      <c r="I122" s="31">
        <f t="shared" si="71"/>
        <v>-2.0789146758536103E-3</v>
      </c>
      <c r="J122" s="30">
        <f t="shared" si="53"/>
        <v>0.99976195193333961</v>
      </c>
      <c r="K122" s="30">
        <f t="shared" si="54"/>
        <v>0</v>
      </c>
      <c r="L122" s="29">
        <v>8.8109325818685386E-2</v>
      </c>
      <c r="M122" s="29">
        <v>0.1205813644597212</v>
      </c>
      <c r="N122" s="37">
        <f t="shared" si="55"/>
        <v>8.8109325818685386E-2</v>
      </c>
      <c r="O122" s="37">
        <f t="shared" si="56"/>
        <v>0.1205813644597212</v>
      </c>
      <c r="P122" s="32">
        <f t="shared" si="68"/>
        <v>0.8</v>
      </c>
      <c r="Q122" s="32">
        <f t="shared" si="73"/>
        <v>0.22816087310304439</v>
      </c>
      <c r="R122" s="49">
        <v>99</v>
      </c>
      <c r="S122" s="50">
        <f t="shared" si="74"/>
        <v>9.1241610845668676E-4</v>
      </c>
      <c r="T122" s="50">
        <f t="shared" si="74"/>
        <v>0.36947939477284042</v>
      </c>
      <c r="U122" s="50">
        <f t="shared" si="74"/>
        <v>0.44687034908336781</v>
      </c>
      <c r="V122" s="50">
        <f t="shared" si="74"/>
        <v>9.2369848693210105E-2</v>
      </c>
      <c r="W122" s="50">
        <f t="shared" si="74"/>
        <v>6.3391072632595191E-2</v>
      </c>
      <c r="X122" s="50">
        <f t="shared" si="74"/>
        <v>0.16365025614379178</v>
      </c>
      <c r="Y122" s="50">
        <f t="shared" si="74"/>
        <v>5.0244999032828752E-2</v>
      </c>
      <c r="Z122" s="32">
        <f t="shared" si="74"/>
        <v>1.2089455735654774E-4</v>
      </c>
      <c r="AA122" s="32">
        <f t="shared" si="74"/>
        <v>7.003518696177708E-4</v>
      </c>
      <c r="AB122" s="32">
        <f t="shared" si="74"/>
        <v>0</v>
      </c>
      <c r="AC122" s="32">
        <f t="shared" si="74"/>
        <v>1.2533425376860532E-6</v>
      </c>
      <c r="AE122" s="19">
        <f t="shared" si="61"/>
        <v>3.1482878450308196E-5</v>
      </c>
      <c r="AF122" s="19">
        <f t="shared" si="62"/>
        <v>3.4139611759679661E-6</v>
      </c>
      <c r="AG122" s="19">
        <f t="shared" si="63"/>
        <v>4.4782377356956025E-5</v>
      </c>
      <c r="AH122" s="19">
        <f t="shared" si="64"/>
        <v>0.10694169759174742</v>
      </c>
      <c r="AI122" s="19">
        <f t="shared" si="65"/>
        <v>8.270502214852847E-2</v>
      </c>
    </row>
    <row r="123" spans="1:35" x14ac:dyDescent="0.25">
      <c r="A123" s="45">
        <f t="shared" si="66"/>
        <v>122</v>
      </c>
      <c r="B123" s="32">
        <f t="shared" si="51"/>
        <v>7.099707868803308</v>
      </c>
      <c r="C123" s="28">
        <f t="shared" si="42"/>
        <v>1.9023034756834975E-4</v>
      </c>
      <c r="D123" s="33">
        <f t="shared" si="52"/>
        <v>2.9023034756834974E-4</v>
      </c>
      <c r="E123" s="28">
        <f t="shared" si="43"/>
        <v>1E-4</v>
      </c>
      <c r="F123" s="34">
        <f t="shared" si="67"/>
        <v>1.8690135960342393E-5</v>
      </c>
      <c r="G123" s="30">
        <f t="shared" si="44"/>
        <v>-8.1309864039657615E-5</v>
      </c>
      <c r="H123" s="30">
        <f t="shared" si="72"/>
        <v>2E-3</v>
      </c>
      <c r="I123" s="31">
        <f t="shared" si="71"/>
        <v>-2.0813098640396575E-3</v>
      </c>
      <c r="J123" s="30">
        <f t="shared" si="53"/>
        <v>0.99979107951647139</v>
      </c>
      <c r="K123" s="30">
        <f t="shared" si="54"/>
        <v>0</v>
      </c>
      <c r="L123" s="29">
        <v>8.8109325818685386E-2</v>
      </c>
      <c r="M123" s="29">
        <v>0.1205813644597212</v>
      </c>
      <c r="N123" s="37">
        <f t="shared" si="55"/>
        <v>8.8109325818685386E-2</v>
      </c>
      <c r="O123" s="37">
        <f t="shared" si="56"/>
        <v>0.1205813644597212</v>
      </c>
      <c r="P123" s="32">
        <f t="shared" si="68"/>
        <v>0</v>
      </c>
      <c r="Q123" s="32">
        <f t="shared" si="73"/>
        <v>0.22816087310304439</v>
      </c>
      <c r="R123" s="49">
        <v>100</v>
      </c>
      <c r="S123" s="50">
        <f t="shared" si="74"/>
        <v>9.1241610845668676E-4</v>
      </c>
      <c r="T123" s="50">
        <f t="shared" si="74"/>
        <v>0.36947939477284042</v>
      </c>
      <c r="U123" s="50">
        <f t="shared" si="74"/>
        <v>0.44687034908336781</v>
      </c>
      <c r="V123" s="50">
        <f t="shared" si="74"/>
        <v>9.2369848693210105E-2</v>
      </c>
      <c r="W123" s="50">
        <f t="shared" si="74"/>
        <v>6.3391072632595191E-2</v>
      </c>
      <c r="X123" s="50">
        <f t="shared" si="74"/>
        <v>0.16365025614379178</v>
      </c>
      <c r="Y123" s="50">
        <f t="shared" si="74"/>
        <v>5.0244999032828752E-2</v>
      </c>
      <c r="Z123" s="32">
        <f t="shared" si="74"/>
        <v>1.2089455735654774E-4</v>
      </c>
      <c r="AA123" s="32">
        <f t="shared" si="74"/>
        <v>7.003518696177708E-4</v>
      </c>
      <c r="AB123" s="32">
        <f t="shared" si="74"/>
        <v>0</v>
      </c>
      <c r="AC123" s="32">
        <f t="shared" si="74"/>
        <v>1.2533425376860532E-6</v>
      </c>
      <c r="AE123" s="19">
        <f t="shared" si="61"/>
        <v>2.6794109149791545E-5</v>
      </c>
      <c r="AF123" s="19">
        <f t="shared" si="62"/>
        <v>3.0318896244793832E-6</v>
      </c>
      <c r="AG123" s="19">
        <f t="shared" si="63"/>
        <v>4.2162429724016422E-5</v>
      </c>
      <c r="AH123" s="19">
        <f t="shared" si="64"/>
        <v>0.10694613125848877</v>
      </c>
      <c r="AI123" s="19">
        <f t="shared" si="65"/>
        <v>8.2708279270272064E-2</v>
      </c>
    </row>
    <row r="124" spans="1:35" x14ac:dyDescent="0.25">
      <c r="A124" s="45">
        <f t="shared" si="66"/>
        <v>123</v>
      </c>
      <c r="B124" s="32">
        <f t="shared" si="51"/>
        <v>7.2266505166500208</v>
      </c>
      <c r="C124" s="28">
        <f t="shared" si="42"/>
        <v>1.6575254233843563E-4</v>
      </c>
      <c r="D124" s="33">
        <f t="shared" si="52"/>
        <v>2.6575254233843562E-4</v>
      </c>
      <c r="E124" s="28">
        <f t="shared" si="43"/>
        <v>1E-4</v>
      </c>
      <c r="F124" s="34">
        <f t="shared" si="67"/>
        <v>1.6567029265988222E-5</v>
      </c>
      <c r="G124" s="30">
        <f t="shared" si="44"/>
        <v>-8.3432970734011779E-5</v>
      </c>
      <c r="H124" s="30">
        <f t="shared" si="72"/>
        <v>2E-3</v>
      </c>
      <c r="I124" s="31">
        <f t="shared" si="71"/>
        <v>-2.0834329707340119E-3</v>
      </c>
      <c r="J124" s="30">
        <f t="shared" si="53"/>
        <v>0.99981768042839558</v>
      </c>
      <c r="K124" s="30">
        <f t="shared" si="54"/>
        <v>0</v>
      </c>
      <c r="L124" s="29">
        <v>8.8109325818685386E-2</v>
      </c>
      <c r="M124" s="29">
        <v>0.1205813644597212</v>
      </c>
      <c r="N124" s="37">
        <f t="shared" si="55"/>
        <v>8.8109325818685386E-2</v>
      </c>
      <c r="O124" s="37">
        <f t="shared" si="56"/>
        <v>0.1205813644597212</v>
      </c>
      <c r="P124" s="32">
        <f t="shared" si="68"/>
        <v>0.2</v>
      </c>
      <c r="Q124" s="32">
        <f t="shared" si="73"/>
        <v>0.22816087310304439</v>
      </c>
      <c r="R124" s="49">
        <v>101</v>
      </c>
      <c r="S124" s="50">
        <f t="shared" si="74"/>
        <v>9.1241610845668676E-4</v>
      </c>
      <c r="T124" s="50">
        <f t="shared" si="74"/>
        <v>0.36947939477284042</v>
      </c>
      <c r="U124" s="50">
        <f t="shared" si="74"/>
        <v>0.44687034908336781</v>
      </c>
      <c r="V124" s="50">
        <f t="shared" si="74"/>
        <v>9.2369848693210105E-2</v>
      </c>
      <c r="W124" s="50">
        <f t="shared" si="74"/>
        <v>6.3391072632595191E-2</v>
      </c>
      <c r="X124" s="50">
        <f t="shared" si="74"/>
        <v>0.16365025614379178</v>
      </c>
      <c r="Y124" s="50">
        <f t="shared" si="74"/>
        <v>5.0244999032828752E-2</v>
      </c>
      <c r="Z124" s="32">
        <f t="shared" si="74"/>
        <v>1.2089455735654774E-4</v>
      </c>
      <c r="AA124" s="32">
        <f t="shared" si="74"/>
        <v>7.003518696177708E-4</v>
      </c>
      <c r="AB124" s="32">
        <f t="shared" si="74"/>
        <v>0</v>
      </c>
      <c r="AC124" s="32">
        <f t="shared" si="74"/>
        <v>1.2533425376860532E-6</v>
      </c>
      <c r="AE124" s="19">
        <f t="shared" si="61"/>
        <v>2.2936288666034969E-5</v>
      </c>
      <c r="AF124" s="19">
        <f>AF123*(1-T123-U123-X123)+AG123*$D$14+Y123*AE123</f>
        <v>2.7078229126997549E-6</v>
      </c>
      <c r="AG124" s="19">
        <f t="shared" si="63"/>
        <v>3.9695759473932859E-5</v>
      </c>
      <c r="AH124" s="19">
        <f t="shared" si="64"/>
        <v>0.10694996108787168</v>
      </c>
      <c r="AI124" s="19">
        <f t="shared" si="65"/>
        <v>8.2711097998334773E-2</v>
      </c>
    </row>
    <row r="125" spans="1:35" x14ac:dyDescent="0.25">
      <c r="A125" s="45">
        <f t="shared" si="66"/>
        <v>124</v>
      </c>
      <c r="B125" s="32">
        <f t="shared" si="51"/>
        <v>7.2569570206915275</v>
      </c>
      <c r="C125" s="28">
        <f t="shared" si="42"/>
        <v>1.4333917645435013E-4</v>
      </c>
      <c r="D125" s="33">
        <f t="shared" si="52"/>
        <v>2.4333917645435012E-4</v>
      </c>
      <c r="E125" s="28">
        <f t="shared" si="43"/>
        <v>1E-4</v>
      </c>
      <c r="F125" s="34">
        <f t="shared" si="67"/>
        <v>1.4685096956088817E-5</v>
      </c>
      <c r="G125" s="30">
        <f t="shared" si="44"/>
        <v>-8.5314903043911191E-5</v>
      </c>
      <c r="H125" s="30">
        <f t="shared" si="72"/>
        <v>2E-3</v>
      </c>
      <c r="I125" s="31">
        <f t="shared" si="71"/>
        <v>-2.0853149030439114E-3</v>
      </c>
      <c r="J125" s="30">
        <f t="shared" si="53"/>
        <v>0.99984197572658962</v>
      </c>
      <c r="K125" s="30">
        <f t="shared" si="54"/>
        <v>0</v>
      </c>
      <c r="L125" s="29">
        <v>8.8109325818685386E-2</v>
      </c>
      <c r="M125" s="29">
        <v>0.1205813644597212</v>
      </c>
      <c r="N125" s="37">
        <f t="shared" si="55"/>
        <v>8.8109325818685386E-2</v>
      </c>
      <c r="O125" s="37">
        <f t="shared" si="56"/>
        <v>0.1205813644597212</v>
      </c>
      <c r="P125" s="32">
        <f t="shared" si="68"/>
        <v>0.4</v>
      </c>
      <c r="Q125" s="32">
        <f t="shared" si="73"/>
        <v>0.22816087310304439</v>
      </c>
      <c r="R125" s="49">
        <v>102</v>
      </c>
      <c r="S125" s="50">
        <f t="shared" si="74"/>
        <v>9.1241610845668676E-4</v>
      </c>
      <c r="T125" s="50">
        <f t="shared" si="74"/>
        <v>0.36947939477284042</v>
      </c>
      <c r="U125" s="50">
        <f t="shared" si="74"/>
        <v>0.44687034908336781</v>
      </c>
      <c r="V125" s="50">
        <f t="shared" si="74"/>
        <v>9.2369848693210105E-2</v>
      </c>
      <c r="W125" s="50">
        <f t="shared" si="74"/>
        <v>6.3391072632595191E-2</v>
      </c>
      <c r="X125" s="50">
        <f t="shared" si="74"/>
        <v>0.16365025614379178</v>
      </c>
      <c r="Y125" s="50">
        <f t="shared" si="74"/>
        <v>5.0244999032828752E-2</v>
      </c>
      <c r="Z125" s="32">
        <f t="shared" si="74"/>
        <v>1.2089455735654774E-4</v>
      </c>
      <c r="AA125" s="32">
        <f t="shared" si="74"/>
        <v>7.003518696177708E-4</v>
      </c>
      <c r="AB125" s="32">
        <f t="shared" si="74"/>
        <v>0</v>
      </c>
      <c r="AC125" s="32">
        <f t="shared" si="74"/>
        <v>1.2533425376860532E-6</v>
      </c>
      <c r="AE125" s="19">
        <f>AE124*(1-V124-W124-Y124)+$D$5*AG124+X124*AF124</f>
        <v>1.9751967118676844E-5</v>
      </c>
      <c r="AF125" s="19">
        <f t="shared" si="62"/>
        <v>2.4313966697277286E-6</v>
      </c>
      <c r="AG125" s="19">
        <f t="shared" si="63"/>
        <v>3.7373399268656355E-5</v>
      </c>
      <c r="AH125" s="19">
        <f t="shared" si="64"/>
        <v>0.1069532897551556</v>
      </c>
      <c r="AI125" s="19">
        <f t="shared" si="65"/>
        <v>8.2713552439046462E-2</v>
      </c>
    </row>
    <row r="126" spans="1:35" x14ac:dyDescent="0.25">
      <c r="A126" s="45">
        <f t="shared" si="66"/>
        <v>125</v>
      </c>
      <c r="B126" s="32">
        <f t="shared" si="51"/>
        <v>7.1762767746073157</v>
      </c>
      <c r="C126" s="28">
        <f t="shared" si="42"/>
        <v>1.2281613668279576E-4</v>
      </c>
      <c r="D126" s="33">
        <f t="shared" si="52"/>
        <v>2.2281613668279578E-4</v>
      </c>
      <c r="E126" s="28">
        <f t="shared" si="43"/>
        <v>1E-4</v>
      </c>
      <c r="F126" s="34">
        <f t="shared" si="67"/>
        <v>1.3016942817410144E-5</v>
      </c>
      <c r="G126" s="30">
        <f t="shared" si="44"/>
        <v>-8.6983057182589857E-5</v>
      </c>
      <c r="H126" s="30">
        <f t="shared" si="72"/>
        <v>2E-3</v>
      </c>
      <c r="I126" s="31">
        <f t="shared" si="71"/>
        <v>-2.08698305718259E-3</v>
      </c>
      <c r="J126" s="30">
        <f t="shared" si="53"/>
        <v>0.99986416692049984</v>
      </c>
      <c r="K126" s="30">
        <f t="shared" si="54"/>
        <v>0</v>
      </c>
      <c r="L126" s="29">
        <v>8.8109325818685386E-2</v>
      </c>
      <c r="M126" s="29">
        <v>0.1205813644597212</v>
      </c>
      <c r="N126" s="37">
        <f t="shared" si="55"/>
        <v>8.8109325818685386E-2</v>
      </c>
      <c r="O126" s="37">
        <f t="shared" si="56"/>
        <v>0.1205813644597212</v>
      </c>
      <c r="P126" s="32">
        <f t="shared" si="68"/>
        <v>0.60000000000000009</v>
      </c>
      <c r="Q126" s="32">
        <f t="shared" si="73"/>
        <v>0.22816087310304439</v>
      </c>
      <c r="R126" s="49">
        <v>103</v>
      </c>
      <c r="S126" s="50">
        <f t="shared" si="74"/>
        <v>9.1241610845668676E-4</v>
      </c>
      <c r="T126" s="50">
        <f t="shared" si="74"/>
        <v>0.36947939477284042</v>
      </c>
      <c r="U126" s="50">
        <f t="shared" si="74"/>
        <v>0.44687034908336781</v>
      </c>
      <c r="V126" s="50">
        <f t="shared" si="74"/>
        <v>9.2369848693210105E-2</v>
      </c>
      <c r="W126" s="50">
        <f t="shared" si="74"/>
        <v>6.3391072632595191E-2</v>
      </c>
      <c r="X126" s="50">
        <f t="shared" si="74"/>
        <v>0.16365025614379178</v>
      </c>
      <c r="Y126" s="50">
        <f t="shared" si="74"/>
        <v>5.0244999032828752E-2</v>
      </c>
      <c r="Z126" s="32">
        <f t="shared" si="74"/>
        <v>1.2089455735654774E-4</v>
      </c>
      <c r="AA126" s="32">
        <f t="shared" si="74"/>
        <v>7.003518696177708E-4</v>
      </c>
      <c r="AB126" s="32">
        <f t="shared" si="74"/>
        <v>0</v>
      </c>
      <c r="AC126" s="32">
        <f t="shared" si="74"/>
        <v>1.2533425376860532E-6</v>
      </c>
      <c r="AE126" s="19">
        <f t="shared" si="61"/>
        <v>1.7114186163690186E-5</v>
      </c>
      <c r="AF126" s="19">
        <f t="shared" si="62"/>
        <v>2.1942158532549331E-6</v>
      </c>
      <c r="AG126" s="19">
        <f t="shared" si="63"/>
        <v>3.5186906395168622E-5</v>
      </c>
      <c r="AH126" s="19">
        <f t="shared" si="64"/>
        <v>0.1069562007604483</v>
      </c>
      <c r="AI126" s="19">
        <f t="shared" si="65"/>
        <v>8.2715702888398704E-2</v>
      </c>
    </row>
    <row r="127" spans="1:35" x14ac:dyDescent="0.25">
      <c r="A127" s="45">
        <f t="shared" si="66"/>
        <v>126</v>
      </c>
      <c r="B127" s="32">
        <f t="shared" si="51"/>
        <v>6.971867895364559</v>
      </c>
      <c r="C127" s="28">
        <f t="shared" si="42"/>
        <v>1.0402399436722019E-4</v>
      </c>
      <c r="D127" s="33">
        <f t="shared" si="52"/>
        <v>2.0402399436722019E-4</v>
      </c>
      <c r="E127" s="28">
        <f t="shared" si="43"/>
        <v>1E-4</v>
      </c>
      <c r="F127" s="34">
        <f t="shared" si="67"/>
        <v>1.1538282710586466E-5</v>
      </c>
      <c r="G127" s="30">
        <f t="shared" si="44"/>
        <v>-8.846171728941354E-5</v>
      </c>
      <c r="H127" s="30">
        <f t="shared" si="72"/>
        <v>2E-3</v>
      </c>
      <c r="I127" s="31">
        <f t="shared" si="71"/>
        <v>-2.0884617172894134E-3</v>
      </c>
      <c r="J127" s="30">
        <f t="shared" si="53"/>
        <v>0.99988443772292213</v>
      </c>
      <c r="K127" s="30">
        <f t="shared" si="54"/>
        <v>0</v>
      </c>
      <c r="L127" s="29">
        <v>8.8109325818685386E-2</v>
      </c>
      <c r="M127" s="29">
        <v>0.1205813644597212</v>
      </c>
      <c r="N127" s="37">
        <f t="shared" si="55"/>
        <v>8.8109325818685386E-2</v>
      </c>
      <c r="O127" s="37">
        <f t="shared" si="56"/>
        <v>0.1205813644597212</v>
      </c>
      <c r="P127" s="32">
        <f t="shared" si="68"/>
        <v>0.8</v>
      </c>
      <c r="Q127" s="32">
        <f t="shared" si="73"/>
        <v>0.22816087310304439</v>
      </c>
      <c r="R127" s="49">
        <v>104</v>
      </c>
      <c r="S127" s="50">
        <f t="shared" ref="S127:AC132" si="75">S126</f>
        <v>9.1241610845668676E-4</v>
      </c>
      <c r="T127" s="50">
        <f t="shared" si="75"/>
        <v>0.36947939477284042</v>
      </c>
      <c r="U127" s="50">
        <f t="shared" si="75"/>
        <v>0.44687034908336781</v>
      </c>
      <c r="V127" s="50">
        <f t="shared" si="75"/>
        <v>9.2369848693210105E-2</v>
      </c>
      <c r="W127" s="50">
        <f t="shared" si="75"/>
        <v>6.3391072632595191E-2</v>
      </c>
      <c r="X127" s="50">
        <f t="shared" si="75"/>
        <v>0.16365025614379178</v>
      </c>
      <c r="Y127" s="50">
        <f t="shared" si="75"/>
        <v>5.0244999032828752E-2</v>
      </c>
      <c r="Z127" s="32">
        <f t="shared" si="75"/>
        <v>1.2089455735654774E-4</v>
      </c>
      <c r="AA127" s="32">
        <f t="shared" si="75"/>
        <v>7.003518696177708E-4</v>
      </c>
      <c r="AB127" s="32">
        <f t="shared" si="75"/>
        <v>0</v>
      </c>
      <c r="AC127" s="32">
        <f t="shared" si="75"/>
        <v>1.2533425376860532E-6</v>
      </c>
      <c r="AE127" s="19">
        <f t="shared" si="61"/>
        <v>1.4920534342938919E-5</v>
      </c>
      <c r="AF127" s="19">
        <f t="shared" si="62"/>
        <v>1.989473041981234E-6</v>
      </c>
      <c r="AG127" s="19">
        <f t="shared" si="63"/>
        <v>3.3128332072825955E-5</v>
      </c>
      <c r="AH127" s="19">
        <f t="shared" si="64"/>
        <v>0.10695876212523905</v>
      </c>
      <c r="AI127" s="19">
        <f t="shared" si="65"/>
        <v>8.2717598492562314E-2</v>
      </c>
    </row>
    <row r="128" spans="1:35" x14ac:dyDescent="0.25">
      <c r="A128" s="45">
        <f t="shared" si="66"/>
        <v>127</v>
      </c>
      <c r="B128" s="32">
        <f t="shared" si="51"/>
        <v>6.6331260796636977</v>
      </c>
      <c r="C128" s="28">
        <f t="shared" si="42"/>
        <v>8.6816766941860053E-5</v>
      </c>
      <c r="D128" s="33">
        <f t="shared" si="52"/>
        <v>1.8681676694186006E-4</v>
      </c>
      <c r="E128" s="28">
        <f t="shared" si="43"/>
        <v>1E-4</v>
      </c>
      <c r="F128" s="34">
        <f t="shared" si="67"/>
        <v>1.022759105397273E-5</v>
      </c>
      <c r="G128" s="30">
        <f t="shared" si="44"/>
        <v>-8.9772408946027277E-5</v>
      </c>
      <c r="H128" s="30">
        <f t="shared" si="72"/>
        <v>2E-3</v>
      </c>
      <c r="I128" s="31">
        <f t="shared" si="71"/>
        <v>-2.0897724089460274E-3</v>
      </c>
      <c r="J128" s="30">
        <f t="shared" si="53"/>
        <v>0.99990295564200404</v>
      </c>
      <c r="K128" s="30">
        <f t="shared" si="54"/>
        <v>0</v>
      </c>
      <c r="L128" s="29">
        <v>8.8109325818685386E-2</v>
      </c>
      <c r="M128" s="29">
        <v>0.1205813644597212</v>
      </c>
      <c r="N128" s="37">
        <f t="shared" si="55"/>
        <v>8.8109325818685386E-2</v>
      </c>
      <c r="O128" s="37">
        <f t="shared" si="56"/>
        <v>0.1205813644597212</v>
      </c>
      <c r="P128" s="32">
        <f t="shared" si="68"/>
        <v>0</v>
      </c>
      <c r="Q128" s="32">
        <f t="shared" si="73"/>
        <v>0.22816087310304439</v>
      </c>
      <c r="R128" s="49">
        <v>105</v>
      </c>
      <c r="S128" s="50">
        <f t="shared" si="75"/>
        <v>9.1241610845668676E-4</v>
      </c>
      <c r="T128" s="50">
        <f t="shared" si="75"/>
        <v>0.36947939477284042</v>
      </c>
      <c r="U128" s="50">
        <f t="shared" si="75"/>
        <v>0.44687034908336781</v>
      </c>
      <c r="V128" s="50">
        <f t="shared" si="75"/>
        <v>9.2369848693210105E-2</v>
      </c>
      <c r="W128" s="50">
        <f t="shared" si="75"/>
        <v>6.3391072632595191E-2</v>
      </c>
      <c r="X128" s="50">
        <f t="shared" si="75"/>
        <v>0.16365025614379178</v>
      </c>
      <c r="Y128" s="50">
        <f t="shared" si="75"/>
        <v>5.0244999032828752E-2</v>
      </c>
      <c r="Z128" s="32">
        <f t="shared" si="75"/>
        <v>1.2089455735654774E-4</v>
      </c>
      <c r="AA128" s="32">
        <f t="shared" si="75"/>
        <v>7.003518696177708E-4</v>
      </c>
      <c r="AB128" s="32">
        <f t="shared" si="75"/>
        <v>0</v>
      </c>
      <c r="AC128" s="32">
        <f t="shared" si="75"/>
        <v>1.2533425376860532E-6</v>
      </c>
      <c r="AE128" s="19">
        <f t="shared" si="61"/>
        <v>1.3088363751750322E-5</v>
      </c>
      <c r="AF128" s="19">
        <f t="shared" si="62"/>
        <v>1.8116411654901723E-6</v>
      </c>
      <c r="AG128" s="19">
        <f t="shared" si="63"/>
        <v>3.1190192556345914E-5</v>
      </c>
      <c r="AH128" s="19">
        <f t="shared" si="64"/>
        <v>0.1069610293692515</v>
      </c>
      <c r="AI128" s="19">
        <f t="shared" si="65"/>
        <v>8.2719279390534042E-2</v>
      </c>
    </row>
    <row r="129" spans="1:56" x14ac:dyDescent="0.25">
      <c r="A129" s="45">
        <f t="shared" si="66"/>
        <v>128</v>
      </c>
      <c r="B129" s="32">
        <f t="shared" si="51"/>
        <v>6.4152271507391596</v>
      </c>
      <c r="C129" s="28">
        <f t="shared" si="42"/>
        <v>7.4101910431887555E-5</v>
      </c>
      <c r="D129" s="33">
        <f t="shared" si="52"/>
        <v>1.7410191043188756E-4</v>
      </c>
      <c r="E129" s="28">
        <f t="shared" si="43"/>
        <v>1E-4</v>
      </c>
      <c r="F129" s="34">
        <f t="shared" si="67"/>
        <v>9.2870780972876609E-6</v>
      </c>
      <c r="G129" s="30">
        <f t="shared" si="44"/>
        <v>-9.071292190271234E-5</v>
      </c>
      <c r="H129" s="30">
        <f t="shared" si="72"/>
        <v>2E-3</v>
      </c>
      <c r="I129" s="31">
        <f t="shared" si="71"/>
        <v>-2.0907129219027124E-3</v>
      </c>
      <c r="J129" s="30">
        <f t="shared" si="53"/>
        <v>0.99991661101147089</v>
      </c>
      <c r="K129" s="30">
        <f t="shared" si="54"/>
        <v>0</v>
      </c>
      <c r="L129" s="29">
        <v>8.8109325818685386E-2</v>
      </c>
      <c r="M129" s="29">
        <v>0.1205813644597212</v>
      </c>
      <c r="N129" s="37">
        <f t="shared" si="55"/>
        <v>7.0487460654948306E-2</v>
      </c>
      <c r="O129" s="37">
        <f t="shared" si="56"/>
        <v>9.6465091567776967E-2</v>
      </c>
      <c r="P129" s="32">
        <f t="shared" si="68"/>
        <v>0.2</v>
      </c>
      <c r="Q129" s="32">
        <f t="shared" si="73"/>
        <v>0.22816087310304439</v>
      </c>
      <c r="R129" s="49">
        <v>106</v>
      </c>
      <c r="S129" s="50">
        <f t="shared" si="75"/>
        <v>9.1241610845668676E-4</v>
      </c>
      <c r="T129" s="50">
        <f t="shared" si="75"/>
        <v>0.36947939477284042</v>
      </c>
      <c r="U129" s="50">
        <f t="shared" si="75"/>
        <v>0.44687034908336781</v>
      </c>
      <c r="V129" s="50">
        <f t="shared" si="75"/>
        <v>9.2369848693210105E-2</v>
      </c>
      <c r="W129" s="50">
        <f t="shared" si="75"/>
        <v>6.3391072632595191E-2</v>
      </c>
      <c r="X129" s="50">
        <f t="shared" si="75"/>
        <v>0.16365025614379178</v>
      </c>
      <c r="Y129" s="50">
        <f t="shared" si="75"/>
        <v>5.0244999032828752E-2</v>
      </c>
      <c r="Z129" s="32">
        <f t="shared" si="75"/>
        <v>1.2089455735654774E-4</v>
      </c>
      <c r="AA129" s="32">
        <f t="shared" si="75"/>
        <v>7.003518696177708E-4</v>
      </c>
      <c r="AB129" s="32">
        <f t="shared" si="75"/>
        <v>0</v>
      </c>
      <c r="AC129" s="32">
        <f t="shared" si="75"/>
        <v>1.2533425376860532E-6</v>
      </c>
      <c r="AE129" s="19">
        <f t="shared" si="61"/>
        <v>1.1550941017474271E-5</v>
      </c>
      <c r="AF129" s="19">
        <f t="shared" si="62"/>
        <v>1.6562261287004796E-6</v>
      </c>
      <c r="AG129" s="19">
        <f t="shared" si="63"/>
        <v>2.9365441929384483E-5</v>
      </c>
      <c r="AH129" s="19">
        <f t="shared" si="64"/>
        <v>0.10696304790815093</v>
      </c>
      <c r="AI129" s="19">
        <f t="shared" si="65"/>
        <v>8.2720778440032644E-2</v>
      </c>
    </row>
    <row r="130" spans="1:56" x14ac:dyDescent="0.25">
      <c r="A130" s="45">
        <f t="shared" si="66"/>
        <v>129</v>
      </c>
      <c r="B130" s="32">
        <f t="shared" si="51"/>
        <v>6.3521301573373545</v>
      </c>
      <c r="C130" s="28">
        <f t="shared" si="42"/>
        <v>6.5136965649839029E-5</v>
      </c>
      <c r="D130" s="33">
        <f t="shared" si="52"/>
        <v>1.6513696564983903E-4</v>
      </c>
      <c r="E130" s="28">
        <f t="shared" si="43"/>
        <v>1E-4</v>
      </c>
      <c r="F130" s="34">
        <f t="shared" si="67"/>
        <v>8.6388991663420126E-6</v>
      </c>
      <c r="G130" s="30">
        <f t="shared" si="44"/>
        <v>-9.1361100833657987E-5</v>
      </c>
      <c r="H130" s="30">
        <f t="shared" si="72"/>
        <v>2E-3</v>
      </c>
      <c r="I130" s="31">
        <f t="shared" si="71"/>
        <v>-2.0913611008336582E-3</v>
      </c>
      <c r="J130" s="30">
        <f t="shared" si="53"/>
        <v>0.99992622413518395</v>
      </c>
      <c r="K130" s="30">
        <f t="shared" si="54"/>
        <v>0</v>
      </c>
      <c r="L130" s="29">
        <v>8.8109325818685386E-2</v>
      </c>
      <c r="M130" s="29">
        <v>0.1205813644597212</v>
      </c>
      <c r="N130" s="37">
        <f t="shared" si="55"/>
        <v>5.2865595491211233E-2</v>
      </c>
      <c r="O130" s="37">
        <f t="shared" si="56"/>
        <v>7.2348818675832718E-2</v>
      </c>
      <c r="P130" s="32">
        <f t="shared" si="68"/>
        <v>0.4</v>
      </c>
      <c r="Q130" s="32">
        <f t="shared" si="73"/>
        <v>0.22816087310304439</v>
      </c>
      <c r="R130" s="49">
        <v>107</v>
      </c>
      <c r="S130" s="50">
        <f t="shared" si="75"/>
        <v>9.1241610845668676E-4</v>
      </c>
      <c r="T130" s="50">
        <f t="shared" si="75"/>
        <v>0.36947939477284042</v>
      </c>
      <c r="U130" s="50">
        <f t="shared" si="75"/>
        <v>0.44687034908336781</v>
      </c>
      <c r="V130" s="50">
        <f t="shared" si="75"/>
        <v>9.2369848693210105E-2</v>
      </c>
      <c r="W130" s="50">
        <f t="shared" si="75"/>
        <v>6.3391072632595191E-2</v>
      </c>
      <c r="X130" s="50">
        <f t="shared" si="75"/>
        <v>0.16365025614379178</v>
      </c>
      <c r="Y130" s="50">
        <f t="shared" si="75"/>
        <v>5.0244999032828752E-2</v>
      </c>
      <c r="Z130" s="32">
        <f t="shared" si="75"/>
        <v>1.2089455735654774E-4</v>
      </c>
      <c r="AA130" s="32">
        <f t="shared" si="75"/>
        <v>7.003518696177708E-4</v>
      </c>
      <c r="AB130" s="32">
        <f t="shared" si="75"/>
        <v>0</v>
      </c>
      <c r="AC130" s="32">
        <f t="shared" si="75"/>
        <v>1.2533425376860532E-6</v>
      </c>
      <c r="AE130" s="19">
        <f t="shared" si="61"/>
        <v>1.0254349963940714E-5</v>
      </c>
      <c r="AF130" s="19">
        <f t="shared" si="62"/>
        <v>1.5195676308266469E-6</v>
      </c>
      <c r="AG130" s="19">
        <f t="shared" si="63"/>
        <v>2.7647446489797447E-5</v>
      </c>
      <c r="AH130" s="19">
        <f t="shared" si="64"/>
        <v>0.10696485498517327</v>
      </c>
      <c r="AI130" s="19">
        <f t="shared" si="65"/>
        <v>8.2722122608001297E-2</v>
      </c>
    </row>
    <row r="131" spans="1:56" x14ac:dyDescent="0.25">
      <c r="A131" s="45">
        <f t="shared" si="66"/>
        <v>130</v>
      </c>
      <c r="B131" s="32">
        <f t="shared" si="51"/>
        <v>6.4902561302045845</v>
      </c>
      <c r="C131" s="28">
        <f t="shared" si="42"/>
        <v>5.9418288648662162E-5</v>
      </c>
      <c r="D131" s="33">
        <f t="shared" si="52"/>
        <v>1.5941828864866217E-4</v>
      </c>
      <c r="E131" s="28">
        <f t="shared" si="43"/>
        <v>1E-4</v>
      </c>
      <c r="F131" s="34">
        <f t="shared" si="67"/>
        <v>8.2321121130284321E-6</v>
      </c>
      <c r="G131" s="30">
        <f t="shared" si="44"/>
        <v>-9.1767887886971578E-5</v>
      </c>
      <c r="H131" s="30">
        <f t="shared" si="72"/>
        <v>2E-3</v>
      </c>
      <c r="I131" s="31">
        <f t="shared" si="71"/>
        <v>-2.0917678878869714E-3</v>
      </c>
      <c r="J131" s="30">
        <f t="shared" si="53"/>
        <v>0.99993234959923827</v>
      </c>
      <c r="K131" s="30">
        <f t="shared" si="54"/>
        <v>0</v>
      </c>
      <c r="L131" s="29">
        <v>8.8109325818685386E-2</v>
      </c>
      <c r="M131" s="29">
        <v>0.1205813644597212</v>
      </c>
      <c r="N131" s="37">
        <f t="shared" si="55"/>
        <v>3.5243730327474146E-2</v>
      </c>
      <c r="O131" s="37">
        <f t="shared" si="56"/>
        <v>4.823254578388847E-2</v>
      </c>
      <c r="P131" s="32">
        <f t="shared" si="68"/>
        <v>0.60000000000000009</v>
      </c>
      <c r="Q131" s="32">
        <f t="shared" si="73"/>
        <v>0.22816087310304439</v>
      </c>
      <c r="R131" s="49">
        <v>108</v>
      </c>
      <c r="S131" s="50">
        <f t="shared" si="75"/>
        <v>9.1241610845668676E-4</v>
      </c>
      <c r="T131" s="50">
        <f t="shared" si="75"/>
        <v>0.36947939477284042</v>
      </c>
      <c r="U131" s="50">
        <f t="shared" si="75"/>
        <v>0.44687034908336781</v>
      </c>
      <c r="V131" s="50">
        <f t="shared" si="75"/>
        <v>9.2369848693210105E-2</v>
      </c>
      <c r="W131" s="50">
        <f t="shared" si="75"/>
        <v>6.3391072632595191E-2</v>
      </c>
      <c r="X131" s="50">
        <f t="shared" si="75"/>
        <v>0.16365025614379178</v>
      </c>
      <c r="Y131" s="50">
        <f t="shared" si="75"/>
        <v>5.0244999032828752E-2</v>
      </c>
      <c r="Z131" s="32">
        <f t="shared" si="75"/>
        <v>1.2089455735654774E-4</v>
      </c>
      <c r="AA131" s="32">
        <f t="shared" si="75"/>
        <v>7.003518696177708E-4</v>
      </c>
      <c r="AB131" s="32">
        <f t="shared" si="75"/>
        <v>0</v>
      </c>
      <c r="AC131" s="32">
        <f t="shared" si="75"/>
        <v>1.2533425376860532E-6</v>
      </c>
      <c r="AE131" s="19">
        <f t="shared" si="61"/>
        <v>9.1549990411224638E-6</v>
      </c>
      <c r="AF131" s="19">
        <f t="shared" si="62"/>
        <v>1.3986787657980683E-6</v>
      </c>
      <c r="AG131" s="19">
        <f t="shared" si="63"/>
        <v>2.6029960633466109E-5</v>
      </c>
      <c r="AH131" s="19">
        <f t="shared" si="64"/>
        <v>0.10696648122764554</v>
      </c>
      <c r="AI131" s="19">
        <f t="shared" si="65"/>
        <v>8.2723334091173217E-2</v>
      </c>
    </row>
    <row r="132" spans="1:56" x14ac:dyDescent="0.25">
      <c r="A132" s="45">
        <f t="shared" si="66"/>
        <v>131</v>
      </c>
      <c r="B132" s="32">
        <f t="shared" si="51"/>
        <v>6.8917375872885822</v>
      </c>
      <c r="C132" s="28">
        <f t="shared" si="42"/>
        <v>5.6633648398159394E-5</v>
      </c>
      <c r="D132" s="33">
        <f t="shared" si="52"/>
        <v>1.566336483981594E-4</v>
      </c>
      <c r="E132" s="28">
        <f t="shared" si="43"/>
        <v>1E-4</v>
      </c>
      <c r="F132" s="34">
        <f t="shared" si="67"/>
        <v>8.0359589985596189E-6</v>
      </c>
      <c r="G132" s="30">
        <f t="shared" si="44"/>
        <v>-9.1964041001440391E-5</v>
      </c>
      <c r="H132" s="30">
        <f t="shared" si="72"/>
        <v>2E-3</v>
      </c>
      <c r="I132" s="31">
        <f t="shared" si="71"/>
        <v>-2.0919640410014405E-3</v>
      </c>
      <c r="J132" s="30">
        <f t="shared" si="53"/>
        <v>0.99993533039260341</v>
      </c>
      <c r="K132" s="30">
        <f t="shared" si="54"/>
        <v>0</v>
      </c>
      <c r="L132" s="29">
        <v>8.8109325818685386E-2</v>
      </c>
      <c r="M132" s="29">
        <v>0.1205813644597212</v>
      </c>
      <c r="N132" s="37">
        <f t="shared" si="55"/>
        <v>1.7621865163737073E-2</v>
      </c>
      <c r="O132" s="37">
        <f t="shared" si="56"/>
        <v>2.4116272891944235E-2</v>
      </c>
      <c r="P132" s="32">
        <f t="shared" si="68"/>
        <v>0.8</v>
      </c>
      <c r="Q132" s="32">
        <f t="shared" si="73"/>
        <v>0.22816087310304439</v>
      </c>
      <c r="R132" s="49">
        <v>109</v>
      </c>
      <c r="S132" s="50">
        <f t="shared" si="75"/>
        <v>9.1241610845668676E-4</v>
      </c>
      <c r="T132" s="50">
        <f t="shared" si="75"/>
        <v>0.36947939477284042</v>
      </c>
      <c r="U132" s="50">
        <f t="shared" si="75"/>
        <v>0.44687034908336781</v>
      </c>
      <c r="V132" s="50">
        <f t="shared" si="75"/>
        <v>9.2369848693210105E-2</v>
      </c>
      <c r="W132" s="50">
        <f t="shared" si="75"/>
        <v>6.3391072632595191E-2</v>
      </c>
      <c r="X132" s="50">
        <f t="shared" si="75"/>
        <v>0.16365025614379178</v>
      </c>
      <c r="Y132" s="50">
        <f t="shared" si="75"/>
        <v>5.0244999032828752E-2</v>
      </c>
      <c r="Z132" s="32">
        <f t="shared" si="75"/>
        <v>1.2089455735654774E-4</v>
      </c>
      <c r="AA132" s="32">
        <f t="shared" si="75"/>
        <v>7.003518696177708E-4</v>
      </c>
      <c r="AB132" s="32">
        <f t="shared" si="75"/>
        <v>0</v>
      </c>
      <c r="AC132" s="32">
        <f t="shared" si="75"/>
        <v>1.2533425376860532E-6</v>
      </c>
      <c r="AE132" s="19">
        <f t="shared" si="61"/>
        <v>8.2176153228203194E-6</v>
      </c>
      <c r="AF132" s="19">
        <f t="shared" si="62"/>
        <v>1.2911168309724811E-6</v>
      </c>
      <c r="AG132" s="19">
        <f t="shared" si="63"/>
        <v>2.4507104149015368E-5</v>
      </c>
      <c r="AH132" s="19">
        <f t="shared" si="64"/>
        <v>0.10696795190159009</v>
      </c>
      <c r="AI132" s="19">
        <f t="shared" si="65"/>
        <v>8.2724431219366248E-2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3CAD-1948-1440-8F8B-45949D32E1B0}">
  <dimension ref="A2:CB142"/>
  <sheetViews>
    <sheetView zoomScale="85" zoomScaleNormal="85" workbookViewId="0">
      <selection activeCell="E8" sqref="E8:E11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1.1497713830099223E-2</v>
      </c>
      <c r="E5" s="3">
        <f>D5</f>
        <v>1.1497713830099223E-2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4.3681810536058477E-2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0.42081410777359829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2.690971747181671E-2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42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1.1718692937284767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8.0266881496187298E-2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9.9265464074812335E-2</v>
      </c>
      <c r="T12" s="1">
        <f ca="1">AVERAGE(INDIRECT(ADDRESS(23,COLUMN())&amp;":"&amp;ADDRESS(23 + $L$20,COLUMN())))</f>
        <v>0.14101970578158754</v>
      </c>
      <c r="U12" s="1">
        <f ca="1">AVERAGE(INDIRECT(ADDRESS(23,COLUMN())&amp;":"&amp;ADDRESS(23 + $L$20,COLUMN())))</f>
        <v>0.16922364693790515</v>
      </c>
      <c r="V12" s="1">
        <f ca="1">AVERAGE(INDIRECT(ADDRESS(23,COLUMN())&amp;":"&amp;ADDRESS(23 + $L$20,COLUMN())))</f>
        <v>3.5254926445396885E-2</v>
      </c>
      <c r="W12" s="1">
        <f ca="1">AVERAGE(INDIRECT(ADDRESS(23,COLUMN())&amp;":"&amp;ADDRESS(23 + $L$20,COLUMN())))</f>
        <v>3.5254926445396885E-2</v>
      </c>
      <c r="X12" s="1">
        <f ca="1">AVERAGE(INDIRECT(ADDRESS(23,COLUMN())&amp;":"&amp;ADDRESS(23 + $L$20,COLUMN())))</f>
        <v>0.62874266487849106</v>
      </c>
      <c r="Y12" s="1">
        <f ca="1">AVERAGE(INDIRECT(ADDRESS(23,COLUMN())&amp;":"&amp;ADDRESS(23 + $L$20,COLUMN())))</f>
        <v>3.4925447627461366E-2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0.21012533084886048</v>
      </c>
      <c r="C13" s="9" t="s">
        <v>49</v>
      </c>
      <c r="D13" s="9">
        <f>(1-EXP(-$N$6))*F13/SUM($F$5,$F$13,$F$14)</f>
        <v>1.8413005481535714E-2</v>
      </c>
      <c r="E13" s="3">
        <f>D13</f>
        <v>1.8413005481535714E-2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3.0563244052129779E-2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0.12100149144408222</v>
      </c>
      <c r="T13" s="1">
        <f ca="1">_xlfn.STDEV.P(INDIRECT(ADDRESS(23,COLUMN())&amp;":"&amp;ADDRESS(23 + $L$20,COLUMN())))</f>
        <v>4.9767179408077108E-2</v>
      </c>
      <c r="U13" s="1">
        <f ca="1">_xlfn.STDEV.P(INDIRECT(ADDRESS(23,COLUMN())&amp;":"&amp;ADDRESS(23 + $L$20,COLUMN())))</f>
        <v>5.9720615289692303E-2</v>
      </c>
      <c r="V13" s="1">
        <f ca="1">_xlfn.STDEV.P(INDIRECT(ADDRESS(23,COLUMN())&amp;":"&amp;ADDRESS(23 + $L$20,COLUMN())))</f>
        <v>1.2441794852019277E-2</v>
      </c>
      <c r="W13" s="1">
        <f ca="1">_xlfn.STDEV.P(INDIRECT(ADDRESS(23,COLUMN())&amp;":"&amp;ADDRESS(23 + $L$20,COLUMN())))</f>
        <v>1.2441794852019277E-2</v>
      </c>
      <c r="X13" s="1">
        <f ca="1">_xlfn.STDEV.P(INDIRECT(ADDRESS(23,COLUMN())&amp;":"&amp;ADDRESS(23 + $L$20,COLUMN())))</f>
        <v>0.19562969868379967</v>
      </c>
      <c r="Y13" s="1">
        <f ca="1">_xlfn.STDEV.P(INDIRECT(ADDRESS(23,COLUMN())&amp;":"&amp;ADDRESS(23 + $L$20,COLUMN())))</f>
        <v>7.7885148711082444E-3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1</v>
      </c>
      <c r="C14" s="9" t="s">
        <v>52</v>
      </c>
      <c r="D14" s="9">
        <f>(1-EXP(-$N$6))*F14/SUM($F$5,$F$13,$F$14)</f>
        <v>1.2830782100255655E-2</v>
      </c>
      <c r="E14" s="3">
        <f>D14</f>
        <v>1.2830782100255655E-2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3.3546594928160485E-2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8.0386107818448916E-4</v>
      </c>
      <c r="T14" s="1">
        <f ca="1">MIN(INDIRECT(ADDRESS(23,COLUMN())&amp;":"&amp;ADDRESS(23 + $L$20,COLUMN())))</f>
        <v>5.8195107881624485E-2</v>
      </c>
      <c r="U14" s="1">
        <f ca="1">MIN(INDIRECT(ADDRESS(23,COLUMN())&amp;":"&amp;ADDRESS(23 + $L$20,COLUMN())))</f>
        <v>6.9834129457949382E-2</v>
      </c>
      <c r="V14" s="1">
        <f ca="1">MIN(INDIRECT(ADDRESS(23,COLUMN())&amp;":"&amp;ADDRESS(23 + $L$20,COLUMN())))</f>
        <v>1.4548776970406121E-2</v>
      </c>
      <c r="W14" s="1">
        <f ca="1">MIN(INDIRECT(ADDRESS(23,COLUMN())&amp;":"&amp;ADDRESS(23 + $L$20,COLUMN())))</f>
        <v>1.4548776970406121E-2</v>
      </c>
      <c r="X14" s="1">
        <f ca="1">MIN(INDIRECT(ADDRESS(23,COLUMN())&amp;":"&amp;ADDRESS(23 + $L$20,COLUMN())))</f>
        <v>1.1999889469065843E-2</v>
      </c>
      <c r="Y14" s="1">
        <f ca="1">MIN(INDIRECT(ADDRESS(23,COLUMN())&amp;":"&amp;ADDRESS(23 + $L$20,COLUMN())))</f>
        <v>2.320643750449455E-2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1.7431062754046476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0.15741294589136234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0.42081410777359829</v>
      </c>
      <c r="T15" s="1">
        <f ca="1">MAX(INDIRECT(ADDRESS(23,COLUMN())&amp;":"&amp;ADDRESS(23 + $L$20,COLUMN())))</f>
        <v>0.2212473923936038</v>
      </c>
      <c r="U15" s="1">
        <f ca="1">MAX(INDIRECT(ADDRESS(23,COLUMN())&amp;":"&amp;ADDRESS(23 + $L$20,COLUMN())))</f>
        <v>0.26549687087232454</v>
      </c>
      <c r="V15" s="1">
        <f ca="1">MAX(INDIRECT(ADDRESS(23,COLUMN())&amp;":"&amp;ADDRESS(23 + $L$20,COLUMN())))</f>
        <v>5.5311848098400951E-2</v>
      </c>
      <c r="W15" s="1">
        <f ca="1">MAX(INDIRECT(ADDRESS(23,COLUMN())&amp;":"&amp;ADDRESS(23 + $L$20,COLUMN())))</f>
        <v>5.5311848098400951E-2</v>
      </c>
      <c r="X15" s="1">
        <f ca="1">MAX(INDIRECT(ADDRESS(23,COLUMN())&amp;":"&amp;ADDRESS(23 + $L$20,COLUMN())))</f>
        <v>0.87197076266042606</v>
      </c>
      <c r="Y15" s="1">
        <f ca="1">MAX(INDIRECT(ADDRESS(23,COLUMN())&amp;":"&amp;ADDRESS(23 + $L$20,COLUMN())))</f>
        <v>0.05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0.36455022139179993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0.17567383532758701</v>
      </c>
      <c r="R16" s="38">
        <f ca="1">R14/(R14+R15)</f>
        <v>0</v>
      </c>
      <c r="S16" s="38">
        <f t="shared" ref="S16:Y16" ca="1" si="5">S14/(S14+S15)</f>
        <v>1.9066101010203425E-3</v>
      </c>
      <c r="T16" s="38">
        <f t="shared" ca="1" si="5"/>
        <v>0.20825432002757996</v>
      </c>
      <c r="U16" s="38">
        <f t="shared" ca="1" si="5"/>
        <v>0.20825432002757996</v>
      </c>
      <c r="V16" s="38">
        <f t="shared" ca="1" si="5"/>
        <v>0.20825432002757996</v>
      </c>
      <c r="W16" s="38">
        <f t="shared" ca="1" si="5"/>
        <v>0.20825432002757996</v>
      </c>
      <c r="X16" s="38">
        <f t="shared" ca="1" si="5"/>
        <v>1.3574986273761488E-2</v>
      </c>
      <c r="Y16" s="38">
        <f t="shared" ca="1" si="5"/>
        <v>0.31699995650068036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0.40454583363489871</v>
      </c>
      <c r="E17" s="11"/>
      <c r="F17" s="11"/>
      <c r="G17" s="11"/>
      <c r="H17" s="24" t="s">
        <v>61</v>
      </c>
      <c r="I17" s="15">
        <v>0.991215896325919</v>
      </c>
      <c r="J17" s="11"/>
      <c r="K17" s="47" t="s">
        <v>93</v>
      </c>
      <c r="L17" s="53">
        <v>1.2E-2</v>
      </c>
      <c r="M17" s="32">
        <f ca="1">X14</f>
        <v>1.1999889469065843E-2</v>
      </c>
      <c r="P17" s="1" t="s">
        <v>62</v>
      </c>
      <c r="Q17" s="1">
        <f t="shared" ref="Q17:W17" si="7">Q23/(Q23+Q99)</f>
        <v>0.22515363642375738</v>
      </c>
      <c r="R17" s="1">
        <f t="shared" si="7"/>
        <v>0</v>
      </c>
      <c r="S17" s="1">
        <f t="shared" si="7"/>
        <v>0.99482285015813066</v>
      </c>
      <c r="T17" s="1">
        <f t="shared" si="7"/>
        <v>0.22550960098245321</v>
      </c>
      <c r="U17" s="1">
        <f t="shared" si="7"/>
        <v>0.22550960098245321</v>
      </c>
      <c r="V17" s="1">
        <f t="shared" si="7"/>
        <v>0.22550960098245321</v>
      </c>
      <c r="W17" s="1">
        <f t="shared" si="7"/>
        <v>0.22550960098245321</v>
      </c>
      <c r="X17" s="1">
        <f>X23/(X23+X99)</f>
        <v>0.64213386513253534</v>
      </c>
      <c r="Y17" s="1">
        <f>Y23/(Y23+Y99)</f>
        <v>0.66162434619211041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0</v>
      </c>
      <c r="J18" s="11"/>
      <c r="K18" s="47" t="s">
        <v>95</v>
      </c>
      <c r="L18" s="53">
        <v>0.9</v>
      </c>
      <c r="M18" s="32">
        <f ca="1">X15</f>
        <v>0.87197076266042606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0.05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4.7318277489799403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42</v>
      </c>
      <c r="B23" s="32">
        <f>C23/AE23</f>
        <v>1</v>
      </c>
      <c r="C23" s="28">
        <f t="shared" ref="C23:C86" si="8">MAX(D23-E23,$I$14*E23)</f>
        <v>0.40188974351313372</v>
      </c>
      <c r="D23" s="33">
        <f>I7</f>
        <v>0.42081410777359829</v>
      </c>
      <c r="E23" s="28">
        <f t="shared" ref="E23:E86" si="9">MAX($I$15,((EXP($Y$9+$Y$8*A23)-1)/EXP($Y$9+$Y$8*A23))*F23)</f>
        <v>1.8924364260464566E-2</v>
      </c>
      <c r="F23" s="34">
        <f>I8</f>
        <v>2.690971747181671E-2</v>
      </c>
      <c r="G23" s="30">
        <f t="shared" ref="G23:G86" si="10">F23-E23</f>
        <v>7.9853532113521447E-3</v>
      </c>
      <c r="H23" s="30">
        <f>$I$3*(F23-E23)</f>
        <v>4.7912119268112867E-3</v>
      </c>
      <c r="I23" s="31">
        <f t="shared" ref="I23:I40" si="11">G23-H23</f>
        <v>3.1941412845408581E-3</v>
      </c>
      <c r="J23" s="30">
        <f>I5</f>
        <v>0.01</v>
      </c>
      <c r="K23" s="30"/>
      <c r="L23" s="29">
        <v>3.3259999999999998E-2</v>
      </c>
      <c r="M23" s="29">
        <v>4.2955023000000002E-2</v>
      </c>
      <c r="N23" s="37">
        <f>L23*(1-P23)+L28*P23</f>
        <v>3.3259999999999998E-2</v>
      </c>
      <c r="O23" s="37">
        <f>M23*(1-P23)+M28*P23</f>
        <v>4.2955023000000002E-2</v>
      </c>
      <c r="P23" s="37">
        <f>0</f>
        <v>0</v>
      </c>
      <c r="Q23" s="32">
        <f t="shared" ref="Q23:Q86" si="12">N23+(H23*($D$5+$D$14))/(C24+E24)</f>
        <v>3.3546594928160485E-2</v>
      </c>
      <c r="R23" s="43">
        <v>0</v>
      </c>
      <c r="S23" s="44">
        <f t="shared" ref="S23:S86" si="13">D23</f>
        <v>0.42081410777359829</v>
      </c>
      <c r="T23" s="44">
        <f t="shared" ref="T23:T86" si="14">Q23*(C23+E23)/(C23*($S$3*(1+$S$5))+E23*(1+$S$7))</f>
        <v>5.8195107881624485E-2</v>
      </c>
      <c r="U23" s="44">
        <f t="shared" ref="U23:U86" si="15">T23*$S$7</f>
        <v>6.9834129457949382E-2</v>
      </c>
      <c r="V23" s="44">
        <f t="shared" ref="V23:V86" si="16">T23*$S$3</f>
        <v>1.4548776970406121E-2</v>
      </c>
      <c r="W23" s="44">
        <f t="shared" ref="W23:W86" si="17">V23*$S$5</f>
        <v>1.4548776970406121E-2</v>
      </c>
      <c r="X23" s="44">
        <f>MIN((C24-AA24)/E23,1-T23-U23)</f>
        <v>0.87197076266042606</v>
      </c>
      <c r="Y23" s="44">
        <f>MIN($I$16*(1+ R23*$I$17),1-V23-W23)</f>
        <v>0.05</v>
      </c>
      <c r="Z23" s="32"/>
      <c r="AA23" s="32"/>
      <c r="AB23" s="32"/>
      <c r="AC23" s="32">
        <f>H23</f>
        <v>4.7912119268112867E-3</v>
      </c>
      <c r="AD23" s="32"/>
      <c r="AE23" s="35">
        <f>C23</f>
        <v>0.40188974351313372</v>
      </c>
      <c r="AF23" s="35">
        <f>E23</f>
        <v>1.8924364260464566E-2</v>
      </c>
      <c r="AG23" s="35">
        <f>H23</f>
        <v>4.7912119268112867E-3</v>
      </c>
      <c r="AH23" s="35">
        <f>I23</f>
        <v>3.1941412845408581E-3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43</v>
      </c>
      <c r="B24" s="32">
        <f t="shared" ref="B24:B87" si="18">C24/AE24</f>
        <v>1.0043101656839932</v>
      </c>
      <c r="C24" s="28">
        <f t="shared" si="8"/>
        <v>0.38832438747045644</v>
      </c>
      <c r="D24" s="33">
        <f t="shared" ref="D24:D87" si="19">EXP(-N24)*D23</f>
        <v>0.40671682716458846</v>
      </c>
      <c r="E24" s="28">
        <f t="shared" si="9"/>
        <v>1.8392439694132037E-2</v>
      </c>
      <c r="F24" s="34">
        <f>MIN(D24/$I$12,F23*EXP(-O24))</f>
        <v>2.5745098304435571E-2</v>
      </c>
      <c r="G24" s="30">
        <f t="shared" si="10"/>
        <v>7.3526586103035349E-3</v>
      </c>
      <c r="H24" s="30">
        <f t="shared" ref="H24:H42" si="20">H23*EXP(-$N$6)</f>
        <v>4.5864283354768148E-3</v>
      </c>
      <c r="I24" s="31">
        <f t="shared" si="11"/>
        <v>2.7662302748267201E-3</v>
      </c>
      <c r="J24" s="30">
        <f t="shared" ref="J24:J87" si="21">1-AP24-I24-H24-E24-C24-AO24</f>
        <v>0.58593051422510789</v>
      </c>
      <c r="K24" s="30">
        <f t="shared" ref="K24:K87" si="22">(C23+E23)*$L$8</f>
        <v>0</v>
      </c>
      <c r="L24" s="29">
        <v>3.3259999999999998E-2</v>
      </c>
      <c r="M24" s="29">
        <v>4.2955023000000002E-2</v>
      </c>
      <c r="N24" s="37">
        <f t="shared" ref="N24:N87" si="23">L24*(1-P24)+L29*P24</f>
        <v>3.4074E-2</v>
      </c>
      <c r="O24" s="37">
        <f t="shared" ref="O24:O87" si="24">M24*(1-P24)+M29*P24</f>
        <v>4.42432138E-2</v>
      </c>
      <c r="P24" s="32">
        <f>MOD(P23+0.2, 1)</f>
        <v>0.2</v>
      </c>
      <c r="Q24" s="32">
        <f t="shared" si="12"/>
        <v>3.4358085715601561E-2</v>
      </c>
      <c r="R24" s="43">
        <v>1</v>
      </c>
      <c r="S24" s="44">
        <f t="shared" si="13"/>
        <v>0.40671682716458846</v>
      </c>
      <c r="T24" s="44">
        <f t="shared" si="14"/>
        <v>5.95587775962177E-2</v>
      </c>
      <c r="U24" s="44">
        <f t="shared" si="15"/>
        <v>7.1470533115461241E-2</v>
      </c>
      <c r="V24" s="44">
        <f t="shared" si="16"/>
        <v>1.4889694399054425E-2</v>
      </c>
      <c r="W24" s="44">
        <f t="shared" si="17"/>
        <v>1.4889694399054425E-2</v>
      </c>
      <c r="X24" s="44">
        <f>MIN((C25-AA25)/E24,1-T24-U24-$I$13)</f>
        <v>0.84897068928832098</v>
      </c>
      <c r="Y24" s="44">
        <f>MIN(Y23*$I$17*(1-POWER(R24,$I$19)*$I$18/100000),1-V24-W24-$I$13)</f>
        <v>4.9560794816295953E-2</v>
      </c>
      <c r="Z24" s="32">
        <f t="shared" ref="Z24:Z87" si="25">E23*(1-T23-U23)+H23*$D$14+C23*Y23</f>
        <v>3.6657454508946752E-2</v>
      </c>
      <c r="AA24" s="32">
        <f t="shared" ref="AA24:AA87" si="26">C23*(1-V23-W23-Y23)+$D$5*H23</f>
        <v>0.37015633583097823</v>
      </c>
      <c r="AB24" s="32">
        <f t="shared" ref="AB24:AB87" si="27">AK23*(BF23+BG23)+AL23*(BH23+BI23)</f>
        <v>0</v>
      </c>
      <c r="AC24" s="32">
        <f t="shared" ref="AC24:AC87" si="28">AC23*(1-($D$5+$D$13+$D$14))</f>
        <v>4.5864283354768148E-3</v>
      </c>
      <c r="AD24" s="32"/>
      <c r="AE24" s="35">
        <f t="shared" ref="AE24:AE87" si="29">AE23*(1-V23-W23-Y23)+$D$5*AG23+X23*AF23</f>
        <v>0.38665782816803923</v>
      </c>
      <c r="AF24" s="35">
        <f t="shared" ref="AF24:AF87" si="30">AF23*(1-T23-U23-X23)+AG23*$D$14+Y23*AE23</f>
        <v>2.0155962171885752E-2</v>
      </c>
      <c r="AG24" s="35">
        <f t="shared" ref="AG24:AG87" si="31">AG23*(1-$D$5-$D$14)</f>
        <v>4.6746489469483904E-3</v>
      </c>
      <c r="AH24" s="35">
        <f t="shared" ref="AH24:AH87" si="32">AH23+AE23*V23+U23*AF23</f>
        <v>1.0362712033281834E-2</v>
      </c>
      <c r="AI24" s="35">
        <f t="shared" ref="AI24:AI87" si="33">AI23+T23*AF23+W23*AE23</f>
        <v>1.6948309664795196E-2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44</v>
      </c>
      <c r="B25" s="32">
        <f>C25/AE25</f>
        <v>1.0047924142725113</v>
      </c>
      <c r="C25" s="28">
        <f t="shared" si="8"/>
        <v>0.37493416366736348</v>
      </c>
      <c r="D25" s="33">
        <f t="shared" si="19"/>
        <v>0.3927719591892746</v>
      </c>
      <c r="E25" s="28">
        <f t="shared" si="9"/>
        <v>1.7837795521911101E-2</v>
      </c>
      <c r="F25" s="34">
        <f t="shared" ref="F25:F88" si="35">MIN(D25/$I$12,F24*EXP(-O25))</f>
        <v>2.4599173560693591E-2</v>
      </c>
      <c r="G25" s="30">
        <f t="shared" si="10"/>
        <v>6.7613780387824896E-3</v>
      </c>
      <c r="H25" s="30">
        <f t="shared" si="20"/>
        <v>4.3903975023004971E-3</v>
      </c>
      <c r="I25" s="31">
        <f t="shared" si="11"/>
        <v>2.3709805364819925E-3</v>
      </c>
      <c r="J25" s="30">
        <f t="shared" si="21"/>
        <v>0.60046666277194283</v>
      </c>
      <c r="K25" s="30">
        <f t="shared" si="22"/>
        <v>0</v>
      </c>
      <c r="L25" s="29">
        <v>3.3259999999999998E-2</v>
      </c>
      <c r="M25" s="29">
        <v>4.2955023000000002E-2</v>
      </c>
      <c r="N25" s="37">
        <f t="shared" si="23"/>
        <v>3.4888000000000002E-2</v>
      </c>
      <c r="O25" s="37">
        <f t="shared" si="24"/>
        <v>4.5531404600000006E-2</v>
      </c>
      <c r="P25" s="32">
        <f t="shared" ref="P25:P88" si="36">MOD(P24+0.2, 1)</f>
        <v>0.4</v>
      </c>
      <c r="Q25" s="32">
        <f t="shared" si="12"/>
        <v>3.5169827786320565E-2</v>
      </c>
      <c r="R25" s="43">
        <v>2</v>
      </c>
      <c r="S25" s="44">
        <f t="shared" si="13"/>
        <v>0.3927719591892746</v>
      </c>
      <c r="T25" s="44">
        <f t="shared" si="14"/>
        <v>6.0931180931817028E-2</v>
      </c>
      <c r="U25" s="44">
        <f t="shared" si="15"/>
        <v>7.3117417118180428E-2</v>
      </c>
      <c r="V25" s="44">
        <f t="shared" si="16"/>
        <v>1.5232795232954257E-2</v>
      </c>
      <c r="W25" s="44">
        <f t="shared" si="17"/>
        <v>1.5232795232954257E-2</v>
      </c>
      <c r="X25" s="44">
        <f t="shared" ref="X25:X88" si="37">MIN((C26-AA26)/E25,1-T25-U25-$I$13)</f>
        <v>0.84595140195000251</v>
      </c>
      <c r="Y25" s="44">
        <f t="shared" ref="Y25:Y33" si="38">MIN(Y24*$I$17*(1-POWER(R25,$I$19)*$I$18/100000),1-V25-W25-$I$13)</f>
        <v>4.912544765645975E-2</v>
      </c>
      <c r="Z25" s="32">
        <f t="shared" si="25"/>
        <v>3.5287003750881833E-2</v>
      </c>
      <c r="AA25" s="32">
        <f t="shared" si="26"/>
        <v>0.35756739270710275</v>
      </c>
      <c r="AB25" s="32">
        <f t="shared" si="27"/>
        <v>0</v>
      </c>
      <c r="AC25" s="32">
        <f t="shared" si="28"/>
        <v>4.3903975023004971E-3</v>
      </c>
      <c r="AD25" s="32"/>
      <c r="AE25" s="35">
        <f t="shared" si="29"/>
        <v>0.37314589395942338</v>
      </c>
      <c r="AF25" s="35">
        <f t="shared" si="30"/>
        <v>1.9626167931422009E-2</v>
      </c>
      <c r="AG25" s="35">
        <f t="shared" si="31"/>
        <v>4.5609217690667182E-3</v>
      </c>
      <c r="AH25" s="35">
        <f t="shared" si="32"/>
        <v>1.7560486293585781E-2</v>
      </c>
      <c r="AI25" s="35">
        <f t="shared" si="33"/>
        <v>2.3905991031452519E-2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45</v>
      </c>
      <c r="B26" s="32">
        <f t="shared" si="18"/>
        <v>1.004526992138</v>
      </c>
      <c r="C26" s="28">
        <f t="shared" si="8"/>
        <v>0.36173222848411885</v>
      </c>
      <c r="D26" s="33">
        <f t="shared" si="19"/>
        <v>0.37899658213922582</v>
      </c>
      <c r="E26" s="28">
        <f t="shared" si="9"/>
        <v>1.7264353655106996E-2</v>
      </c>
      <c r="F26" s="34">
        <f t="shared" si="35"/>
        <v>2.3473995920273161E-2</v>
      </c>
      <c r="G26" s="30">
        <f t="shared" si="10"/>
        <v>6.2096422651661647E-3</v>
      </c>
      <c r="H26" s="30">
        <f t="shared" si="20"/>
        <v>4.2027453212571597E-3</v>
      </c>
      <c r="I26" s="31">
        <f t="shared" si="11"/>
        <v>2.006896943909005E-3</v>
      </c>
      <c r="J26" s="30">
        <f t="shared" si="21"/>
        <v>0.61479377559560788</v>
      </c>
      <c r="K26" s="30">
        <f t="shared" si="22"/>
        <v>0</v>
      </c>
      <c r="L26" s="29">
        <v>3.3259999999999998E-2</v>
      </c>
      <c r="M26" s="29">
        <v>4.2955023000000002E-2</v>
      </c>
      <c r="N26" s="37">
        <f t="shared" si="23"/>
        <v>3.5701999999999998E-2</v>
      </c>
      <c r="O26" s="37">
        <f t="shared" si="24"/>
        <v>4.6819595399999997E-2</v>
      </c>
      <c r="P26" s="32">
        <f t="shared" si="36"/>
        <v>0.60000000000000009</v>
      </c>
      <c r="Q26" s="32">
        <f t="shared" si="12"/>
        <v>3.5981815480312582E-2</v>
      </c>
      <c r="R26" s="43">
        <v>3</v>
      </c>
      <c r="S26" s="44">
        <f t="shared" si="13"/>
        <v>0.37899658213922582</v>
      </c>
      <c r="T26" s="44">
        <f t="shared" si="14"/>
        <v>6.2312674828436831E-2</v>
      </c>
      <c r="U26" s="44">
        <f t="shared" si="15"/>
        <v>7.4775209794124192E-2</v>
      </c>
      <c r="V26" s="44">
        <f t="shared" si="16"/>
        <v>1.5578168707109208E-2</v>
      </c>
      <c r="W26" s="44">
        <f t="shared" si="17"/>
        <v>1.5578168707109208E-2</v>
      </c>
      <c r="X26" s="44">
        <f t="shared" si="37"/>
        <v>0.84291211537743893</v>
      </c>
      <c r="Y26" s="44">
        <f t="shared" si="38"/>
        <v>4.8693924631209771E-2</v>
      </c>
      <c r="Z26" s="32">
        <f t="shared" si="25"/>
        <v>3.3921804905441499E-2</v>
      </c>
      <c r="AA26" s="32">
        <f t="shared" si="26"/>
        <v>0.34514324388761791</v>
      </c>
      <c r="AB26" s="32">
        <f t="shared" si="27"/>
        <v>0</v>
      </c>
      <c r="AC26" s="32">
        <f t="shared" si="28"/>
        <v>4.2027453212571597E-3</v>
      </c>
      <c r="AD26" s="32"/>
      <c r="AE26" s="35">
        <f t="shared" si="29"/>
        <v>0.36010204933788853</v>
      </c>
      <c r="AF26" s="35">
        <f t="shared" si="30"/>
        <v>1.878200263395018E-2</v>
      </c>
      <c r="AG26" s="35">
        <f t="shared" si="31"/>
        <v>4.4499614023693112E-3</v>
      </c>
      <c r="AH26" s="35">
        <f t="shared" si="32"/>
        <v>2.4679555995360578E-2</v>
      </c>
      <c r="AI26" s="35">
        <f t="shared" si="33"/>
        <v>3.0785891615381776E-2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46</v>
      </c>
      <c r="B27" s="32">
        <f t="shared" si="18"/>
        <v>1.0043209539698923</v>
      </c>
      <c r="C27" s="28">
        <f t="shared" si="8"/>
        <v>0.34873091550522717</v>
      </c>
      <c r="D27" s="33">
        <f t="shared" si="19"/>
        <v>0.36540677567339447</v>
      </c>
      <c r="E27" s="28">
        <f t="shared" si="9"/>
        <v>1.6675860168167314E-2</v>
      </c>
      <c r="F27" s="34">
        <f t="shared" si="35"/>
        <v>2.2371447166094426E-2</v>
      </c>
      <c r="G27" s="30">
        <f t="shared" si="10"/>
        <v>5.6955869979271115E-3</v>
      </c>
      <c r="H27" s="30">
        <f t="shared" si="20"/>
        <v>4.0231136761748306E-3</v>
      </c>
      <c r="I27" s="31">
        <f t="shared" si="11"/>
        <v>1.6724733217522809E-3</v>
      </c>
      <c r="J27" s="30">
        <f t="shared" si="21"/>
        <v>0.62889763732867843</v>
      </c>
      <c r="K27" s="30">
        <f t="shared" si="22"/>
        <v>0</v>
      </c>
      <c r="L27" s="29">
        <v>3.3259999999999998E-2</v>
      </c>
      <c r="M27" s="29">
        <v>4.2955023000000002E-2</v>
      </c>
      <c r="N27" s="37">
        <f t="shared" si="23"/>
        <v>3.6516E-2</v>
      </c>
      <c r="O27" s="37">
        <f t="shared" si="24"/>
        <v>4.8107786200000002E-2</v>
      </c>
      <c r="P27" s="32">
        <f t="shared" si="36"/>
        <v>0.8</v>
      </c>
      <c r="Q27" s="32">
        <f t="shared" si="12"/>
        <v>3.6794043778111615E-2</v>
      </c>
      <c r="R27" s="43">
        <v>4</v>
      </c>
      <c r="S27" s="44">
        <f t="shared" si="13"/>
        <v>0.36540677567339447</v>
      </c>
      <c r="T27" s="44">
        <f t="shared" si="14"/>
        <v>6.3703592464791764E-2</v>
      </c>
      <c r="U27" s="44">
        <f t="shared" si="15"/>
        <v>7.6444310957750117E-2</v>
      </c>
      <c r="V27" s="44">
        <f t="shared" si="16"/>
        <v>1.5925898116197941E-2</v>
      </c>
      <c r="W27" s="44">
        <f t="shared" si="17"/>
        <v>1.5925898116197941E-2</v>
      </c>
      <c r="X27" s="44">
        <f t="shared" si="37"/>
        <v>0.83985209657745807</v>
      </c>
      <c r="Y27" s="44">
        <f t="shared" si="38"/>
        <v>4.8266192148951337E-2</v>
      </c>
      <c r="Z27" s="32">
        <f t="shared" si="25"/>
        <v>3.2565706313077751E-2</v>
      </c>
      <c r="AA27" s="32">
        <f t="shared" si="26"/>
        <v>0.33289613721238981</v>
      </c>
      <c r="AB27" s="32">
        <f t="shared" si="27"/>
        <v>0</v>
      </c>
      <c r="AC27" s="32">
        <f t="shared" si="28"/>
        <v>4.0231136761748306E-3</v>
      </c>
      <c r="AD27" s="32"/>
      <c r="AE27" s="35">
        <f t="shared" si="29"/>
        <v>0.34723054828912936</v>
      </c>
      <c r="AF27" s="35">
        <f t="shared" si="30"/>
        <v>1.7967518587790679E-2</v>
      </c>
      <c r="AG27" s="35">
        <f t="shared" si="31"/>
        <v>4.3417005345015329E-3</v>
      </c>
      <c r="AH27" s="35">
        <f t="shared" si="32"/>
        <v>3.1693714659029384E-2</v>
      </c>
      <c r="AI27" s="35">
        <f t="shared" si="33"/>
        <v>3.7565978914499351E-2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47</v>
      </c>
      <c r="B28" s="32">
        <f t="shared" si="18"/>
        <v>1.0041566639134871</v>
      </c>
      <c r="C28" s="28">
        <f t="shared" si="8"/>
        <v>0.33594172958098362</v>
      </c>
      <c r="D28" s="33">
        <f t="shared" si="19"/>
        <v>0.35201760443236546</v>
      </c>
      <c r="E28" s="28">
        <f t="shared" si="9"/>
        <v>1.6075874851381858E-2</v>
      </c>
      <c r="F28" s="34">
        <f t="shared" si="35"/>
        <v>2.1293236534092621E-2</v>
      </c>
      <c r="G28" s="30">
        <f>F28-E28</f>
        <v>5.2173616827107631E-3</v>
      </c>
      <c r="H28" s="30">
        <f t="shared" si="20"/>
        <v>3.8511597573044078E-3</v>
      </c>
      <c r="I28" s="31">
        <f t="shared" si="11"/>
        <v>1.3662019254063553E-3</v>
      </c>
      <c r="J28" s="30">
        <f t="shared" si="21"/>
        <v>0.64276503388492379</v>
      </c>
      <c r="K28" s="30">
        <f t="shared" si="22"/>
        <v>0</v>
      </c>
      <c r="L28" s="29">
        <v>3.7330000000000002E-2</v>
      </c>
      <c r="M28" s="29">
        <v>4.9395977000000001E-2</v>
      </c>
      <c r="N28" s="37">
        <f t="shared" si="23"/>
        <v>3.7330000000000002E-2</v>
      </c>
      <c r="O28" s="37">
        <f t="shared" si="24"/>
        <v>4.9395977000000001E-2</v>
      </c>
      <c r="P28" s="32">
        <f t="shared" si="36"/>
        <v>0</v>
      </c>
      <c r="Q28" s="32">
        <f t="shared" si="12"/>
        <v>3.7606538144427756E-2</v>
      </c>
      <c r="R28" s="43">
        <v>5</v>
      </c>
      <c r="S28" s="44">
        <f t="shared" si="13"/>
        <v>0.35201760443236546</v>
      </c>
      <c r="T28" s="44">
        <f t="shared" si="14"/>
        <v>6.5104295190393333E-2</v>
      </c>
      <c r="U28" s="44">
        <f t="shared" si="15"/>
        <v>7.8125154228471994E-2</v>
      </c>
      <c r="V28" s="44">
        <f t="shared" si="16"/>
        <v>1.6276073797598333E-2</v>
      </c>
      <c r="W28" s="44">
        <f t="shared" si="17"/>
        <v>1.6276073797598333E-2</v>
      </c>
      <c r="X28" s="44">
        <f t="shared" si="37"/>
        <v>0.8367705505811347</v>
      </c>
      <c r="Y28" s="44">
        <f t="shared" si="38"/>
        <v>4.7842216913161831E-2</v>
      </c>
      <c r="Z28" s="32">
        <f t="shared" si="25"/>
        <v>3.1222306398829752E-2</v>
      </c>
      <c r="AA28" s="32">
        <f t="shared" si="26"/>
        <v>0.32083755267831743</v>
      </c>
      <c r="AB28" s="32">
        <f t="shared" si="27"/>
        <v>0</v>
      </c>
      <c r="AC28" s="32">
        <f t="shared" si="28"/>
        <v>3.8511597573044078E-3</v>
      </c>
      <c r="AD28" s="32"/>
      <c r="AE28" s="35">
        <f t="shared" si="29"/>
        <v>0.33455111304218421</v>
      </c>
      <c r="AF28" s="35">
        <f t="shared" si="30"/>
        <v>1.7174554148967409E-2</v>
      </c>
      <c r="AG28" s="35">
        <f t="shared" si="31"/>
        <v>4.2360734907170928E-3</v>
      </c>
      <c r="AH28" s="35">
        <f t="shared" si="32"/>
        <v>3.8597187571977838E-2</v>
      </c>
      <c r="AI28" s="35">
        <f t="shared" si="33"/>
        <v>4.4240532731103767E-2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48</v>
      </c>
      <c r="B29" s="32">
        <f t="shared" si="18"/>
        <v>1.0039242234297647</v>
      </c>
      <c r="C29" s="28">
        <f t="shared" si="8"/>
        <v>0.32333884929092849</v>
      </c>
      <c r="D29" s="33">
        <f t="shared" si="19"/>
        <v>0.33880651320854083</v>
      </c>
      <c r="E29" s="28">
        <f t="shared" si="9"/>
        <v>1.5467663917612329E-2</v>
      </c>
      <c r="F29" s="34">
        <f t="shared" si="35"/>
        <v>2.0240770917035265E-2</v>
      </c>
      <c r="G29" s="30">
        <f t="shared" si="10"/>
        <v>4.773106999422936E-3</v>
      </c>
      <c r="H29" s="30">
        <f t="shared" si="20"/>
        <v>3.6865554071001654E-3</v>
      </c>
      <c r="I29" s="31">
        <f t="shared" si="11"/>
        <v>1.0865515923227705E-3</v>
      </c>
      <c r="J29" s="30">
        <f t="shared" si="21"/>
        <v>0.65642037979203627</v>
      </c>
      <c r="K29" s="30">
        <f t="shared" si="22"/>
        <v>0</v>
      </c>
      <c r="L29" s="29">
        <v>3.7330000000000002E-2</v>
      </c>
      <c r="M29" s="29">
        <v>4.9395977000000001E-2</v>
      </c>
      <c r="N29" s="37">
        <f t="shared" si="23"/>
        <v>3.8252000000000001E-2</v>
      </c>
      <c r="O29" s="37">
        <f t="shared" si="24"/>
        <v>5.06905562E-2</v>
      </c>
      <c r="P29" s="32">
        <f t="shared" si="36"/>
        <v>0.2</v>
      </c>
      <c r="Q29" s="32">
        <f t="shared" si="12"/>
        <v>3.8527294368326352E-2</v>
      </c>
      <c r="R29" s="43">
        <v>6</v>
      </c>
      <c r="S29" s="44">
        <f t="shared" si="13"/>
        <v>0.33880651320854083</v>
      </c>
      <c r="T29" s="44">
        <f t="shared" si="14"/>
        <v>6.6701137675623995E-2</v>
      </c>
      <c r="U29" s="44">
        <f t="shared" si="15"/>
        <v>8.0041365210748797E-2</v>
      </c>
      <c r="V29" s="44">
        <f t="shared" si="16"/>
        <v>1.6675284418905999E-2</v>
      </c>
      <c r="W29" s="44">
        <f t="shared" si="17"/>
        <v>1.6675284418905999E-2</v>
      </c>
      <c r="X29" s="44">
        <f t="shared" si="37"/>
        <v>0.83325749711362718</v>
      </c>
      <c r="Y29" s="44">
        <f>MIN(Y28*$I$17*(1-POWER(R29,$I$19)*$I$18/100000),1-V29-W29-$I$13)</f>
        <v>4.7421965919798748E-2</v>
      </c>
      <c r="Z29" s="32">
        <f t="shared" si="25"/>
        <v>2.9894946635967271E-2</v>
      </c>
      <c r="AA29" s="32">
        <f t="shared" si="26"/>
        <v>0.30897818725228515</v>
      </c>
      <c r="AB29" s="32">
        <f t="shared" si="27"/>
        <v>0</v>
      </c>
      <c r="AC29" s="32">
        <f t="shared" si="28"/>
        <v>3.6865554071001654E-3</v>
      </c>
      <c r="AD29" s="32"/>
      <c r="AE29" s="35">
        <f t="shared" si="29"/>
        <v>0.32207495520557033</v>
      </c>
      <c r="AF29" s="35">
        <f t="shared" si="30"/>
        <v>1.6403510137603307E-2</v>
      </c>
      <c r="AG29" s="35">
        <f t="shared" si="31"/>
        <v>4.1330161940374976E-3</v>
      </c>
      <c r="AH29" s="35">
        <f t="shared" si="32"/>
        <v>4.5384130868614411E-2</v>
      </c>
      <c r="AI29" s="35">
        <f t="shared" si="33"/>
        <v>5.0803848579124788E-2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49</v>
      </c>
      <c r="B30" s="32">
        <f t="shared" si="18"/>
        <v>1.0037455975802339</v>
      </c>
      <c r="C30" s="28">
        <f t="shared" si="8"/>
        <v>0.31093630901396102</v>
      </c>
      <c r="D30" s="33">
        <f t="shared" si="19"/>
        <v>0.32579071182575847</v>
      </c>
      <c r="E30" s="28">
        <f t="shared" si="9"/>
        <v>1.4854402811797439E-2</v>
      </c>
      <c r="F30" s="34">
        <f t="shared" si="35"/>
        <v>1.9215433746309192E-2</v>
      </c>
      <c r="G30" s="30">
        <f>F30-E30</f>
        <v>4.3610309345117528E-3</v>
      </c>
      <c r="H30" s="30">
        <f t="shared" si="20"/>
        <v>3.5289864939625809E-3</v>
      </c>
      <c r="I30" s="31">
        <f t="shared" si="11"/>
        <v>8.320444405491719E-4</v>
      </c>
      <c r="J30" s="30">
        <f t="shared" si="21"/>
        <v>0.66984825723972974</v>
      </c>
      <c r="K30" s="30">
        <f t="shared" si="22"/>
        <v>0</v>
      </c>
      <c r="L30" s="29">
        <v>3.7330000000000002E-2</v>
      </c>
      <c r="M30" s="29">
        <v>4.9395977000000001E-2</v>
      </c>
      <c r="N30" s="37">
        <f t="shared" si="23"/>
        <v>3.9174E-2</v>
      </c>
      <c r="O30" s="37">
        <f t="shared" si="24"/>
        <v>5.19851354E-2</v>
      </c>
      <c r="P30" s="32">
        <f t="shared" si="36"/>
        <v>0.4</v>
      </c>
      <c r="Q30" s="32">
        <f t="shared" si="12"/>
        <v>3.9448308982638923E-2</v>
      </c>
      <c r="R30" s="43">
        <v>7</v>
      </c>
      <c r="S30" s="44">
        <f t="shared" si="13"/>
        <v>0.32579071182575847</v>
      </c>
      <c r="T30" s="44">
        <f t="shared" si="14"/>
        <v>6.8307415149936379E-2</v>
      </c>
      <c r="U30" s="44">
        <f t="shared" si="15"/>
        <v>8.1968898179923658E-2</v>
      </c>
      <c r="V30" s="44">
        <f t="shared" si="16"/>
        <v>1.7076853787484095E-2</v>
      </c>
      <c r="W30" s="44">
        <f t="shared" si="17"/>
        <v>1.7076853787484095E-2</v>
      </c>
      <c r="X30" s="44">
        <f t="shared" si="37"/>
        <v>0.82972368667013996</v>
      </c>
      <c r="Y30" s="44">
        <f t="shared" si="38"/>
        <v>4.7005406454730496E-2</v>
      </c>
      <c r="Z30" s="32">
        <f t="shared" si="25"/>
        <v>2.8578565481287031E-2</v>
      </c>
      <c r="AA30" s="32">
        <f t="shared" si="26"/>
        <v>0.29726433780718076</v>
      </c>
      <c r="AB30" s="32">
        <f t="shared" si="27"/>
        <v>0</v>
      </c>
      <c r="AC30" s="32">
        <f t="shared" si="28"/>
        <v>3.5289864939625809E-3</v>
      </c>
      <c r="AD30" s="32"/>
      <c r="AE30" s="35">
        <f t="shared" si="29"/>
        <v>0.30977601273026406</v>
      </c>
      <c r="AF30" s="35">
        <f t="shared" si="30"/>
        <v>1.5654527582333856E-2</v>
      </c>
      <c r="AG30" s="35">
        <f t="shared" si="31"/>
        <v>4.0324661263807654E-3</v>
      </c>
      <c r="AH30" s="35">
        <f t="shared" si="32"/>
        <v>5.2067781696535829E-2</v>
      </c>
      <c r="AI30" s="35">
        <f t="shared" si="33"/>
        <v>5.7268672849435855E-2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50</v>
      </c>
      <c r="B31" s="32">
        <f t="shared" si="18"/>
        <v>1.0036181110866671</v>
      </c>
      <c r="C31" s="28">
        <f t="shared" si="8"/>
        <v>0.29874716618466868</v>
      </c>
      <c r="D31" s="33">
        <f t="shared" si="19"/>
        <v>0.31298622717601104</v>
      </c>
      <c r="E31" s="28">
        <f t="shared" si="9"/>
        <v>1.4239060991342384E-2</v>
      </c>
      <c r="F31" s="34">
        <f t="shared" si="35"/>
        <v>1.8218436620691461E-2</v>
      </c>
      <c r="G31" s="30">
        <f t="shared" si="10"/>
        <v>3.9793756293490766E-3</v>
      </c>
      <c r="H31" s="30">
        <f t="shared" si="20"/>
        <v>3.3781523127483365E-3</v>
      </c>
      <c r="I31" s="31">
        <f t="shared" si="11"/>
        <v>6.012233166007401E-4</v>
      </c>
      <c r="J31" s="30">
        <f t="shared" si="21"/>
        <v>0.68303439719463988</v>
      </c>
      <c r="K31" s="30">
        <f t="shared" si="22"/>
        <v>0</v>
      </c>
      <c r="L31" s="29">
        <v>3.7330000000000002E-2</v>
      </c>
      <c r="M31" s="29">
        <v>4.9395977000000001E-2</v>
      </c>
      <c r="N31" s="37">
        <f t="shared" si="23"/>
        <v>4.0096E-2</v>
      </c>
      <c r="O31" s="37">
        <f t="shared" si="24"/>
        <v>5.32797146E-2</v>
      </c>
      <c r="P31" s="32">
        <f t="shared" si="36"/>
        <v>0.60000000000000009</v>
      </c>
      <c r="Q31" s="32">
        <f t="shared" si="12"/>
        <v>4.0369579247849952E-2</v>
      </c>
      <c r="R31" s="43">
        <v>8</v>
      </c>
      <c r="S31" s="44">
        <f t="shared" si="13"/>
        <v>0.31298622717601104</v>
      </c>
      <c r="T31" s="44">
        <f t="shared" si="14"/>
        <v>6.9923387135331153E-2</v>
      </c>
      <c r="U31" s="44">
        <f t="shared" si="15"/>
        <v>8.3908064562397383E-2</v>
      </c>
      <c r="V31" s="44">
        <f t="shared" si="16"/>
        <v>1.7480846783832788E-2</v>
      </c>
      <c r="W31" s="44">
        <f t="shared" si="17"/>
        <v>1.7480846783832788E-2</v>
      </c>
      <c r="X31" s="44">
        <f t="shared" si="37"/>
        <v>0.82616854830227138</v>
      </c>
      <c r="Y31" s="44">
        <f t="shared" si="38"/>
        <v>4.6592506091189825E-2</v>
      </c>
      <c r="Z31" s="32">
        <f t="shared" si="25"/>
        <v>2.7283105163997512E-2</v>
      </c>
      <c r="AA31" s="32">
        <f t="shared" si="26"/>
        <v>0.28574156893154118</v>
      </c>
      <c r="AB31" s="32">
        <f t="shared" si="27"/>
        <v>0</v>
      </c>
      <c r="AC31" s="32">
        <f t="shared" si="28"/>
        <v>3.3781523127483365E-3</v>
      </c>
      <c r="AD31" s="32"/>
      <c r="AE31" s="35">
        <f t="shared" si="29"/>
        <v>0.29767016246966721</v>
      </c>
      <c r="AF31" s="35">
        <f t="shared" si="30"/>
        <v>1.4925977634152762E-2</v>
      </c>
      <c r="AG31" s="35">
        <f t="shared" si="31"/>
        <v>3.9343622906358169E-3</v>
      </c>
      <c r="AH31" s="35">
        <f t="shared" si="32"/>
        <v>5.8640965750251489E-2</v>
      </c>
      <c r="AI31" s="35">
        <f t="shared" si="33"/>
        <v>6.3627992840242995E-2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51</v>
      </c>
      <c r="B32" s="32">
        <f t="shared" si="18"/>
        <v>1.0035447039859289</v>
      </c>
      <c r="C32" s="28">
        <f t="shared" si="8"/>
        <v>0.28678349195434616</v>
      </c>
      <c r="D32" s="33">
        <f t="shared" si="19"/>
        <v>0.30040789072529539</v>
      </c>
      <c r="E32" s="28">
        <f t="shared" si="9"/>
        <v>1.3624398770949205E-2</v>
      </c>
      <c r="F32" s="34">
        <f t="shared" si="35"/>
        <v>1.7250821899329027E-2</v>
      </c>
      <c r="G32" s="30">
        <f t="shared" si="10"/>
        <v>3.6264231283798225E-3</v>
      </c>
      <c r="H32" s="30">
        <f t="shared" si="20"/>
        <v>3.2337650109034218E-3</v>
      </c>
      <c r="I32" s="31">
        <f t="shared" si="11"/>
        <v>3.9265811747640073E-4</v>
      </c>
      <c r="J32" s="30">
        <f t="shared" si="21"/>
        <v>0.69596568614632481</v>
      </c>
      <c r="K32" s="30">
        <f t="shared" si="22"/>
        <v>0</v>
      </c>
      <c r="L32" s="29">
        <v>3.7330000000000002E-2</v>
      </c>
      <c r="M32" s="29">
        <v>4.9395977000000001E-2</v>
      </c>
      <c r="N32" s="37">
        <f t="shared" si="23"/>
        <v>4.1017999999999999E-2</v>
      </c>
      <c r="O32" s="37">
        <f t="shared" si="24"/>
        <v>5.45742938E-2</v>
      </c>
      <c r="P32" s="32">
        <f t="shared" si="36"/>
        <v>0.8</v>
      </c>
      <c r="Q32" s="32">
        <f t="shared" si="12"/>
        <v>4.1291103139399328E-2</v>
      </c>
      <c r="R32" s="43">
        <v>9</v>
      </c>
      <c r="S32" s="44">
        <f t="shared" si="13"/>
        <v>0.30040789072529539</v>
      </c>
      <c r="T32" s="44">
        <f t="shared" si="14"/>
        <v>7.1549291465553208E-2</v>
      </c>
      <c r="U32" s="44">
        <f t="shared" si="15"/>
        <v>8.585914975866385E-2</v>
      </c>
      <c r="V32" s="44">
        <f t="shared" si="16"/>
        <v>1.7887322866388302E-2</v>
      </c>
      <c r="W32" s="44">
        <f t="shared" si="17"/>
        <v>1.7887322866388302E-2</v>
      </c>
      <c r="X32" s="44">
        <f t="shared" si="37"/>
        <v>0.82259155877578294</v>
      </c>
      <c r="Y32" s="44">
        <f t="shared" si="38"/>
        <v>4.618323268724956E-2</v>
      </c>
      <c r="Z32" s="32">
        <f t="shared" si="25"/>
        <v>2.6011369064642909E-2</v>
      </c>
      <c r="AA32" s="32">
        <f t="shared" si="26"/>
        <v>0.27442192117469344</v>
      </c>
      <c r="AB32" s="32">
        <f t="shared" si="27"/>
        <v>0</v>
      </c>
      <c r="AC32" s="32">
        <f t="shared" si="28"/>
        <v>3.2337650109034218E-3</v>
      </c>
      <c r="AD32" s="32"/>
      <c r="AE32" s="35">
        <f t="shared" si="29"/>
        <v>0.28577052005285386</v>
      </c>
      <c r="AF32" s="35">
        <f t="shared" si="30"/>
        <v>1.4218199355971102E-2</v>
      </c>
      <c r="AG32" s="35">
        <f t="shared" si="31"/>
        <v>3.8386451736595415E-3</v>
      </c>
      <c r="AH32" s="35">
        <f t="shared" si="32"/>
        <v>6.5096902147485744E-2</v>
      </c>
      <c r="AI32" s="35">
        <f t="shared" si="33"/>
        <v>6.9875194254980025E-2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52</v>
      </c>
      <c r="B33" s="32">
        <f t="shared" si="18"/>
        <v>1.0035283580752041</v>
      </c>
      <c r="C33" s="28">
        <f t="shared" si="8"/>
        <v>0.27505636605694317</v>
      </c>
      <c r="D33" s="33">
        <f t="shared" si="19"/>
        <v>0.28806933190340667</v>
      </c>
      <c r="E33" s="28">
        <f t="shared" si="9"/>
        <v>1.3012965846463512E-2</v>
      </c>
      <c r="F33" s="34">
        <f t="shared" si="35"/>
        <v>1.6313466227733633E-2</v>
      </c>
      <c r="G33" s="30">
        <f t="shared" si="10"/>
        <v>3.300500381270121E-3</v>
      </c>
      <c r="H33" s="30">
        <f t="shared" si="20"/>
        <v>3.0955490391241709E-3</v>
      </c>
      <c r="I33" s="31">
        <f t="shared" si="11"/>
        <v>2.0495134214595012E-4</v>
      </c>
      <c r="J33" s="30">
        <f t="shared" si="21"/>
        <v>0.70863016771532328</v>
      </c>
      <c r="K33" s="30">
        <f t="shared" si="22"/>
        <v>0</v>
      </c>
      <c r="L33" s="29">
        <v>4.1939999999999998E-2</v>
      </c>
      <c r="M33" s="29">
        <v>5.5868872999999999E-2</v>
      </c>
      <c r="N33" s="37">
        <f t="shared" si="23"/>
        <v>4.1939999999999998E-2</v>
      </c>
      <c r="O33" s="37">
        <f t="shared" si="24"/>
        <v>5.5868872999999999E-2</v>
      </c>
      <c r="P33" s="32">
        <f t="shared" si="36"/>
        <v>0</v>
      </c>
      <c r="Q33" s="32">
        <f t="shared" si="12"/>
        <v>4.221290553599194E-2</v>
      </c>
      <c r="R33" s="43">
        <v>10</v>
      </c>
      <c r="S33" s="44">
        <f t="shared" si="13"/>
        <v>0.28806933190340667</v>
      </c>
      <c r="T33" s="44">
        <f t="shared" si="14"/>
        <v>7.3185390164654765E-2</v>
      </c>
      <c r="U33" s="44">
        <f t="shared" si="15"/>
        <v>8.7822468197585712E-2</v>
      </c>
      <c r="V33" s="44">
        <f t="shared" si="16"/>
        <v>1.8296347541163691E-2</v>
      </c>
      <c r="W33" s="44">
        <f t="shared" si="17"/>
        <v>1.8296347541163691E-2</v>
      </c>
      <c r="X33" s="44">
        <f t="shared" si="37"/>
        <v>0.81899214163775946</v>
      </c>
      <c r="Y33" s="44">
        <f t="shared" si="38"/>
        <v>4.5777554383320554E-2</v>
      </c>
      <c r="Z33" s="32">
        <f t="shared" si="25"/>
        <v>2.4765883871804818E-2</v>
      </c>
      <c r="AA33" s="32">
        <f t="shared" si="26"/>
        <v>0.26331650629257053</v>
      </c>
      <c r="AB33" s="32">
        <f t="shared" si="27"/>
        <v>0</v>
      </c>
      <c r="AC33" s="32">
        <f t="shared" si="28"/>
        <v>3.0955490391241709E-3</v>
      </c>
      <c r="AD33" s="32"/>
      <c r="AE33" s="35">
        <f t="shared" si="29"/>
        <v>0.27408928092924956</v>
      </c>
      <c r="AF33" s="35">
        <f t="shared" si="30"/>
        <v>1.3531423229660113E-2</v>
      </c>
      <c r="AG33" s="35">
        <f t="shared" si="31"/>
        <v>3.745256710174089E-3</v>
      </c>
      <c r="AH33" s="35">
        <f t="shared" si="32"/>
        <v>7.1429334213169687E-2</v>
      </c>
      <c r="AI33" s="35">
        <f t="shared" si="33"/>
        <v>7.6004165902696832E-2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53</v>
      </c>
      <c r="B34" s="32">
        <f t="shared" si="18"/>
        <v>1.0034715678014532</v>
      </c>
      <c r="C34" s="28">
        <f t="shared" si="8"/>
        <v>0.26354943414083942</v>
      </c>
      <c r="D34" s="33">
        <f t="shared" si="19"/>
        <v>0.2759564840882146</v>
      </c>
      <c r="E34" s="28">
        <f t="shared" si="9"/>
        <v>1.2407049947375208E-2</v>
      </c>
      <c r="F34" s="34">
        <f t="shared" si="35"/>
        <v>1.5407021034892483E-2</v>
      </c>
      <c r="G34" s="30">
        <f t="shared" si="10"/>
        <v>2.9999710875172753E-3</v>
      </c>
      <c r="H34" s="30">
        <f t="shared" si="20"/>
        <v>2.9632406254978686E-3</v>
      </c>
      <c r="I34" s="31">
        <f t="shared" si="11"/>
        <v>3.6730462019406683E-5</v>
      </c>
      <c r="J34" s="30">
        <f t="shared" si="21"/>
        <v>0.72104354482426813</v>
      </c>
      <c r="K34" s="30">
        <f t="shared" si="22"/>
        <v>0</v>
      </c>
      <c r="L34" s="29">
        <v>4.1939999999999998E-2</v>
      </c>
      <c r="M34" s="29">
        <v>5.5868872999999999E-2</v>
      </c>
      <c r="N34" s="37">
        <f t="shared" si="23"/>
        <v>4.2957999999999996E-2</v>
      </c>
      <c r="O34" s="37">
        <f t="shared" si="24"/>
        <v>5.7167598800000004E-2</v>
      </c>
      <c r="P34" s="32">
        <f t="shared" si="36"/>
        <v>0.2</v>
      </c>
      <c r="Q34" s="32">
        <f t="shared" si="12"/>
        <v>4.3230985833736073E-2</v>
      </c>
      <c r="R34" s="43">
        <v>11</v>
      </c>
      <c r="S34" s="44">
        <f t="shared" si="13"/>
        <v>0.2759564840882146</v>
      </c>
      <c r="T34" s="44">
        <f t="shared" si="14"/>
        <v>7.499750948206492E-2</v>
      </c>
      <c r="U34" s="44">
        <f t="shared" si="15"/>
        <v>8.9997011378477904E-2</v>
      </c>
      <c r="V34" s="44">
        <f t="shared" si="16"/>
        <v>1.874937737051623E-2</v>
      </c>
      <c r="W34" s="44">
        <f t="shared" si="17"/>
        <v>1.874937737051623E-2</v>
      </c>
      <c r="X34" s="44">
        <f t="shared" si="37"/>
        <v>0.81500547913945709</v>
      </c>
      <c r="Y34" s="44">
        <f>MIN(Y33*$I$17*(1-POWER(R34,$I$19)*$I$18/100000),1-V34-W34-$I$13)</f>
        <v>4.5375439599671587E-2</v>
      </c>
      <c r="Z34" s="32">
        <f t="shared" si="25"/>
        <v>2.3548902155435342E-2</v>
      </c>
      <c r="AA34" s="32">
        <f t="shared" si="26"/>
        <v>0.25243549630471707</v>
      </c>
      <c r="AB34" s="32">
        <f t="shared" si="27"/>
        <v>0</v>
      </c>
      <c r="AC34" s="32">
        <f t="shared" si="28"/>
        <v>2.9632406254978686E-3</v>
      </c>
      <c r="AD34" s="32"/>
      <c r="AE34" s="35">
        <f t="shared" si="29"/>
        <v>0.26263766966338731</v>
      </c>
      <c r="AF34" s="35">
        <f t="shared" si="30"/>
        <v>1.2865820000974913E-2</v>
      </c>
      <c r="AG34" s="35">
        <f t="shared" si="31"/>
        <v>3.6541402475424841E-3</v>
      </c>
      <c r="AH34" s="35">
        <f t="shared" si="32"/>
        <v>7.7632529940613787E-2</v>
      </c>
      <c r="AI34" s="35">
        <f t="shared" si="33"/>
        <v>8.2009301132431781E-2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54</v>
      </c>
      <c r="B35" s="32">
        <f t="shared" si="18"/>
        <v>1.0034832458189662</v>
      </c>
      <c r="C35" s="28">
        <f t="shared" si="8"/>
        <v>0.25227519874038806</v>
      </c>
      <c r="D35" s="33">
        <f t="shared" si="19"/>
        <v>0.26408398747820866</v>
      </c>
      <c r="E35" s="28">
        <f t="shared" si="9"/>
        <v>1.1808788737820573E-2</v>
      </c>
      <c r="F35" s="34">
        <f t="shared" si="35"/>
        <v>1.4532056354061268E-2</v>
      </c>
      <c r="G35" s="30">
        <f t="shared" si="10"/>
        <v>2.7232676162406953E-3</v>
      </c>
      <c r="H35" s="30">
        <f t="shared" si="20"/>
        <v>2.8365872721193798E-3</v>
      </c>
      <c r="I35" s="31">
        <f t="shared" si="11"/>
        <v>-1.1331965587868444E-4</v>
      </c>
      <c r="J35" s="30">
        <f t="shared" si="21"/>
        <v>0.73319274490555075</v>
      </c>
      <c r="K35" s="30">
        <f t="shared" si="22"/>
        <v>0</v>
      </c>
      <c r="L35" s="29">
        <v>4.1939999999999998E-2</v>
      </c>
      <c r="M35" s="29">
        <v>5.5868872999999999E-2</v>
      </c>
      <c r="N35" s="37">
        <f t="shared" si="23"/>
        <v>4.3976000000000001E-2</v>
      </c>
      <c r="O35" s="37">
        <f t="shared" si="24"/>
        <v>5.8466324599999994E-2</v>
      </c>
      <c r="P35" s="32">
        <f t="shared" si="36"/>
        <v>0.4</v>
      </c>
      <c r="Q35" s="32">
        <f t="shared" si="12"/>
        <v>4.4249344277992868E-2</v>
      </c>
      <c r="R35" s="43">
        <v>12</v>
      </c>
      <c r="S35" s="44">
        <f t="shared" si="13"/>
        <v>0.26408398747820866</v>
      </c>
      <c r="T35" s="44">
        <f t="shared" si="14"/>
        <v>7.681947648671246E-2</v>
      </c>
      <c r="U35" s="44">
        <f t="shared" si="15"/>
        <v>9.2183371784054946E-2</v>
      </c>
      <c r="V35" s="44">
        <f t="shared" si="16"/>
        <v>1.9204869121678115E-2</v>
      </c>
      <c r="W35" s="44">
        <f t="shared" si="17"/>
        <v>1.9204869121678115E-2</v>
      </c>
      <c r="X35" s="44">
        <f t="shared" si="37"/>
        <v>0.81099715172923248</v>
      </c>
      <c r="Y35" s="44">
        <f t="shared" ref="Y35:Y98" si="39">MIN(Y34*$I$17*(1-POWER(R35,$I$19)*$I$18/100000),1-V35-W35-$I$13)</f>
        <v>4.4976857033971071E-2</v>
      </c>
      <c r="Z35" s="32">
        <f t="shared" si="25"/>
        <v>2.2356646811176883E-2</v>
      </c>
      <c r="AA35" s="32">
        <f t="shared" si="26"/>
        <v>0.24174205761019063</v>
      </c>
      <c r="AB35" s="32">
        <f t="shared" si="27"/>
        <v>0</v>
      </c>
      <c r="AC35" s="32">
        <f t="shared" si="28"/>
        <v>2.8365872721193798E-3</v>
      </c>
      <c r="AD35" s="32"/>
      <c r="AE35" s="35">
        <f t="shared" si="29"/>
        <v>0.25139951243979203</v>
      </c>
      <c r="AF35" s="35">
        <f t="shared" si="30"/>
        <v>1.222150159370902E-2</v>
      </c>
      <c r="AG35" s="35">
        <f t="shared" si="31"/>
        <v>3.5652405114012008E-3</v>
      </c>
      <c r="AH35" s="35">
        <f t="shared" si="32"/>
        <v>8.3714708069866806E-2</v>
      </c>
      <c r="AI35" s="35">
        <f t="shared" si="33"/>
        <v>8.7898498370181266E-2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55</v>
      </c>
      <c r="B36" s="32">
        <f t="shared" si="18"/>
        <v>1.0035620220810668</v>
      </c>
      <c r="C36" s="28">
        <f t="shared" si="8"/>
        <v>0.24124502820508242</v>
      </c>
      <c r="D36" s="33">
        <f t="shared" si="19"/>
        <v>0.25246514180791785</v>
      </c>
      <c r="E36" s="28">
        <f t="shared" si="9"/>
        <v>1.1220113602835419E-2</v>
      </c>
      <c r="F36" s="34">
        <f t="shared" si="35"/>
        <v>1.3688991119494892E-2</v>
      </c>
      <c r="G36" s="30">
        <f t="shared" si="10"/>
        <v>2.4688775166594734E-3</v>
      </c>
      <c r="H36" s="30">
        <f t="shared" si="20"/>
        <v>2.7153472732231385E-3</v>
      </c>
      <c r="I36" s="31">
        <f t="shared" si="11"/>
        <v>-2.4646975656366504E-4</v>
      </c>
      <c r="J36" s="30">
        <f t="shared" si="21"/>
        <v>0.74506598067542273</v>
      </c>
      <c r="K36" s="30">
        <f t="shared" si="22"/>
        <v>0</v>
      </c>
      <c r="L36" s="29">
        <v>4.1939999999999998E-2</v>
      </c>
      <c r="M36" s="29">
        <v>5.5868872999999999E-2</v>
      </c>
      <c r="N36" s="37">
        <f t="shared" si="23"/>
        <v>4.4994000000000006E-2</v>
      </c>
      <c r="O36" s="37">
        <f t="shared" si="24"/>
        <v>5.9765050400000005E-2</v>
      </c>
      <c r="P36" s="32">
        <f t="shared" si="36"/>
        <v>0.60000000000000009</v>
      </c>
      <c r="Q36" s="32">
        <f t="shared" si="12"/>
        <v>4.526798196462628E-2</v>
      </c>
      <c r="R36" s="43">
        <v>13</v>
      </c>
      <c r="S36" s="44">
        <f t="shared" si="13"/>
        <v>0.25246514180791785</v>
      </c>
      <c r="T36" s="44">
        <f t="shared" si="14"/>
        <v>7.8651448626260237E-2</v>
      </c>
      <c r="U36" s="44">
        <f t="shared" si="15"/>
        <v>9.4381738351512284E-2</v>
      </c>
      <c r="V36" s="44">
        <f t="shared" si="16"/>
        <v>1.9662862156565059E-2</v>
      </c>
      <c r="W36" s="44">
        <f t="shared" si="17"/>
        <v>1.9662862156565059E-2</v>
      </c>
      <c r="X36" s="44">
        <f t="shared" si="37"/>
        <v>0.80696681302222739</v>
      </c>
      <c r="Y36" s="44">
        <f t="shared" si="39"/>
        <v>4.4581775658850353E-2</v>
      </c>
      <c r="Z36" s="32">
        <f t="shared" si="25"/>
        <v>2.1196010986661129E-2</v>
      </c>
      <c r="AA36" s="32">
        <f t="shared" si="26"/>
        <v>0.23127144311322498</v>
      </c>
      <c r="AB36" s="32">
        <f t="shared" si="27"/>
        <v>0</v>
      </c>
      <c r="AC36" s="32">
        <f t="shared" si="28"/>
        <v>2.7153472732231385E-3</v>
      </c>
      <c r="AD36" s="32"/>
      <c r="AE36" s="35">
        <f t="shared" si="29"/>
        <v>0.24038875814054558</v>
      </c>
      <c r="AF36" s="35">
        <f t="shared" si="30"/>
        <v>1.1597334785425531E-2</v>
      </c>
      <c r="AG36" s="35">
        <f t="shared" si="31"/>
        <v>3.4785035721288404E-3</v>
      </c>
      <c r="AH36" s="35">
        <f t="shared" si="32"/>
        <v>8.9669422028698986E-2</v>
      </c>
      <c r="AI36" s="35">
        <f t="shared" si="33"/>
        <v>9.3665442458151421E-2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56</v>
      </c>
      <c r="B37" s="32">
        <f t="shared" si="18"/>
        <v>1.0037112225692397</v>
      </c>
      <c r="C37" s="28">
        <f t="shared" si="8"/>
        <v>0.23046915733718118</v>
      </c>
      <c r="D37" s="33">
        <f t="shared" si="19"/>
        <v>0.24111191105669807</v>
      </c>
      <c r="E37" s="28">
        <f t="shared" si="9"/>
        <v>1.0642753719516904E-2</v>
      </c>
      <c r="F37" s="34">
        <f t="shared" si="35"/>
        <v>1.2878099631859697E-2</v>
      </c>
      <c r="G37" s="30">
        <f t="shared" si="10"/>
        <v>2.235345912342793E-3</v>
      </c>
      <c r="H37" s="30">
        <f t="shared" si="20"/>
        <v>2.5992892539108982E-3</v>
      </c>
      <c r="I37" s="31">
        <f t="shared" si="11"/>
        <v>-3.6394334156810522E-4</v>
      </c>
      <c r="J37" s="30">
        <f t="shared" si="21"/>
        <v>0.75665274303095897</v>
      </c>
      <c r="K37" s="30">
        <f t="shared" si="22"/>
        <v>0</v>
      </c>
      <c r="L37" s="29">
        <v>4.1939999999999998E-2</v>
      </c>
      <c r="M37" s="29">
        <v>5.5868872999999999E-2</v>
      </c>
      <c r="N37" s="37">
        <f t="shared" si="23"/>
        <v>4.6012000000000004E-2</v>
      </c>
      <c r="O37" s="37">
        <f t="shared" si="24"/>
        <v>6.1063776200000003E-2</v>
      </c>
      <c r="P37" s="32">
        <f t="shared" si="36"/>
        <v>0.8</v>
      </c>
      <c r="Q37" s="32">
        <f t="shared" si="12"/>
        <v>4.628690084558891E-2</v>
      </c>
      <c r="R37" s="43">
        <v>14</v>
      </c>
      <c r="S37" s="44">
        <f t="shared" si="13"/>
        <v>0.24111191105669807</v>
      </c>
      <c r="T37" s="44">
        <f t="shared" si="14"/>
        <v>8.0493565412567983E-2</v>
      </c>
      <c r="U37" s="44">
        <f t="shared" si="15"/>
        <v>9.6592278495081577E-2</v>
      </c>
      <c r="V37" s="44">
        <f t="shared" si="16"/>
        <v>2.0123391353141996E-2</v>
      </c>
      <c r="W37" s="44">
        <f t="shared" si="17"/>
        <v>2.0123391353141996E-2</v>
      </c>
      <c r="X37" s="44">
        <f t="shared" si="37"/>
        <v>0.8029141560923504</v>
      </c>
      <c r="Y37" s="44">
        <f t="shared" si="39"/>
        <v>4.419016471948839E-2</v>
      </c>
      <c r="Z37" s="32">
        <f t="shared" si="25"/>
        <v>2.0068633343325409E-2</v>
      </c>
      <c r="AA37" s="32">
        <f t="shared" si="26"/>
        <v>0.2210339812936209</v>
      </c>
      <c r="AB37" s="32">
        <f t="shared" si="27"/>
        <v>0</v>
      </c>
      <c r="AC37" s="32">
        <f t="shared" si="28"/>
        <v>2.5992892539108982E-3</v>
      </c>
      <c r="AD37" s="32"/>
      <c r="AE37" s="35">
        <f t="shared" si="29"/>
        <v>0.22961699755357928</v>
      </c>
      <c r="AF37" s="35">
        <f t="shared" si="30"/>
        <v>1.0993536303408897E-2</v>
      </c>
      <c r="AG37" s="35">
        <f t="shared" si="31"/>
        <v>3.393876812130579E-3</v>
      </c>
      <c r="AH37" s="35">
        <f t="shared" si="32"/>
        <v>9.5490729661297319E-2</v>
      </c>
      <c r="AI37" s="35">
        <f t="shared" si="33"/>
        <v>9.9304320654534262E-2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57</v>
      </c>
      <c r="B38" s="32">
        <f t="shared" si="18"/>
        <v>1.0039342179133894</v>
      </c>
      <c r="C38" s="28">
        <f t="shared" si="8"/>
        <v>0.2199566933504663</v>
      </c>
      <c r="D38" s="33">
        <f t="shared" si="19"/>
        <v>0.23003493459657146</v>
      </c>
      <c r="E38" s="28">
        <f t="shared" si="9"/>
        <v>1.0078241246105166E-2</v>
      </c>
      <c r="F38" s="34">
        <f t="shared" si="35"/>
        <v>1.209951856361618E-2</v>
      </c>
      <c r="G38" s="30">
        <f>F38-E38</f>
        <v>2.0212773175110142E-3</v>
      </c>
      <c r="H38" s="30">
        <f t="shared" si="20"/>
        <v>2.4881917285949537E-3</v>
      </c>
      <c r="I38" s="31">
        <f t="shared" si="11"/>
        <v>-4.6691441108393959E-4</v>
      </c>
      <c r="J38" s="30">
        <f t="shared" si="21"/>
        <v>0.76794378808591768</v>
      </c>
      <c r="K38" s="30">
        <f t="shared" si="22"/>
        <v>0</v>
      </c>
      <c r="L38" s="29">
        <v>4.7030000000000002E-2</v>
      </c>
      <c r="M38" s="29">
        <v>6.2362502E-2</v>
      </c>
      <c r="N38" s="37">
        <f t="shared" si="23"/>
        <v>4.7030000000000002E-2</v>
      </c>
      <c r="O38" s="37">
        <f t="shared" si="24"/>
        <v>6.2362502E-2</v>
      </c>
      <c r="P38" s="32">
        <f t="shared" si="36"/>
        <v>0</v>
      </c>
      <c r="Q38" s="32">
        <f t="shared" si="12"/>
        <v>4.7306121962331742E-2</v>
      </c>
      <c r="R38" s="43">
        <v>15</v>
      </c>
      <c r="S38" s="44">
        <f t="shared" si="13"/>
        <v>0.23003493459657146</v>
      </c>
      <c r="T38" s="44">
        <f t="shared" si="14"/>
        <v>8.2345980766393809E-2</v>
      </c>
      <c r="U38" s="44">
        <f t="shared" si="15"/>
        <v>9.8815176919672565E-2</v>
      </c>
      <c r="V38" s="44">
        <f t="shared" si="16"/>
        <v>2.0586495191598452E-2</v>
      </c>
      <c r="W38" s="44">
        <f t="shared" si="17"/>
        <v>2.0586495191598452E-2</v>
      </c>
      <c r="X38" s="44">
        <f t="shared" si="37"/>
        <v>0.79883884231393365</v>
      </c>
      <c r="Y38" s="44">
        <f t="shared" si="39"/>
        <v>4.3801993731217688E-2</v>
      </c>
      <c r="Z38" s="32">
        <f t="shared" si="25"/>
        <v>1.8975893635119166E-2</v>
      </c>
      <c r="AA38" s="32">
        <f t="shared" si="26"/>
        <v>0.21103893109984265</v>
      </c>
      <c r="AB38" s="32">
        <f t="shared" si="27"/>
        <v>0</v>
      </c>
      <c r="AC38" s="32">
        <f t="shared" si="28"/>
        <v>2.4881917285949537E-3</v>
      </c>
      <c r="AD38" s="32"/>
      <c r="AE38" s="35">
        <f t="shared" si="29"/>
        <v>0.21909472695096666</v>
      </c>
      <c r="AF38" s="35">
        <f t="shared" si="30"/>
        <v>1.0410229764206766E-2</v>
      </c>
      <c r="AG38" s="35">
        <f t="shared" si="31"/>
        <v>3.3113088939185345E-3</v>
      </c>
      <c r="AH38" s="35">
        <f t="shared" si="32"/>
        <v>0.1011732930846661</v>
      </c>
      <c r="AI38" s="35">
        <f t="shared" si="33"/>
        <v>0.10480990229119228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58</v>
      </c>
      <c r="B39" s="32">
        <f t="shared" si="18"/>
        <v>1.004165327650421</v>
      </c>
      <c r="C39" s="28">
        <f t="shared" si="8"/>
        <v>0.20970117527361279</v>
      </c>
      <c r="D39" s="33">
        <f t="shared" si="19"/>
        <v>0.21922907483302065</v>
      </c>
      <c r="E39" s="28">
        <f t="shared" si="9"/>
        <v>9.5278995594078649E-3</v>
      </c>
      <c r="F39" s="34">
        <f t="shared" si="35"/>
        <v>1.135323303745102E-2</v>
      </c>
      <c r="G39" s="30">
        <f t="shared" si="10"/>
        <v>1.8253334780431556E-3</v>
      </c>
      <c r="H39" s="30">
        <f t="shared" si="20"/>
        <v>2.3818426783141582E-3</v>
      </c>
      <c r="I39" s="31">
        <f t="shared" si="11"/>
        <v>-5.5650920027100264E-4</v>
      </c>
      <c r="J39" s="30">
        <f t="shared" si="21"/>
        <v>0.77894559168893618</v>
      </c>
      <c r="K39" s="30">
        <f t="shared" si="22"/>
        <v>0</v>
      </c>
      <c r="L39" s="29">
        <v>4.7030000000000002E-2</v>
      </c>
      <c r="M39" s="29">
        <v>6.2362502E-2</v>
      </c>
      <c r="N39" s="37">
        <f t="shared" si="23"/>
        <v>4.8114000000000004E-2</v>
      </c>
      <c r="O39" s="37">
        <f t="shared" si="24"/>
        <v>6.3663111200000011E-2</v>
      </c>
      <c r="P39" s="32">
        <f t="shared" si="36"/>
        <v>0.2</v>
      </c>
      <c r="Q39" s="32">
        <f t="shared" si="12"/>
        <v>4.8391649312093561E-2</v>
      </c>
      <c r="R39" s="43">
        <v>16</v>
      </c>
      <c r="S39" s="44">
        <f t="shared" si="13"/>
        <v>0.21922907483302065</v>
      </c>
      <c r="T39" s="44">
        <f t="shared" si="14"/>
        <v>8.4323111619194174E-2</v>
      </c>
      <c r="U39" s="44">
        <f t="shared" si="15"/>
        <v>0.101187733943033</v>
      </c>
      <c r="V39" s="44">
        <f t="shared" si="16"/>
        <v>2.1080777904798544E-2</v>
      </c>
      <c r="W39" s="44">
        <f t="shared" si="17"/>
        <v>2.1080777904798544E-2</v>
      </c>
      <c r="X39" s="44">
        <f t="shared" si="37"/>
        <v>0.79448915443777279</v>
      </c>
      <c r="Y39" s="44">
        <f t="shared" si="39"/>
        <v>4.3417232477151228E-2</v>
      </c>
      <c r="Z39" s="32">
        <f t="shared" si="25"/>
        <v>1.7918922543691047E-2</v>
      </c>
      <c r="AA39" s="32">
        <f t="shared" si="26"/>
        <v>0.20129448534360106</v>
      </c>
      <c r="AB39" s="32">
        <f t="shared" si="27"/>
        <v>0</v>
      </c>
      <c r="AC39" s="32">
        <f t="shared" si="28"/>
        <v>2.3818426783141582E-3</v>
      </c>
      <c r="AD39" s="32"/>
      <c r="AE39" s="35">
        <f t="shared" si="29"/>
        <v>0.20883132438388255</v>
      </c>
      <c r="AF39" s="35">
        <f t="shared" si="30"/>
        <v>9.8474771346177357E-3</v>
      </c>
      <c r="AG39" s="35">
        <f t="shared" si="31"/>
        <v>3.2307497289686894E-3</v>
      </c>
      <c r="AH39" s="35">
        <f t="shared" si="32"/>
        <v>0.10671237432347128</v>
      </c>
      <c r="AI39" s="35">
        <f t="shared" si="33"/>
        <v>0.11017753541401003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59</v>
      </c>
      <c r="B40" s="32">
        <f t="shared" si="18"/>
        <v>1.0044810165734324</v>
      </c>
      <c r="C40" s="28">
        <f t="shared" si="8"/>
        <v>0.19971157134457135</v>
      </c>
      <c r="D40" s="33">
        <f t="shared" si="19"/>
        <v>0.20870446056277739</v>
      </c>
      <c r="E40" s="28">
        <f t="shared" si="9"/>
        <v>8.9928892182060335E-3</v>
      </c>
      <c r="F40" s="34">
        <f t="shared" si="35"/>
        <v>1.0639131259961642E-2</v>
      </c>
      <c r="G40" s="30">
        <f t="shared" si="10"/>
        <v>1.6462420417556085E-3</v>
      </c>
      <c r="H40" s="30">
        <f t="shared" si="20"/>
        <v>2.2800391461160925E-3</v>
      </c>
      <c r="I40" s="31">
        <f t="shared" si="11"/>
        <v>-6.3379710436048398E-4</v>
      </c>
      <c r="J40" s="30">
        <f t="shared" si="21"/>
        <v>0.78964929739546696</v>
      </c>
      <c r="K40" s="30">
        <f t="shared" si="22"/>
        <v>0</v>
      </c>
      <c r="L40" s="29">
        <v>4.7030000000000002E-2</v>
      </c>
      <c r="M40" s="29">
        <v>6.2362502E-2</v>
      </c>
      <c r="N40" s="37">
        <f t="shared" si="23"/>
        <v>4.9197999999999999E-2</v>
      </c>
      <c r="O40" s="37">
        <f t="shared" si="24"/>
        <v>6.4963720400000008E-2</v>
      </c>
      <c r="P40" s="32">
        <f t="shared" si="36"/>
        <v>0.4</v>
      </c>
      <c r="Q40" s="32">
        <f t="shared" si="12"/>
        <v>4.9477487911034089E-2</v>
      </c>
      <c r="R40" s="43">
        <v>17</v>
      </c>
      <c r="S40" s="44">
        <f t="shared" si="13"/>
        <v>0.20870446056277739</v>
      </c>
      <c r="T40" s="44">
        <f t="shared" si="14"/>
        <v>8.6310265567783651E-2</v>
      </c>
      <c r="U40" s="44">
        <f t="shared" si="15"/>
        <v>0.10357231868134038</v>
      </c>
      <c r="V40" s="44">
        <f t="shared" si="16"/>
        <v>2.1577566391945913E-2</v>
      </c>
      <c r="W40" s="44">
        <f t="shared" si="17"/>
        <v>2.1577566391945913E-2</v>
      </c>
      <c r="X40" s="44">
        <f t="shared" si="37"/>
        <v>0.79011741575087591</v>
      </c>
      <c r="Y40" s="44">
        <f t="shared" si="39"/>
        <v>4.3035851005830253E-2</v>
      </c>
      <c r="Z40" s="32">
        <f t="shared" si="25"/>
        <v>1.6895576437698959E-2</v>
      </c>
      <c r="AA40" s="32">
        <f t="shared" si="26"/>
        <v>0.19178258853689353</v>
      </c>
      <c r="AB40" s="32">
        <f t="shared" si="27"/>
        <v>0</v>
      </c>
      <c r="AC40" s="32">
        <f t="shared" si="28"/>
        <v>2.2800391461160925E-3</v>
      </c>
      <c r="AD40" s="32"/>
      <c r="AE40" s="35">
        <f t="shared" si="29"/>
        <v>0.19882065270466112</v>
      </c>
      <c r="AF40" s="35">
        <f t="shared" si="30"/>
        <v>9.3052807477716215E-3</v>
      </c>
      <c r="AG40" s="35">
        <f t="shared" si="31"/>
        <v>3.1521504473354793E-3</v>
      </c>
      <c r="AH40" s="35">
        <f t="shared" si="32"/>
        <v>0.11211114498868065</v>
      </c>
      <c r="AI40" s="35">
        <f t="shared" si="33"/>
        <v>0.11541023209650143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60</v>
      </c>
      <c r="B41" s="32">
        <f t="shared" si="18"/>
        <v>1.0048819390306072</v>
      </c>
      <c r="C41" s="28">
        <f t="shared" si="8"/>
        <v>0.1899956529152946</v>
      </c>
      <c r="D41" s="33">
        <f t="shared" si="19"/>
        <v>0.19846984752256142</v>
      </c>
      <c r="E41" s="28">
        <f t="shared" si="9"/>
        <v>8.4741946072668158E-3</v>
      </c>
      <c r="F41" s="34">
        <f t="shared" si="35"/>
        <v>9.9569868674653193E-3</v>
      </c>
      <c r="G41" s="30">
        <f t="shared" si="10"/>
        <v>1.4827922601985035E-3</v>
      </c>
      <c r="H41" s="30">
        <f t="shared" si="20"/>
        <v>2.1825868497332059E-3</v>
      </c>
      <c r="I41" s="31">
        <f>G41-H41</f>
        <v>-6.9979458953470242E-4</v>
      </c>
      <c r="J41" s="30">
        <f t="shared" si="21"/>
        <v>0.80004736021723999</v>
      </c>
      <c r="K41" s="30">
        <f t="shared" si="22"/>
        <v>0</v>
      </c>
      <c r="L41" s="29">
        <v>4.7030000000000002E-2</v>
      </c>
      <c r="M41" s="29">
        <v>6.2362502E-2</v>
      </c>
      <c r="N41" s="37">
        <f t="shared" si="23"/>
        <v>5.0282E-2</v>
      </c>
      <c r="O41" s="37">
        <f t="shared" si="24"/>
        <v>6.6264329600000005E-2</v>
      </c>
      <c r="P41" s="32">
        <f t="shared" si="36"/>
        <v>0.60000000000000009</v>
      </c>
      <c r="Q41" s="32">
        <f t="shared" si="12"/>
        <v>5.0563643821700081E-2</v>
      </c>
      <c r="R41" s="43">
        <v>18</v>
      </c>
      <c r="S41" s="44">
        <f t="shared" si="13"/>
        <v>0.19846984752256142</v>
      </c>
      <c r="T41" s="44">
        <f t="shared" si="14"/>
        <v>8.8307511007910511E-2</v>
      </c>
      <c r="U41" s="44">
        <f t="shared" si="15"/>
        <v>0.1059690132094926</v>
      </c>
      <c r="V41" s="44">
        <f t="shared" si="16"/>
        <v>2.2076877751977628E-2</v>
      </c>
      <c r="W41" s="44">
        <f t="shared" si="17"/>
        <v>2.2076877751977628E-2</v>
      </c>
      <c r="X41" s="44">
        <f t="shared" si="37"/>
        <v>0.78572347578259683</v>
      </c>
      <c r="Y41" s="44">
        <f t="shared" si="39"/>
        <v>4.2657819628892736E-2</v>
      </c>
      <c r="Z41" s="32">
        <f t="shared" si="25"/>
        <v>1.5909308287576068E-2</v>
      </c>
      <c r="AA41" s="32">
        <f t="shared" si="26"/>
        <v>0.18252444977381491</v>
      </c>
      <c r="AB41" s="32">
        <f t="shared" si="27"/>
        <v>0</v>
      </c>
      <c r="AC41" s="32">
        <f t="shared" si="28"/>
        <v>2.1825868497332059E-3</v>
      </c>
      <c r="AD41" s="32"/>
      <c r="AE41" s="35">
        <f t="shared" si="29"/>
        <v>0.18907261195139025</v>
      </c>
      <c r="AF41" s="35">
        <f t="shared" si="30"/>
        <v>8.7829661571721361E-3</v>
      </c>
      <c r="AG41" s="35">
        <f t="shared" si="31"/>
        <v>3.0754633680056117E-3</v>
      </c>
      <c r="AH41" s="35">
        <f t="shared" si="32"/>
        <v>0.11736498032553304</v>
      </c>
      <c r="AI41" s="35">
        <f t="shared" si="33"/>
        <v>0.12050343918284924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61</v>
      </c>
      <c r="B42" s="32">
        <f t="shared" si="18"/>
        <v>1.0053718049885976</v>
      </c>
      <c r="C42" s="28">
        <f t="shared" si="8"/>
        <v>0.18056001492389534</v>
      </c>
      <c r="D42" s="33">
        <f t="shared" si="19"/>
        <v>0.18853264726653327</v>
      </c>
      <c r="E42" s="28">
        <f t="shared" si="9"/>
        <v>7.9726323426379114E-3</v>
      </c>
      <c r="F42" s="34">
        <f t="shared" si="35"/>
        <v>9.3064672683895958E-3</v>
      </c>
      <c r="G42" s="30">
        <f t="shared" si="10"/>
        <v>1.3338349257516844E-3</v>
      </c>
      <c r="H42" s="30">
        <f t="shared" si="20"/>
        <v>2.0892998108137601E-3</v>
      </c>
      <c r="I42" s="31">
        <f t="shared" ref="I42:I105" si="40">G42-H42</f>
        <v>-7.5546488506207567E-4</v>
      </c>
      <c r="J42" s="30">
        <f t="shared" si="21"/>
        <v>0.81013351780771514</v>
      </c>
      <c r="K42" s="30">
        <f t="shared" si="22"/>
        <v>0</v>
      </c>
      <c r="L42" s="29">
        <v>4.7030000000000002E-2</v>
      </c>
      <c r="M42" s="29">
        <v>6.2362502E-2</v>
      </c>
      <c r="N42" s="37">
        <f t="shared" si="23"/>
        <v>5.1365999999999995E-2</v>
      </c>
      <c r="O42" s="37">
        <f t="shared" si="24"/>
        <v>6.7564938800000002E-2</v>
      </c>
      <c r="P42" s="32">
        <f t="shared" si="36"/>
        <v>0.8</v>
      </c>
      <c r="Q42" s="32">
        <f t="shared" si="12"/>
        <v>5.1650124186352613E-2</v>
      </c>
      <c r="R42" s="43">
        <v>19</v>
      </c>
      <c r="S42" s="44">
        <f t="shared" si="13"/>
        <v>0.18853264726653327</v>
      </c>
      <c r="T42" s="44">
        <f t="shared" si="14"/>
        <v>9.0314902916872053E-2</v>
      </c>
      <c r="U42" s="44">
        <f t="shared" si="15"/>
        <v>0.10837788350024646</v>
      </c>
      <c r="V42" s="44">
        <f t="shared" si="16"/>
        <v>2.2578725729218013E-2</v>
      </c>
      <c r="W42" s="44">
        <f t="shared" si="17"/>
        <v>2.2578725729218013E-2</v>
      </c>
      <c r="X42" s="44">
        <f t="shared" si="37"/>
        <v>0.78130721358288147</v>
      </c>
      <c r="Y42" s="44">
        <f t="shared" si="39"/>
        <v>4.2283108918762295E-2</v>
      </c>
      <c r="Z42" s="32">
        <f t="shared" si="25"/>
        <v>1.4960662122043313E-2</v>
      </c>
      <c r="AA42" s="32">
        <f t="shared" si="26"/>
        <v>0.17352692577633158</v>
      </c>
      <c r="AB42" s="32">
        <f t="shared" si="27"/>
        <v>0</v>
      </c>
      <c r="AC42" s="32">
        <f t="shared" si="28"/>
        <v>2.0892998108137601E-3</v>
      </c>
      <c r="AD42" s="32"/>
      <c r="AE42" s="35">
        <f t="shared" si="29"/>
        <v>0.17959526418780281</v>
      </c>
      <c r="AF42" s="35">
        <f t="shared" si="30"/>
        <v>8.2805453008616761E-3</v>
      </c>
      <c r="AG42" s="35">
        <f t="shared" si="31"/>
        <v>3.0006419699731314E-3</v>
      </c>
      <c r="AH42" s="35">
        <f t="shared" si="32"/>
        <v>0.12246983552255888</v>
      </c>
      <c r="AI42" s="35">
        <f t="shared" si="33"/>
        <v>0.12545317400375378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62</v>
      </c>
      <c r="B43" s="32">
        <f t="shared" si="18"/>
        <v>1.0059543684335919</v>
      </c>
      <c r="C43" s="28">
        <f t="shared" si="8"/>
        <v>0.17141010155468547</v>
      </c>
      <c r="D43" s="33">
        <f t="shared" si="19"/>
        <v>0.1788989617434065</v>
      </c>
      <c r="E43" s="28">
        <f t="shared" si="9"/>
        <v>7.4888601887210275E-3</v>
      </c>
      <c r="F43" s="34">
        <f t="shared" si="35"/>
        <v>8.6871421239786747E-3</v>
      </c>
      <c r="G43" s="30">
        <f t="shared" si="10"/>
        <v>1.1982819352576472E-3</v>
      </c>
      <c r="H43" s="48">
        <f>I6</f>
        <v>2E-3</v>
      </c>
      <c r="I43" s="31">
        <f t="shared" si="40"/>
        <v>-8.0171806474235285E-4</v>
      </c>
      <c r="J43" s="30">
        <f t="shared" si="21"/>
        <v>0.8199027563213358</v>
      </c>
      <c r="K43" s="30">
        <f t="shared" si="22"/>
        <v>0</v>
      </c>
      <c r="L43" s="29">
        <v>5.2449999999999997E-2</v>
      </c>
      <c r="M43" s="29">
        <v>6.8865547999999999E-2</v>
      </c>
      <c r="N43" s="37">
        <f t="shared" si="23"/>
        <v>5.2449999999999997E-2</v>
      </c>
      <c r="O43" s="37">
        <f t="shared" si="24"/>
        <v>6.8865547999999999E-2</v>
      </c>
      <c r="P43" s="32">
        <f t="shared" si="36"/>
        <v>0</v>
      </c>
      <c r="Q43" s="32">
        <f t="shared" si="12"/>
        <v>5.2736946448551737E-2</v>
      </c>
      <c r="R43" s="43">
        <v>20</v>
      </c>
      <c r="S43" s="44">
        <f t="shared" si="13"/>
        <v>0.1788989617434065</v>
      </c>
      <c r="T43" s="44">
        <f t="shared" si="14"/>
        <v>9.2332499616750427E-2</v>
      </c>
      <c r="U43" s="44">
        <f t="shared" si="15"/>
        <v>0.11079899954010052</v>
      </c>
      <c r="V43" s="44">
        <f t="shared" si="16"/>
        <v>2.3083124904187607E-2</v>
      </c>
      <c r="W43" s="44">
        <f t="shared" si="17"/>
        <v>2.3083124904187607E-2</v>
      </c>
      <c r="X43" s="44">
        <f t="shared" si="37"/>
        <v>0.77686850084314907</v>
      </c>
      <c r="Y43" s="44">
        <f t="shared" si="39"/>
        <v>4.1911689706357426E-2</v>
      </c>
      <c r="Z43" s="32">
        <f t="shared" si="25"/>
        <v>1.4049973935415013E-2</v>
      </c>
      <c r="AA43" s="32">
        <f t="shared" si="26"/>
        <v>0.16479576820856465</v>
      </c>
      <c r="AB43" s="32">
        <f t="shared" si="27"/>
        <v>0</v>
      </c>
      <c r="AC43" s="32">
        <f t="shared" si="28"/>
        <v>2.0000000000000009E-3</v>
      </c>
      <c r="AE43" s="19">
        <f t="shared" si="29"/>
        <v>0.17039550394477074</v>
      </c>
      <c r="AF43" s="19">
        <f t="shared" si="30"/>
        <v>7.7979576062415963E-3</v>
      </c>
      <c r="AG43" s="19">
        <f t="shared" si="31"/>
        <v>2.9276408640181877E-3</v>
      </c>
      <c r="AH43" s="19">
        <f t="shared" si="32"/>
        <v>0.12742229570885702</v>
      </c>
      <c r="AI43" s="19">
        <f t="shared" si="33"/>
        <v>0.13025606286106273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63</v>
      </c>
      <c r="B44" s="32">
        <f t="shared" si="18"/>
        <v>1.0065998765832418</v>
      </c>
      <c r="C44" s="28">
        <f t="shared" si="8"/>
        <v>0.16254480978548969</v>
      </c>
      <c r="D44" s="33">
        <f t="shared" si="19"/>
        <v>0.16956819680567028</v>
      </c>
      <c r="E44" s="28">
        <f t="shared" si="9"/>
        <v>7.0233870201805906E-3</v>
      </c>
      <c r="F44" s="34">
        <f t="shared" si="35"/>
        <v>8.0984926395675783E-3</v>
      </c>
      <c r="G44" s="30">
        <f t="shared" si="10"/>
        <v>1.0751056193869877E-3</v>
      </c>
      <c r="H44" s="30">
        <f t="shared" ref="H44:H107" si="41">H43*EXP(-$N$6*$N$7)</f>
        <v>2E-3</v>
      </c>
      <c r="I44" s="31">
        <f t="shared" si="40"/>
        <v>-9.2489438061301235E-4</v>
      </c>
      <c r="J44" s="30">
        <f t="shared" si="21"/>
        <v>0.82935669757494279</v>
      </c>
      <c r="K44" s="30">
        <f t="shared" si="22"/>
        <v>0</v>
      </c>
      <c r="L44" s="29">
        <v>5.2449999999999997E-2</v>
      </c>
      <c r="M44" s="29">
        <v>6.8865547999999999E-2</v>
      </c>
      <c r="N44" s="37">
        <f t="shared" si="23"/>
        <v>5.3565999999999996E-2</v>
      </c>
      <c r="O44" s="37">
        <f t="shared" si="24"/>
        <v>7.0166065200000002E-2</v>
      </c>
      <c r="P44" s="32">
        <f t="shared" si="36"/>
        <v>0.2</v>
      </c>
      <c r="Q44" s="32">
        <f t="shared" si="12"/>
        <v>5.3869074184215562E-2</v>
      </c>
      <c r="R44" s="43">
        <v>21</v>
      </c>
      <c r="S44" s="44">
        <f t="shared" si="13"/>
        <v>0.16956819680567028</v>
      </c>
      <c r="T44" s="44">
        <f t="shared" si="14"/>
        <v>9.4438767424336642E-2</v>
      </c>
      <c r="U44" s="44">
        <f t="shared" si="15"/>
        <v>0.11332652090920396</v>
      </c>
      <c r="V44" s="44">
        <f t="shared" si="16"/>
        <v>2.3609691856084161E-2</v>
      </c>
      <c r="W44" s="44">
        <f t="shared" si="17"/>
        <v>2.3609691856084161E-2</v>
      </c>
      <c r="X44" s="44">
        <f t="shared" si="37"/>
        <v>0.77223471166645941</v>
      </c>
      <c r="Y44" s="44">
        <f t="shared" si="39"/>
        <v>4.1543533078820867E-2</v>
      </c>
      <c r="Z44" s="32">
        <f t="shared" si="25"/>
        <v>1.3177385344705771E-2</v>
      </c>
      <c r="AA44" s="32">
        <f t="shared" si="26"/>
        <v>0.15633564842539791</v>
      </c>
      <c r="AB44" s="32">
        <f t="shared" si="27"/>
        <v>0</v>
      </c>
      <c r="AC44" s="32">
        <f t="shared" si="28"/>
        <v>1.9145169971762196E-3</v>
      </c>
      <c r="AE44" s="19">
        <f t="shared" si="29"/>
        <v>0.16147906786679195</v>
      </c>
      <c r="AF44" s="19">
        <f t="shared" si="30"/>
        <v>7.3350865628104877E-3</v>
      </c>
      <c r="AG44" s="19">
        <f t="shared" si="31"/>
        <v>2.8564157651723805E-3</v>
      </c>
      <c r="AH44" s="19">
        <f t="shared" si="32"/>
        <v>0.13221956231075382</v>
      </c>
      <c r="AI44" s="19">
        <f t="shared" si="33"/>
        <v>0.13490932847942158</v>
      </c>
      <c r="AO44" s="3"/>
      <c r="AP44" s="3"/>
    </row>
    <row r="45" spans="1:72" x14ac:dyDescent="0.25">
      <c r="A45" s="45">
        <f t="shared" si="34"/>
        <v>64</v>
      </c>
      <c r="B45" s="32">
        <f t="shared" si="18"/>
        <v>1.0073623176093218</v>
      </c>
      <c r="C45" s="28">
        <f t="shared" si="8"/>
        <v>0.15396824396661016</v>
      </c>
      <c r="D45" s="33">
        <f t="shared" si="19"/>
        <v>0.16054482497955677</v>
      </c>
      <c r="E45" s="28">
        <f t="shared" si="9"/>
        <v>6.5765810129466157E-3</v>
      </c>
      <c r="F45" s="34">
        <f t="shared" si="35"/>
        <v>7.5399184633360402E-3</v>
      </c>
      <c r="G45" s="30">
        <f t="shared" si="10"/>
        <v>9.6333745038942441E-4</v>
      </c>
      <c r="H45" s="30">
        <f t="shared" si="41"/>
        <v>2E-3</v>
      </c>
      <c r="I45" s="31">
        <f t="shared" si="40"/>
        <v>-1.0366625496105756E-3</v>
      </c>
      <c r="J45" s="30">
        <f t="shared" si="21"/>
        <v>0.83849183757005374</v>
      </c>
      <c r="K45" s="30">
        <f t="shared" si="22"/>
        <v>0</v>
      </c>
      <c r="L45" s="29">
        <v>5.2449999999999997E-2</v>
      </c>
      <c r="M45" s="29">
        <v>6.8865547999999999E-2</v>
      </c>
      <c r="N45" s="37">
        <f t="shared" si="23"/>
        <v>5.4681999999999994E-2</v>
      </c>
      <c r="O45" s="37">
        <f t="shared" si="24"/>
        <v>7.1466582400000006E-2</v>
      </c>
      <c r="P45" s="32">
        <f t="shared" si="36"/>
        <v>0.4</v>
      </c>
      <c r="Q45" s="32">
        <f t="shared" si="12"/>
        <v>5.5002465814593608E-2</v>
      </c>
      <c r="R45" s="43">
        <v>22</v>
      </c>
      <c r="S45" s="44">
        <f t="shared" si="13"/>
        <v>0.16054482497955677</v>
      </c>
      <c r="T45" s="44">
        <f t="shared" si="14"/>
        <v>9.6556699614865737E-2</v>
      </c>
      <c r="U45" s="44">
        <f t="shared" si="15"/>
        <v>0.11586803953783888</v>
      </c>
      <c r="V45" s="44">
        <f t="shared" si="16"/>
        <v>2.4139174903716434E-2</v>
      </c>
      <c r="W45" s="44">
        <f t="shared" si="17"/>
        <v>2.4139174903716434E-2</v>
      </c>
      <c r="X45" s="44">
        <f t="shared" si="37"/>
        <v>0.76757526084729544</v>
      </c>
      <c r="Y45" s="44">
        <f t="shared" si="39"/>
        <v>4.1178610377268894E-2</v>
      </c>
      <c r="Z45" s="32">
        <f t="shared" si="25"/>
        <v>1.2342518237169371E-2</v>
      </c>
      <c r="AA45" s="32">
        <f t="shared" si="26"/>
        <v>0.14813985378735331</v>
      </c>
      <c r="AB45" s="32">
        <f t="shared" si="27"/>
        <v>0</v>
      </c>
      <c r="AC45" s="32">
        <f t="shared" si="28"/>
        <v>1.8326876662383238E-3</v>
      </c>
      <c r="AE45" s="19">
        <f t="shared" si="29"/>
        <v>0.15284296551017362</v>
      </c>
      <c r="AF45" s="19">
        <f t="shared" si="30"/>
        <v>6.8917627769881033E-3</v>
      </c>
      <c r="AG45" s="19">
        <f t="shared" si="31"/>
        <v>2.7869234658539827E-3</v>
      </c>
      <c r="AH45" s="19">
        <f t="shared" si="32"/>
        <v>0.13686329318502763</v>
      </c>
      <c r="AI45" s="19">
        <f t="shared" si="33"/>
        <v>0.13941451604690688</v>
      </c>
    </row>
    <row r="46" spans="1:72" x14ac:dyDescent="0.25">
      <c r="A46" s="45">
        <f t="shared" si="34"/>
        <v>65</v>
      </c>
      <c r="B46" s="32">
        <f t="shared" si="18"/>
        <v>1.0082448358975782</v>
      </c>
      <c r="C46" s="28">
        <f t="shared" si="8"/>
        <v>0.14568340184618667</v>
      </c>
      <c r="D46" s="33">
        <f t="shared" si="19"/>
        <v>0.15183208206595275</v>
      </c>
      <c r="E46" s="28">
        <f>MAX($I$15,((EXP($Y$9+$Y$8*A46)-1)/EXP($Y$9+$Y$8*A46))*F46)</f>
        <v>6.1486802197660952E-3</v>
      </c>
      <c r="F46" s="34">
        <f t="shared" si="35"/>
        <v>7.0107470775168336E-3</v>
      </c>
      <c r="G46" s="30">
        <f t="shared" si="10"/>
        <v>8.6206685775073837E-4</v>
      </c>
      <c r="H46" s="30">
        <f t="shared" si="41"/>
        <v>2E-3</v>
      </c>
      <c r="I46" s="31">
        <f t="shared" si="40"/>
        <v>-1.1379331422492617E-3</v>
      </c>
      <c r="J46" s="30">
        <f t="shared" si="21"/>
        <v>0.84730585107629641</v>
      </c>
      <c r="K46" s="30">
        <f t="shared" si="22"/>
        <v>0</v>
      </c>
      <c r="L46" s="29">
        <v>5.2449999999999997E-2</v>
      </c>
      <c r="M46" s="29">
        <v>6.8865547999999999E-2</v>
      </c>
      <c r="N46" s="37">
        <f t="shared" si="23"/>
        <v>5.5798E-2</v>
      </c>
      <c r="O46" s="37">
        <f t="shared" si="24"/>
        <v>7.2767099599999996E-2</v>
      </c>
      <c r="P46" s="32">
        <f t="shared" si="36"/>
        <v>0.60000000000000009</v>
      </c>
      <c r="Q46" s="32">
        <f t="shared" si="12"/>
        <v>5.6137233821289503E-2</v>
      </c>
      <c r="R46" s="43">
        <v>23</v>
      </c>
      <c r="S46" s="44">
        <f t="shared" si="13"/>
        <v>0.15183208206595275</v>
      </c>
      <c r="T46" s="44">
        <f t="shared" si="14"/>
        <v>9.8686485726850862E-2</v>
      </c>
      <c r="U46" s="44">
        <f t="shared" si="15"/>
        <v>0.11842378287222102</v>
      </c>
      <c r="V46" s="44">
        <f t="shared" si="16"/>
        <v>2.4671621431712715E-2</v>
      </c>
      <c r="W46" s="44">
        <f t="shared" si="17"/>
        <v>2.4671621431712715E-2</v>
      </c>
      <c r="X46" s="44">
        <f t="shared" si="37"/>
        <v>0.76288973140092808</v>
      </c>
      <c r="Y46" s="44">
        <f t="shared" si="39"/>
        <v>4.0816893194560375E-2</v>
      </c>
      <c r="Z46" s="32">
        <f t="shared" si="25"/>
        <v>1.1545412399728635E-2</v>
      </c>
      <c r="AA46" s="32">
        <f t="shared" si="26"/>
        <v>0.14021770832404087</v>
      </c>
      <c r="AB46" s="32">
        <f t="shared" si="27"/>
        <v>0</v>
      </c>
      <c r="AC46" s="32">
        <f t="shared" si="28"/>
        <v>1.754355843764244E-3</v>
      </c>
      <c r="AE46" s="19">
        <f t="shared" si="29"/>
        <v>0.14449208828973939</v>
      </c>
      <c r="AF46" s="19">
        <f t="shared" si="30"/>
        <v>6.4674545889100111E-3</v>
      </c>
      <c r="AG46" s="19">
        <f t="shared" si="31"/>
        <v>2.7191218096567437E-3</v>
      </c>
      <c r="AH46" s="19">
        <f t="shared" si="32"/>
        <v>0.14135133130420988</v>
      </c>
      <c r="AI46" s="19">
        <f t="shared" si="33"/>
        <v>0.1437694649924342</v>
      </c>
    </row>
    <row r="47" spans="1:72" x14ac:dyDescent="0.25">
      <c r="A47" s="45">
        <f t="shared" si="34"/>
        <v>66</v>
      </c>
      <c r="B47" s="32">
        <f t="shared" si="18"/>
        <v>1.0092526365245895</v>
      </c>
      <c r="C47" s="28">
        <f t="shared" si="8"/>
        <v>0.13769221642262797</v>
      </c>
      <c r="D47" s="33">
        <f t="shared" si="19"/>
        <v>0.14343201888229773</v>
      </c>
      <c r="E47" s="28">
        <f t="shared" si="9"/>
        <v>5.7398024596697723E-3</v>
      </c>
      <c r="F47" s="34">
        <f t="shared" si="35"/>
        <v>6.5102421469463581E-3</v>
      </c>
      <c r="G47" s="30">
        <f t="shared" si="10"/>
        <v>7.7043968727658584E-4</v>
      </c>
      <c r="H47" s="30">
        <f t="shared" si="41"/>
        <v>2E-3</v>
      </c>
      <c r="I47" s="31">
        <f t="shared" si="40"/>
        <v>-1.2295603127234142E-3</v>
      </c>
      <c r="J47" s="30">
        <f t="shared" si="21"/>
        <v>0.85579754143042575</v>
      </c>
      <c r="K47" s="30">
        <f t="shared" si="22"/>
        <v>0</v>
      </c>
      <c r="L47" s="29">
        <v>5.2449999999999997E-2</v>
      </c>
      <c r="M47" s="29">
        <v>6.8865547999999999E-2</v>
      </c>
      <c r="N47" s="37">
        <f t="shared" si="23"/>
        <v>5.6913999999999999E-2</v>
      </c>
      <c r="O47" s="37">
        <f t="shared" si="24"/>
        <v>7.40676168E-2</v>
      </c>
      <c r="P47" s="32">
        <f t="shared" si="36"/>
        <v>0.8</v>
      </c>
      <c r="Q47" s="32">
        <f t="shared" si="12"/>
        <v>5.7273501952369382E-2</v>
      </c>
      <c r="R47" s="43">
        <v>24</v>
      </c>
      <c r="S47" s="44">
        <f t="shared" si="13"/>
        <v>0.14343201888229773</v>
      </c>
      <c r="T47" s="44">
        <f t="shared" si="14"/>
        <v>0.1008283246382314</v>
      </c>
      <c r="U47" s="44">
        <f t="shared" si="15"/>
        <v>0.12099398956587767</v>
      </c>
      <c r="V47" s="44">
        <f t="shared" si="16"/>
        <v>2.5207081159557849E-2</v>
      </c>
      <c r="W47" s="44">
        <f t="shared" si="17"/>
        <v>2.5207081159557849E-2</v>
      </c>
      <c r="X47" s="44">
        <f t="shared" si="37"/>
        <v>0.75817768579589084</v>
      </c>
      <c r="Y47" s="44">
        <f t="shared" si="39"/>
        <v>4.0458353373085468E-2</v>
      </c>
      <c r="Z47" s="32">
        <f t="shared" si="25"/>
        <v>1.0785744023299411E-2</v>
      </c>
      <c r="AA47" s="32">
        <f t="shared" si="26"/>
        <v>0.13257156194200445</v>
      </c>
      <c r="AB47" s="32">
        <f t="shared" si="27"/>
        <v>0</v>
      </c>
      <c r="AC47" s="32">
        <f t="shared" si="28"/>
        <v>1.679372040991036E-3</v>
      </c>
      <c r="AE47" s="19">
        <f t="shared" si="29"/>
        <v>0.13642988032885187</v>
      </c>
      <c r="AF47" s="19">
        <f t="shared" si="30"/>
        <v>6.0619556864032398E-3</v>
      </c>
      <c r="AG47" s="19">
        <f t="shared" si="31"/>
        <v>2.6529696657763705E-3</v>
      </c>
      <c r="AH47" s="19">
        <f t="shared" si="32"/>
        <v>0.14568208584434497</v>
      </c>
      <c r="AI47" s="19">
        <f t="shared" si="33"/>
        <v>0.14797256945957379</v>
      </c>
    </row>
    <row r="48" spans="1:72" x14ac:dyDescent="0.25">
      <c r="A48" s="45">
        <f t="shared" si="34"/>
        <v>67</v>
      </c>
      <c r="B48" s="32">
        <f t="shared" si="18"/>
        <v>1.0103910965020351</v>
      </c>
      <c r="C48" s="28">
        <f t="shared" si="8"/>
        <v>0.12999560143875025</v>
      </c>
      <c r="D48" s="33">
        <f t="shared" si="19"/>
        <v>0.1353455566514285</v>
      </c>
      <c r="E48" s="28">
        <f t="shared" si="9"/>
        <v>5.3499552126782422E-3</v>
      </c>
      <c r="F48" s="34">
        <f t="shared" si="35"/>
        <v>6.0376116869435854E-3</v>
      </c>
      <c r="G48" s="30">
        <f t="shared" si="10"/>
        <v>6.8765647426534317E-4</v>
      </c>
      <c r="H48" s="30">
        <f t="shared" si="41"/>
        <v>2E-3</v>
      </c>
      <c r="I48" s="31">
        <f t="shared" si="40"/>
        <v>-1.3123435257346569E-3</v>
      </c>
      <c r="J48" s="30">
        <f t="shared" si="21"/>
        <v>0.86396678687430628</v>
      </c>
      <c r="K48" s="30">
        <f t="shared" si="22"/>
        <v>0</v>
      </c>
      <c r="L48" s="29">
        <v>5.8029999999999998E-2</v>
      </c>
      <c r="M48" s="29">
        <v>7.5368134000000003E-2</v>
      </c>
      <c r="N48" s="37">
        <f t="shared" si="23"/>
        <v>5.8029999999999998E-2</v>
      </c>
      <c r="O48" s="37">
        <f t="shared" si="24"/>
        <v>7.5368134000000003E-2</v>
      </c>
      <c r="P48" s="32">
        <f t="shared" si="36"/>
        <v>0</v>
      </c>
      <c r="Q48" s="32">
        <f t="shared" si="12"/>
        <v>5.841140416291641E-2</v>
      </c>
      <c r="R48" s="43">
        <v>25</v>
      </c>
      <c r="S48" s="44">
        <f t="shared" si="13"/>
        <v>0.1353455566514285</v>
      </c>
      <c r="T48" s="44">
        <f t="shared" si="14"/>
        <v>0.10298242341468362</v>
      </c>
      <c r="U48" s="44">
        <f t="shared" si="15"/>
        <v>0.12357890809762034</v>
      </c>
      <c r="V48" s="44">
        <f t="shared" si="16"/>
        <v>2.5745605853670906E-2</v>
      </c>
      <c r="W48" s="44">
        <f t="shared" si="17"/>
        <v>2.5745605853670906E-2</v>
      </c>
      <c r="X48" s="44">
        <f t="shared" si="37"/>
        <v>0.75343866848769592</v>
      </c>
      <c r="Y48" s="44">
        <f t="shared" si="39"/>
        <v>4.0102963002573683E-2</v>
      </c>
      <c r="Z48" s="32">
        <f t="shared" si="25"/>
        <v>1.0063048107941942E-2</v>
      </c>
      <c r="AA48" s="32">
        <f t="shared" si="26"/>
        <v>0.12520277375272895</v>
      </c>
      <c r="AB48" s="32">
        <f t="shared" si="27"/>
        <v>0</v>
      </c>
      <c r="AC48" s="32">
        <f t="shared" si="28"/>
        <v>1.6075931585299282E-3</v>
      </c>
      <c r="AE48" s="19">
        <f t="shared" si="29"/>
        <v>0.12865869650751463</v>
      </c>
      <c r="AF48" s="19">
        <f t="shared" si="30"/>
        <v>5.6750070984206797E-3</v>
      </c>
      <c r="AG48" s="19">
        <f t="shared" si="31"/>
        <v>2.5884269040591752E-3</v>
      </c>
      <c r="AH48" s="19">
        <f t="shared" si="32"/>
        <v>0.14985454511345261</v>
      </c>
      <c r="AI48" s="19">
        <f t="shared" si="33"/>
        <v>0.15202278536150318</v>
      </c>
    </row>
    <row r="49" spans="1:35" x14ac:dyDescent="0.25">
      <c r="A49" s="45">
        <f t="shared" si="34"/>
        <v>68</v>
      </c>
      <c r="B49" s="32">
        <f t="shared" si="18"/>
        <v>1.0116720524212071</v>
      </c>
      <c r="C49" s="28">
        <f t="shared" si="8"/>
        <v>0.12259425761216423</v>
      </c>
      <c r="D49" s="33">
        <f t="shared" si="19"/>
        <v>0.12757331091683222</v>
      </c>
      <c r="E49" s="28">
        <f t="shared" si="9"/>
        <v>4.9790533046679816E-3</v>
      </c>
      <c r="F49" s="34">
        <f t="shared" si="35"/>
        <v>5.5920248360772145E-3</v>
      </c>
      <c r="G49" s="30">
        <f t="shared" si="10"/>
        <v>6.1297153140923294E-4</v>
      </c>
      <c r="H49" s="30">
        <f t="shared" si="41"/>
        <v>2E-3</v>
      </c>
      <c r="I49" s="31">
        <f t="shared" si="40"/>
        <v>-1.3870284685907671E-3</v>
      </c>
      <c r="J49" s="30">
        <f t="shared" si="21"/>
        <v>0.87181371755175863</v>
      </c>
      <c r="K49" s="30">
        <f t="shared" si="22"/>
        <v>0</v>
      </c>
      <c r="L49" s="29">
        <v>5.8029999999999998E-2</v>
      </c>
      <c r="M49" s="29">
        <v>7.5368134000000003E-2</v>
      </c>
      <c r="N49" s="37">
        <f t="shared" si="23"/>
        <v>5.9139999999999998E-2</v>
      </c>
      <c r="O49" s="37">
        <f t="shared" si="24"/>
        <v>7.6667071400000009E-2</v>
      </c>
      <c r="P49" s="32">
        <f t="shared" si="36"/>
        <v>0.2</v>
      </c>
      <c r="Q49" s="32">
        <f t="shared" si="12"/>
        <v>5.9545090139065941E-2</v>
      </c>
      <c r="R49" s="43">
        <v>26</v>
      </c>
      <c r="S49" s="44">
        <f t="shared" si="13"/>
        <v>0.12757331091683222</v>
      </c>
      <c r="T49" s="44">
        <f t="shared" si="14"/>
        <v>0.10513846802791424</v>
      </c>
      <c r="U49" s="44">
        <f t="shared" si="15"/>
        <v>0.12616616163349709</v>
      </c>
      <c r="V49" s="44">
        <f t="shared" si="16"/>
        <v>2.628461700697856E-2</v>
      </c>
      <c r="W49" s="44">
        <f t="shared" si="17"/>
        <v>2.628461700697856E-2</v>
      </c>
      <c r="X49" s="44">
        <f t="shared" si="37"/>
        <v>0.74869537033858857</v>
      </c>
      <c r="Y49" s="44">
        <f t="shared" si="39"/>
        <v>3.9750694417921242E-2</v>
      </c>
      <c r="Z49" s="32">
        <f t="shared" si="25"/>
        <v>9.3767325953586951E-3</v>
      </c>
      <c r="AA49" s="32">
        <f t="shared" si="26"/>
        <v>0.11811175703670901</v>
      </c>
      <c r="AB49" s="32">
        <f t="shared" si="27"/>
        <v>0</v>
      </c>
      <c r="AC49" s="32">
        <f t="shared" si="28"/>
        <v>1.5388822132748755E-3</v>
      </c>
      <c r="AE49" s="19">
        <f t="shared" si="29"/>
        <v>0.12117984016536064</v>
      </c>
      <c r="AF49" s="19">
        <f t="shared" si="30"/>
        <v>5.3063066295570508E-3</v>
      </c>
      <c r="AG49" s="19">
        <f t="shared" si="31"/>
        <v>2.5254543706577505E-3</v>
      </c>
      <c r="AH49" s="19">
        <f t="shared" si="32"/>
        <v>0.15386825238405122</v>
      </c>
      <c r="AI49" s="19">
        <f t="shared" si="33"/>
        <v>0.1559196074353236</v>
      </c>
    </row>
    <row r="50" spans="1:35" x14ac:dyDescent="0.25">
      <c r="A50" s="45">
        <f t="shared" si="34"/>
        <v>69</v>
      </c>
      <c r="B50" s="32">
        <f t="shared" si="18"/>
        <v>1.0130945595961465</v>
      </c>
      <c r="C50" s="28">
        <f t="shared" si="8"/>
        <v>0.1154870762262889</v>
      </c>
      <c r="D50" s="33">
        <f t="shared" si="19"/>
        <v>0.12011398740266326</v>
      </c>
      <c r="E50" s="28">
        <f t="shared" si="9"/>
        <v>4.6269111763743639E-3</v>
      </c>
      <c r="F50" s="34">
        <f t="shared" si="35"/>
        <v>5.1725998656077599E-3</v>
      </c>
      <c r="G50" s="30">
        <f t="shared" si="10"/>
        <v>5.4568868923339595E-4</v>
      </c>
      <c r="H50" s="30">
        <f t="shared" si="41"/>
        <v>2E-3</v>
      </c>
      <c r="I50" s="31">
        <f t="shared" si="40"/>
        <v>-1.4543113107666041E-3</v>
      </c>
      <c r="J50" s="30">
        <f t="shared" si="21"/>
        <v>0.87934032390810324</v>
      </c>
      <c r="K50" s="30">
        <f t="shared" si="22"/>
        <v>0</v>
      </c>
      <c r="L50" s="29">
        <v>5.8029999999999998E-2</v>
      </c>
      <c r="M50" s="29">
        <v>7.5368134000000003E-2</v>
      </c>
      <c r="N50" s="37">
        <f t="shared" si="23"/>
        <v>6.0249999999999998E-2</v>
      </c>
      <c r="O50" s="37">
        <f t="shared" si="24"/>
        <v>7.7966008800000014E-2</v>
      </c>
      <c r="P50" s="32">
        <f t="shared" si="36"/>
        <v>0.4</v>
      </c>
      <c r="Q50" s="32">
        <f t="shared" si="12"/>
        <v>6.0680724902018229E-2</v>
      </c>
      <c r="R50" s="43">
        <v>27</v>
      </c>
      <c r="S50" s="44">
        <f t="shared" si="13"/>
        <v>0.12011398740266326</v>
      </c>
      <c r="T50" s="44">
        <f t="shared" si="14"/>
        <v>0.10730726611751137</v>
      </c>
      <c r="U50" s="44">
        <f t="shared" si="15"/>
        <v>0.12876871934101364</v>
      </c>
      <c r="V50" s="44">
        <f t="shared" si="16"/>
        <v>2.6826816529377844E-2</v>
      </c>
      <c r="W50" s="44">
        <f t="shared" si="17"/>
        <v>2.6826816529377844E-2</v>
      </c>
      <c r="X50" s="44">
        <f t="shared" si="37"/>
        <v>0.74392401454147494</v>
      </c>
      <c r="Y50" s="44">
        <f t="shared" si="39"/>
        <v>3.9401520197037507E-2</v>
      </c>
      <c r="Z50" s="32">
        <f t="shared" si="25"/>
        <v>8.7262436599008942E-3</v>
      </c>
      <c r="AA50" s="32">
        <f t="shared" si="26"/>
        <v>0.11129935995091016</v>
      </c>
      <c r="AB50" s="32">
        <f t="shared" si="27"/>
        <v>0</v>
      </c>
      <c r="AC50" s="32">
        <f t="shared" si="28"/>
        <v>1.473108076983454E-3</v>
      </c>
      <c r="AE50" s="19">
        <f t="shared" si="29"/>
        <v>0.1139943701526992</v>
      </c>
      <c r="AF50" s="19">
        <f t="shared" si="30"/>
        <v>4.9555124833509786E-3</v>
      </c>
      <c r="AG50" s="19">
        <f t="shared" si="31"/>
        <v>2.4640138642789064E-3</v>
      </c>
      <c r="AH50" s="19">
        <f t="shared" si="32"/>
        <v>0.15772289441166618</v>
      </c>
      <c r="AI50" s="19">
        <f t="shared" si="33"/>
        <v>0.15966267007295495</v>
      </c>
    </row>
    <row r="51" spans="1:35" x14ac:dyDescent="0.25">
      <c r="A51" s="45">
        <f t="shared" si="34"/>
        <v>70</v>
      </c>
      <c r="B51" s="32">
        <f t="shared" si="18"/>
        <v>1.0146648982310684</v>
      </c>
      <c r="C51" s="28">
        <f t="shared" si="8"/>
        <v>0.10867209387305866</v>
      </c>
      <c r="D51" s="33">
        <f t="shared" si="19"/>
        <v>0.11296535592142319</v>
      </c>
      <c r="E51" s="28">
        <f t="shared" si="9"/>
        <v>4.2932620483645302E-3</v>
      </c>
      <c r="F51" s="34">
        <f t="shared" si="35"/>
        <v>4.7784225963629027E-3</v>
      </c>
      <c r="G51" s="30">
        <f t="shared" si="10"/>
        <v>4.8516054799837248E-4</v>
      </c>
      <c r="H51" s="30">
        <f t="shared" si="41"/>
        <v>2E-3</v>
      </c>
      <c r="I51" s="31">
        <f t="shared" si="40"/>
        <v>-1.5148394520016276E-3</v>
      </c>
      <c r="J51" s="30">
        <f t="shared" si="21"/>
        <v>0.8865494835305785</v>
      </c>
      <c r="K51" s="30">
        <f t="shared" si="22"/>
        <v>0</v>
      </c>
      <c r="L51" s="29">
        <v>5.8029999999999998E-2</v>
      </c>
      <c r="M51" s="29">
        <v>7.5368134000000003E-2</v>
      </c>
      <c r="N51" s="37">
        <f t="shared" si="23"/>
        <v>6.1359999999999998E-2</v>
      </c>
      <c r="O51" s="37">
        <f t="shared" si="24"/>
        <v>7.9264946199999992E-2</v>
      </c>
      <c r="P51" s="32">
        <f t="shared" si="36"/>
        <v>0.60000000000000009</v>
      </c>
      <c r="Q51" s="32">
        <f t="shared" si="12"/>
        <v>6.1818490516594521E-2</v>
      </c>
      <c r="R51" s="43">
        <v>28</v>
      </c>
      <c r="S51" s="44">
        <f t="shared" si="13"/>
        <v>0.11296535592142319</v>
      </c>
      <c r="T51" s="44">
        <f t="shared" si="14"/>
        <v>0.10948908482416653</v>
      </c>
      <c r="U51" s="44">
        <f t="shared" si="15"/>
        <v>0.13138690178899984</v>
      </c>
      <c r="V51" s="44">
        <f t="shared" si="16"/>
        <v>2.7372271206041632E-2</v>
      </c>
      <c r="W51" s="44">
        <f t="shared" si="17"/>
        <v>2.7372271206041632E-2</v>
      </c>
      <c r="X51" s="44">
        <f t="shared" si="37"/>
        <v>0.73912401338683364</v>
      </c>
      <c r="Y51" s="44">
        <f t="shared" si="39"/>
        <v>3.9055413158710334E-2</v>
      </c>
      <c r="Z51" s="32">
        <f t="shared" si="25"/>
        <v>8.110636491410167E-3</v>
      </c>
      <c r="AA51" s="32">
        <f t="shared" si="26"/>
        <v>0.10476340407664833</v>
      </c>
      <c r="AB51" s="32">
        <f t="shared" si="27"/>
        <v>0</v>
      </c>
      <c r="AC51" s="32">
        <f t="shared" si="28"/>
        <v>1.4101452260311983E-3</v>
      </c>
      <c r="AE51" s="19">
        <f t="shared" si="29"/>
        <v>0.10710146183485189</v>
      </c>
      <c r="AF51" s="19">
        <f t="shared" si="30"/>
        <v>4.6222769525717383E-3</v>
      </c>
      <c r="AG51" s="19">
        <f t="shared" si="31"/>
        <v>2.4040681130094591E-3</v>
      </c>
      <c r="AH51" s="19">
        <f t="shared" si="32"/>
        <v>0.16141911546129414</v>
      </c>
      <c r="AI51" s="19">
        <f t="shared" si="33"/>
        <v>0.163252538623223</v>
      </c>
    </row>
    <row r="52" spans="1:35" x14ac:dyDescent="0.25">
      <c r="A52" s="45">
        <f t="shared" si="34"/>
        <v>71</v>
      </c>
      <c r="B52" s="32">
        <f t="shared" si="18"/>
        <v>1.016389356481906</v>
      </c>
      <c r="C52" s="28">
        <f t="shared" si="8"/>
        <v>0.10214654758217309</v>
      </c>
      <c r="D52" s="33">
        <f t="shared" si="19"/>
        <v>0.10612431467964349</v>
      </c>
      <c r="E52" s="28">
        <f t="shared" si="9"/>
        <v>3.9777670974703973E-3</v>
      </c>
      <c r="F52" s="34">
        <f t="shared" si="35"/>
        <v>4.4085533966717891E-3</v>
      </c>
      <c r="G52" s="30">
        <f t="shared" si="10"/>
        <v>4.307862992013918E-4</v>
      </c>
      <c r="H52" s="30">
        <f t="shared" si="41"/>
        <v>2E-3</v>
      </c>
      <c r="I52" s="31">
        <f t="shared" si="40"/>
        <v>-1.5692137007986082E-3</v>
      </c>
      <c r="J52" s="30">
        <f t="shared" si="21"/>
        <v>0.89344489902115498</v>
      </c>
      <c r="K52" s="30">
        <f t="shared" si="22"/>
        <v>0</v>
      </c>
      <c r="L52" s="29">
        <v>5.8029999999999998E-2</v>
      </c>
      <c r="M52" s="29">
        <v>7.5368134000000003E-2</v>
      </c>
      <c r="N52" s="37">
        <f t="shared" si="23"/>
        <v>6.2469999999999998E-2</v>
      </c>
      <c r="O52" s="37">
        <f t="shared" si="24"/>
        <v>8.0563883599999997E-2</v>
      </c>
      <c r="P52" s="32">
        <f t="shared" si="36"/>
        <v>0.8</v>
      </c>
      <c r="Q52" s="32">
        <f t="shared" si="12"/>
        <v>6.2958588004584232E-2</v>
      </c>
      <c r="R52" s="43">
        <v>29</v>
      </c>
      <c r="S52" s="44">
        <f t="shared" si="13"/>
        <v>0.10612431467964349</v>
      </c>
      <c r="T52" s="44">
        <f t="shared" si="14"/>
        <v>0.11168421773688786</v>
      </c>
      <c r="U52" s="44">
        <f t="shared" si="15"/>
        <v>0.13402106128426541</v>
      </c>
      <c r="V52" s="44">
        <f t="shared" si="16"/>
        <v>2.7921054434221965E-2</v>
      </c>
      <c r="W52" s="44">
        <f t="shared" si="17"/>
        <v>2.7921054434221965E-2</v>
      </c>
      <c r="X52" s="44">
        <f t="shared" si="37"/>
        <v>0.73429472097884674</v>
      </c>
      <c r="Y52" s="44">
        <f t="shared" si="39"/>
        <v>3.8712346360490153E-2</v>
      </c>
      <c r="Z52" s="32">
        <f t="shared" si="25"/>
        <v>7.5290134059108321E-3</v>
      </c>
      <c r="AA52" s="32">
        <f t="shared" si="26"/>
        <v>9.8501651723640865E-2</v>
      </c>
      <c r="AB52" s="32">
        <f t="shared" si="27"/>
        <v>0</v>
      </c>
      <c r="AC52" s="32">
        <f t="shared" si="28"/>
        <v>1.349873501861815E-3</v>
      </c>
      <c r="AE52" s="19">
        <f t="shared" si="29"/>
        <v>0.10049942665253749</v>
      </c>
      <c r="AF52" s="19">
        <f t="shared" si="30"/>
        <v>4.3061834550256195E-3</v>
      </c>
      <c r="AG52" s="19">
        <f t="shared" si="31"/>
        <v>2.3455807517058125E-3</v>
      </c>
      <c r="AH52" s="19">
        <f t="shared" si="32"/>
        <v>0.16495803236921033</v>
      </c>
      <c r="AI52" s="19">
        <f t="shared" si="33"/>
        <v>0.16669023775647102</v>
      </c>
    </row>
    <row r="53" spans="1:35" x14ac:dyDescent="0.25">
      <c r="A53" s="45">
        <f t="shared" si="34"/>
        <v>72</v>
      </c>
      <c r="B53" s="32">
        <f t="shared" si="18"/>
        <v>1.0182744920759836</v>
      </c>
      <c r="C53" s="28">
        <f t="shared" si="8"/>
        <v>9.5906931172044962E-2</v>
      </c>
      <c r="D53" s="33">
        <f t="shared" si="19"/>
        <v>9.9586955480239783E-2</v>
      </c>
      <c r="E53" s="28">
        <f t="shared" si="9"/>
        <v>3.6800243081948261E-3</v>
      </c>
      <c r="F53" s="34">
        <f t="shared" si="35"/>
        <v>4.0620338102872345E-3</v>
      </c>
      <c r="G53" s="30">
        <f t="shared" si="10"/>
        <v>3.8200950209240844E-4</v>
      </c>
      <c r="H53" s="30">
        <f t="shared" si="41"/>
        <v>2E-3</v>
      </c>
      <c r="I53" s="31">
        <f t="shared" si="40"/>
        <v>-1.6179904979075916E-3</v>
      </c>
      <c r="J53" s="30">
        <f t="shared" si="21"/>
        <v>0.9000310350176679</v>
      </c>
      <c r="K53" s="30">
        <f t="shared" si="22"/>
        <v>0</v>
      </c>
      <c r="L53" s="29">
        <v>6.3579999999999998E-2</v>
      </c>
      <c r="M53" s="29">
        <v>8.1862821000000002E-2</v>
      </c>
      <c r="N53" s="37">
        <f t="shared" si="23"/>
        <v>6.3579999999999998E-2</v>
      </c>
      <c r="O53" s="37">
        <f t="shared" si="24"/>
        <v>8.1862821000000002E-2</v>
      </c>
      <c r="P53" s="32">
        <f t="shared" si="36"/>
        <v>0</v>
      </c>
      <c r="Q53" s="32">
        <f t="shared" si="12"/>
        <v>6.4101217597409388E-2</v>
      </c>
      <c r="R53" s="43">
        <v>30</v>
      </c>
      <c r="S53" s="44">
        <f t="shared" si="13"/>
        <v>9.9586955480239783E-2</v>
      </c>
      <c r="T53" s="44">
        <f t="shared" si="14"/>
        <v>0.11389295054980585</v>
      </c>
      <c r="U53" s="44">
        <f t="shared" si="15"/>
        <v>0.136671540659767</v>
      </c>
      <c r="V53" s="44">
        <f t="shared" si="16"/>
        <v>2.8473237637451462E-2</v>
      </c>
      <c r="W53" s="44">
        <f t="shared" si="17"/>
        <v>2.8473237637451462E-2</v>
      </c>
      <c r="X53" s="44">
        <f t="shared" si="37"/>
        <v>0.72943550879042718</v>
      </c>
      <c r="Y53" s="44">
        <f t="shared" si="39"/>
        <v>3.8372293096592673E-2</v>
      </c>
      <c r="Z53" s="32">
        <f t="shared" si="25"/>
        <v>6.9804028166351546E-3</v>
      </c>
      <c r="AA53" s="32">
        <f t="shared" si="26"/>
        <v>9.2511131849684514E-2</v>
      </c>
      <c r="AB53" s="32">
        <f t="shared" si="27"/>
        <v>0</v>
      </c>
      <c r="AC53" s="32">
        <f t="shared" si="28"/>
        <v>1.2921778816761145E-3</v>
      </c>
      <c r="AE53" s="19">
        <f t="shared" si="29"/>
        <v>9.4185734709426844E-2</v>
      </c>
      <c r="AF53" s="19">
        <f t="shared" si="30"/>
        <v>4.0067879182279099E-3</v>
      </c>
      <c r="AG53" s="19">
        <f t="shared" si="31"/>
        <v>2.2885162999336187E-3</v>
      </c>
      <c r="AH53" s="19">
        <f t="shared" si="32"/>
        <v>0.1683412016081112</v>
      </c>
      <c r="AI53" s="19">
        <f t="shared" si="33"/>
        <v>0.16997722044925068</v>
      </c>
    </row>
    <row r="54" spans="1:35" x14ac:dyDescent="0.25">
      <c r="A54" s="45">
        <f t="shared" si="34"/>
        <v>73</v>
      </c>
      <c r="B54" s="32">
        <f t="shared" si="18"/>
        <v>1.0203715024950966</v>
      </c>
      <c r="C54" s="28">
        <f t="shared" si="8"/>
        <v>8.9952964591799744E-2</v>
      </c>
      <c r="D54" s="33">
        <f t="shared" si="19"/>
        <v>9.3352550072273485E-2</v>
      </c>
      <c r="E54" s="28">
        <f t="shared" si="9"/>
        <v>3.3995854804737373E-3</v>
      </c>
      <c r="F54" s="34">
        <f t="shared" si="35"/>
        <v>3.7379021652863042E-3</v>
      </c>
      <c r="G54" s="30">
        <f t="shared" si="10"/>
        <v>3.3831668481256686E-4</v>
      </c>
      <c r="H54" s="30">
        <f t="shared" si="41"/>
        <v>2E-3</v>
      </c>
      <c r="I54" s="31">
        <f t="shared" si="40"/>
        <v>-1.6616833151874332E-3</v>
      </c>
      <c r="J54" s="30">
        <f t="shared" si="21"/>
        <v>0.90630913324291407</v>
      </c>
      <c r="K54" s="30">
        <f t="shared" si="22"/>
        <v>0</v>
      </c>
      <c r="L54" s="29">
        <v>6.3579999999999998E-2</v>
      </c>
      <c r="M54" s="29">
        <v>8.1862821000000002E-2</v>
      </c>
      <c r="N54" s="37">
        <f t="shared" si="23"/>
        <v>6.4647999999999997E-2</v>
      </c>
      <c r="O54" s="37">
        <f t="shared" si="24"/>
        <v>8.3159251000000003E-2</v>
      </c>
      <c r="P54" s="32">
        <f t="shared" si="36"/>
        <v>0.2</v>
      </c>
      <c r="Q54" s="32">
        <f t="shared" si="12"/>
        <v>6.5204620460349513E-2</v>
      </c>
      <c r="R54" s="43">
        <v>31</v>
      </c>
      <c r="S54" s="44">
        <f t="shared" si="13"/>
        <v>9.3352550072273485E-2</v>
      </c>
      <c r="T54" s="44">
        <f t="shared" si="14"/>
        <v>0.11604139570902525</v>
      </c>
      <c r="U54" s="44">
        <f t="shared" si="15"/>
        <v>0.13924967485083029</v>
      </c>
      <c r="V54" s="44">
        <f t="shared" si="16"/>
        <v>2.9010348927256312E-2</v>
      </c>
      <c r="W54" s="44">
        <f t="shared" si="17"/>
        <v>2.9010348927256312E-2</v>
      </c>
      <c r="X54" s="44">
        <f t="shared" si="37"/>
        <v>0.72470892944014442</v>
      </c>
      <c r="Y54" s="44">
        <f t="shared" si="39"/>
        <v>3.8035226895819979E-2</v>
      </c>
      <c r="Z54" s="32">
        <f t="shared" si="25"/>
        <v>6.4637713269020906E-3</v>
      </c>
      <c r="AA54" s="32">
        <f t="shared" si="26"/>
        <v>8.6788196042096033E-2</v>
      </c>
      <c r="AB54" s="32">
        <f t="shared" si="27"/>
        <v>0</v>
      </c>
      <c r="AC54" s="32">
        <f t="shared" si="28"/>
        <v>1.236948258922041E-3</v>
      </c>
      <c r="AE54" s="19">
        <f t="shared" si="29"/>
        <v>8.8157072568019926E-2</v>
      </c>
      <c r="AF54" s="19">
        <f t="shared" si="30"/>
        <v>3.7236218301299386E-3</v>
      </c>
      <c r="AG54" s="19">
        <f t="shared" si="31"/>
        <v>2.2328401404441327E-3</v>
      </c>
      <c r="AH54" s="19">
        <f t="shared" si="32"/>
        <v>0.17157058829243182</v>
      </c>
      <c r="AI54" s="19">
        <f t="shared" si="33"/>
        <v>0.17311533815392444</v>
      </c>
    </row>
    <row r="55" spans="1:35" x14ac:dyDescent="0.25">
      <c r="A55" s="45">
        <f t="shared" si="34"/>
        <v>74</v>
      </c>
      <c r="B55" s="32">
        <f t="shared" si="18"/>
        <v>1.0226395855857093</v>
      </c>
      <c r="C55" s="28">
        <f t="shared" si="8"/>
        <v>8.4279080446703653E-2</v>
      </c>
      <c r="D55" s="33">
        <f t="shared" si="19"/>
        <v>8.7415025725350551E-2</v>
      </c>
      <c r="E55" s="28">
        <f t="shared" si="9"/>
        <v>3.1359452786468992E-3</v>
      </c>
      <c r="F55" s="34">
        <f t="shared" si="35"/>
        <v>3.4351783807668617E-3</v>
      </c>
      <c r="G55" s="30">
        <f t="shared" si="10"/>
        <v>2.9923310211996254E-4</v>
      </c>
      <c r="H55" s="30">
        <f t="shared" si="41"/>
        <v>2E-3</v>
      </c>
      <c r="I55" s="31">
        <f t="shared" si="40"/>
        <v>-1.7007668978800375E-3</v>
      </c>
      <c r="J55" s="30">
        <f t="shared" si="21"/>
        <v>0.91228574117252959</v>
      </c>
      <c r="K55" s="30">
        <f t="shared" si="22"/>
        <v>0</v>
      </c>
      <c r="L55" s="29">
        <v>6.3579999999999998E-2</v>
      </c>
      <c r="M55" s="29">
        <v>8.1862821000000002E-2</v>
      </c>
      <c r="N55" s="37">
        <f t="shared" si="23"/>
        <v>6.5715999999999997E-2</v>
      </c>
      <c r="O55" s="37">
        <f t="shared" si="24"/>
        <v>8.4455681000000005E-2</v>
      </c>
      <c r="P55" s="32">
        <f t="shared" si="36"/>
        <v>0.4</v>
      </c>
      <c r="Q55" s="32">
        <f t="shared" si="12"/>
        <v>6.6311063193778719E-2</v>
      </c>
      <c r="R55" s="43">
        <v>32</v>
      </c>
      <c r="S55" s="44">
        <f t="shared" si="13"/>
        <v>8.7415025725350551E-2</v>
      </c>
      <c r="T55" s="44">
        <f t="shared" si="14"/>
        <v>0.11820445425056243</v>
      </c>
      <c r="U55" s="44">
        <f t="shared" si="15"/>
        <v>0.14184534510067492</v>
      </c>
      <c r="V55" s="44">
        <f t="shared" si="16"/>
        <v>2.9551113562640608E-2</v>
      </c>
      <c r="W55" s="44">
        <f t="shared" si="17"/>
        <v>2.9551113562640608E-2</v>
      </c>
      <c r="X55" s="44">
        <f t="shared" si="37"/>
        <v>0.71995020064876258</v>
      </c>
      <c r="Y55" s="44">
        <f t="shared" si="39"/>
        <v>3.7701121519499906E-2</v>
      </c>
      <c r="Z55" s="32">
        <f t="shared" si="25"/>
        <v>5.9787446461051306E-3</v>
      </c>
      <c r="AA55" s="32">
        <f t="shared" si="26"/>
        <v>8.1335444821560701E-2</v>
      </c>
      <c r="AB55" s="32">
        <f t="shared" si="27"/>
        <v>0</v>
      </c>
      <c r="AC55" s="32">
        <f t="shared" si="28"/>
        <v>1.184079233166889E-3</v>
      </c>
      <c r="AE55" s="19">
        <f t="shared" si="29"/>
        <v>8.2413277986333203E-2</v>
      </c>
      <c r="AF55" s="19">
        <f t="shared" si="30"/>
        <v>3.4561957795052468E-3</v>
      </c>
      <c r="AG55" s="19">
        <f t="shared" si="31"/>
        <v>2.1785184981742045E-3</v>
      </c>
      <c r="AH55" s="19">
        <f t="shared" si="32"/>
        <v>0.17464656885714858</v>
      </c>
      <c r="AI55" s="19">
        <f t="shared" si="33"/>
        <v>0.17610489986378902</v>
      </c>
    </row>
    <row r="56" spans="1:35" x14ac:dyDescent="0.25">
      <c r="A56" s="45">
        <f t="shared" si="34"/>
        <v>75</v>
      </c>
      <c r="B56" s="32">
        <f t="shared" si="18"/>
        <v>1.0250878638601335</v>
      </c>
      <c r="C56" s="28">
        <f t="shared" si="8"/>
        <v>7.887921288271682E-2</v>
      </c>
      <c r="D56" s="33">
        <f>EXP(-N56)*D55</f>
        <v>8.1767772514600601E-2</v>
      </c>
      <c r="E56" s="28">
        <f t="shared" si="9"/>
        <v>2.8885596318837855E-3</v>
      </c>
      <c r="F56" s="34">
        <f t="shared" si="35"/>
        <v>3.1528813331420128E-3</v>
      </c>
      <c r="G56" s="30">
        <f t="shared" si="10"/>
        <v>2.6432170125822736E-4</v>
      </c>
      <c r="H56" s="30">
        <f t="shared" si="41"/>
        <v>2E-3</v>
      </c>
      <c r="I56" s="31">
        <f t="shared" si="40"/>
        <v>-1.7356782987417727E-3</v>
      </c>
      <c r="J56" s="30">
        <f t="shared" si="21"/>
        <v>0.91796790578414122</v>
      </c>
      <c r="K56" s="30">
        <f t="shared" si="22"/>
        <v>0</v>
      </c>
      <c r="L56" s="29">
        <v>6.3579999999999998E-2</v>
      </c>
      <c r="M56" s="29">
        <v>8.1862821000000002E-2</v>
      </c>
      <c r="N56" s="37">
        <f t="shared" si="23"/>
        <v>6.6783999999999996E-2</v>
      </c>
      <c r="O56" s="37">
        <f t="shared" si="24"/>
        <v>8.5752110999999992E-2</v>
      </c>
      <c r="P56" s="32">
        <f t="shared" si="36"/>
        <v>0.60000000000000009</v>
      </c>
      <c r="Q56" s="32">
        <f t="shared" si="12"/>
        <v>6.7420840739568833E-2</v>
      </c>
      <c r="R56" s="43">
        <v>33</v>
      </c>
      <c r="S56" s="44">
        <f t="shared" si="13"/>
        <v>8.1767772514600601E-2</v>
      </c>
      <c r="T56" s="44">
        <f t="shared" si="14"/>
        <v>0.12038256726060985</v>
      </c>
      <c r="U56" s="44">
        <f t="shared" si="15"/>
        <v>0.14445908071273181</v>
      </c>
      <c r="V56" s="44">
        <f t="shared" si="16"/>
        <v>3.0095641815152462E-2</v>
      </c>
      <c r="W56" s="44">
        <f t="shared" si="17"/>
        <v>3.0095641815152462E-2</v>
      </c>
      <c r="X56" s="44">
        <f t="shared" si="37"/>
        <v>0.71515835202665834</v>
      </c>
      <c r="Y56" s="44">
        <f t="shared" si="39"/>
        <v>3.7369950959443489E-2</v>
      </c>
      <c r="Z56" s="32">
        <f t="shared" si="25"/>
        <v>5.5235207558317068E-3</v>
      </c>
      <c r="AA56" s="32">
        <f t="shared" si="26"/>
        <v>7.6143578666420034E-2</v>
      </c>
      <c r="AB56" s="32">
        <f t="shared" si="27"/>
        <v>0</v>
      </c>
      <c r="AC56" s="32">
        <f t="shared" si="28"/>
        <v>1.1334699089506962E-3</v>
      </c>
      <c r="AE56" s="19">
        <f t="shared" si="29"/>
        <v>7.6948733531664718E-2</v>
      </c>
      <c r="AF56" s="19">
        <f t="shared" si="30"/>
        <v>3.2041490199246291E-3</v>
      </c>
      <c r="AG56" s="19">
        <f t="shared" si="31"/>
        <v>2.1255184197571707E-3</v>
      </c>
      <c r="AH56" s="19">
        <f t="shared" si="32"/>
        <v>0.17757221827707159</v>
      </c>
      <c r="AI56" s="19">
        <f t="shared" si="33"/>
        <v>0.17894884173653214</v>
      </c>
    </row>
    <row r="57" spans="1:35" x14ac:dyDescent="0.25">
      <c r="A57" s="45">
        <f t="shared" si="34"/>
        <v>76</v>
      </c>
      <c r="B57" s="32">
        <f t="shared" si="18"/>
        <v>1.0277242255414212</v>
      </c>
      <c r="C57" s="28">
        <f t="shared" si="8"/>
        <v>7.3746851869792351E-2</v>
      </c>
      <c r="D57" s="33">
        <f t="shared" si="19"/>
        <v>7.6403704784420615E-2</v>
      </c>
      <c r="E57" s="28">
        <f t="shared" si="9"/>
        <v>2.656852914628268E-3</v>
      </c>
      <c r="F57" s="34">
        <f t="shared" si="35"/>
        <v>2.8900338148043518E-3</v>
      </c>
      <c r="G57" s="30">
        <f t="shared" si="10"/>
        <v>2.3318090017608378E-4</v>
      </c>
      <c r="H57" s="30">
        <f t="shared" si="41"/>
        <v>2E-3</v>
      </c>
      <c r="I57" s="31">
        <f t="shared" si="40"/>
        <v>-1.7668190998239163E-3</v>
      </c>
      <c r="J57" s="30">
        <f t="shared" si="21"/>
        <v>0.9233631143154033</v>
      </c>
      <c r="K57" s="30">
        <f t="shared" si="22"/>
        <v>0</v>
      </c>
      <c r="L57" s="29">
        <v>6.3579999999999998E-2</v>
      </c>
      <c r="M57" s="29">
        <v>8.1862821000000002E-2</v>
      </c>
      <c r="N57" s="37">
        <f t="shared" si="23"/>
        <v>6.7851999999999996E-2</v>
      </c>
      <c r="O57" s="37">
        <f t="shared" si="24"/>
        <v>8.7048540999999993E-2</v>
      </c>
      <c r="P57" s="32">
        <f t="shared" si="36"/>
        <v>0.8</v>
      </c>
      <c r="Q57" s="32">
        <f t="shared" si="12"/>
        <v>6.8534279643280044E-2</v>
      </c>
      <c r="R57" s="43">
        <v>34</v>
      </c>
      <c r="S57" s="44">
        <f t="shared" si="13"/>
        <v>7.6403704784420615E-2</v>
      </c>
      <c r="T57" s="44">
        <f t="shared" si="14"/>
        <v>0.12257622767143236</v>
      </c>
      <c r="U57" s="44">
        <f t="shared" si="15"/>
        <v>0.14709147320571883</v>
      </c>
      <c r="V57" s="44">
        <f t="shared" si="16"/>
        <v>3.0644056917858091E-2</v>
      </c>
      <c r="W57" s="44">
        <f t="shared" si="17"/>
        <v>3.0644056917858091E-2</v>
      </c>
      <c r="X57" s="44">
        <f t="shared" si="37"/>
        <v>0.71033229912284879</v>
      </c>
      <c r="Y57" s="44">
        <f t="shared" si="39"/>
        <v>3.7041689435920414E-2</v>
      </c>
      <c r="Z57" s="32">
        <f t="shared" si="25"/>
        <v>5.0969226200535556E-3</v>
      </c>
      <c r="AA57" s="32">
        <f t="shared" si="26"/>
        <v>7.1206654918071571E-2</v>
      </c>
      <c r="AB57" s="32">
        <f t="shared" si="27"/>
        <v>0</v>
      </c>
      <c r="AC57" s="32">
        <f t="shared" si="28"/>
        <v>1.0850237032369444E-3</v>
      </c>
      <c r="AE57" s="19">
        <f t="shared" si="29"/>
        <v>7.1757432623466039E-2</v>
      </c>
      <c r="AF57" s="19">
        <f t="shared" si="30"/>
        <v>2.9669254425620721E-3</v>
      </c>
      <c r="AG57" s="19">
        <f t="shared" si="31"/>
        <v>2.0738077535322141E-3</v>
      </c>
      <c r="AH57" s="19">
        <f t="shared" si="32"/>
        <v>0.18035090822145511</v>
      </c>
      <c r="AI57" s="19">
        <f t="shared" si="33"/>
        <v>0.18165038694393482</v>
      </c>
    </row>
    <row r="58" spans="1:35" x14ac:dyDescent="0.25">
      <c r="A58" s="45">
        <f t="shared" si="34"/>
        <v>77</v>
      </c>
      <c r="B58" s="32">
        <f t="shared" si="18"/>
        <v>1.0305569788150846</v>
      </c>
      <c r="C58" s="28">
        <f t="shared" si="8"/>
        <v>6.8875096472957406E-2</v>
      </c>
      <c r="D58" s="33">
        <f t="shared" si="19"/>
        <v>7.1315321129605758E-2</v>
      </c>
      <c r="E58" s="28">
        <f t="shared" si="9"/>
        <v>2.4402246566483537E-3</v>
      </c>
      <c r="F58" s="34">
        <f t="shared" si="35"/>
        <v>2.6456670641506071E-3</v>
      </c>
      <c r="G58" s="30">
        <f t="shared" si="10"/>
        <v>2.0544240750225342E-4</v>
      </c>
      <c r="H58" s="30">
        <f t="shared" si="41"/>
        <v>2E-3</v>
      </c>
      <c r="I58" s="31">
        <f t="shared" si="40"/>
        <v>-1.7945575924977466E-3</v>
      </c>
      <c r="J58" s="30">
        <f t="shared" si="21"/>
        <v>0.92847923646289199</v>
      </c>
      <c r="K58" s="30">
        <f t="shared" si="22"/>
        <v>0</v>
      </c>
      <c r="L58" s="29">
        <v>6.8919999999999995E-2</v>
      </c>
      <c r="M58" s="29">
        <v>8.8344970999999994E-2</v>
      </c>
      <c r="N58" s="37">
        <f t="shared" si="23"/>
        <v>6.8919999999999995E-2</v>
      </c>
      <c r="O58" s="37">
        <f t="shared" si="24"/>
        <v>8.8344970999999994E-2</v>
      </c>
      <c r="P58" s="32">
        <f t="shared" si="36"/>
        <v>0</v>
      </c>
      <c r="Q58" s="32">
        <f t="shared" si="12"/>
        <v>6.9651697815181754E-2</v>
      </c>
      <c r="R58" s="43">
        <v>35</v>
      </c>
      <c r="S58" s="44">
        <f t="shared" si="13"/>
        <v>7.1315321129605758E-2</v>
      </c>
      <c r="T58" s="44">
        <f t="shared" si="14"/>
        <v>0.12478590905563562</v>
      </c>
      <c r="U58" s="44">
        <f t="shared" si="15"/>
        <v>0.14974309086676274</v>
      </c>
      <c r="V58" s="44">
        <f t="shared" si="16"/>
        <v>3.1196477263908905E-2</v>
      </c>
      <c r="W58" s="44">
        <f t="shared" si="17"/>
        <v>3.1196477263908905E-2</v>
      </c>
      <c r="X58" s="44">
        <f t="shared" si="37"/>
        <v>0.70547100007760166</v>
      </c>
      <c r="Y58" s="44">
        <f t="shared" si="39"/>
        <v>3.6716311395652179E-2</v>
      </c>
      <c r="Z58" s="32">
        <f t="shared" si="25"/>
        <v>4.6977550456098905E-3</v>
      </c>
      <c r="AA58" s="32">
        <f t="shared" si="26"/>
        <v>6.6518333861193338E-2</v>
      </c>
      <c r="AB58" s="32">
        <f t="shared" si="27"/>
        <v>0</v>
      </c>
      <c r="AC58" s="32">
        <f t="shared" si="28"/>
        <v>1.0386481610931079E-3</v>
      </c>
      <c r="AE58" s="19">
        <f t="shared" si="29"/>
        <v>6.6832885409352838E-2</v>
      </c>
      <c r="AF58" s="19">
        <f t="shared" si="30"/>
        <v>2.7439636182120465E-3</v>
      </c>
      <c r="AG58" s="19">
        <f t="shared" si="31"/>
        <v>2.0233551300400669E-3</v>
      </c>
      <c r="AH58" s="19">
        <f t="shared" si="32"/>
        <v>0.18298625650528594</v>
      </c>
      <c r="AI58" s="19">
        <f t="shared" si="33"/>
        <v>0.18421300032205931</v>
      </c>
    </row>
    <row r="59" spans="1:35" x14ac:dyDescent="0.25">
      <c r="A59" s="45">
        <f t="shared" si="34"/>
        <v>78</v>
      </c>
      <c r="B59" s="32">
        <f t="shared" si="18"/>
        <v>1.0336588958223654</v>
      </c>
      <c r="C59" s="28">
        <f t="shared" si="8"/>
        <v>6.4260690136905024E-2</v>
      </c>
      <c r="D59" s="33">
        <f t="shared" si="19"/>
        <v>6.6498752423666374E-2</v>
      </c>
      <c r="E59" s="28">
        <f t="shared" si="9"/>
        <v>2.2380622867613454E-3</v>
      </c>
      <c r="F59" s="34">
        <f t="shared" si="35"/>
        <v>2.418831908205678E-3</v>
      </c>
      <c r="G59" s="30">
        <f t="shared" si="10"/>
        <v>1.8076962144433252E-4</v>
      </c>
      <c r="H59" s="30">
        <f t="shared" si="41"/>
        <v>2E-3</v>
      </c>
      <c r="I59" s="31">
        <f t="shared" si="40"/>
        <v>-1.8192303785556675E-3</v>
      </c>
      <c r="J59" s="30">
        <f t="shared" si="21"/>
        <v>0.93332047795488915</v>
      </c>
      <c r="K59" s="30">
        <f t="shared" si="22"/>
        <v>0</v>
      </c>
      <c r="L59" s="29">
        <v>6.8919999999999995E-2</v>
      </c>
      <c r="M59" s="29">
        <v>8.8344970999999994E-2</v>
      </c>
      <c r="N59" s="37">
        <f t="shared" si="23"/>
        <v>6.992799999999999E-2</v>
      </c>
      <c r="O59" s="37">
        <f t="shared" si="24"/>
        <v>8.9638490599999995E-2</v>
      </c>
      <c r="P59" s="32">
        <f t="shared" si="36"/>
        <v>0.2</v>
      </c>
      <c r="Q59" s="32">
        <f t="shared" si="12"/>
        <v>7.0713486764626382E-2</v>
      </c>
      <c r="R59" s="43">
        <v>36</v>
      </c>
      <c r="S59" s="44">
        <f t="shared" si="13"/>
        <v>6.6498752423666374E-2</v>
      </c>
      <c r="T59" s="44">
        <f t="shared" si="14"/>
        <v>0.12690527960643899</v>
      </c>
      <c r="U59" s="44">
        <f t="shared" si="15"/>
        <v>0.15228633552772677</v>
      </c>
      <c r="V59" s="44">
        <f t="shared" si="16"/>
        <v>3.1726319901609748E-2</v>
      </c>
      <c r="W59" s="44">
        <f t="shared" si="17"/>
        <v>3.1726319901609748E-2</v>
      </c>
      <c r="X59" s="44">
        <f t="shared" si="37"/>
        <v>0.7008083848658343</v>
      </c>
      <c r="Y59" s="44">
        <f t="shared" si="39"/>
        <v>3.6393791509822929E-2</v>
      </c>
      <c r="Z59" s="32">
        <f t="shared" si="25"/>
        <v>4.3248132757799044E-3</v>
      </c>
      <c r="AA59" s="32">
        <f t="shared" si="26"/>
        <v>6.2071931648774614E-2</v>
      </c>
      <c r="AB59" s="32">
        <f t="shared" si="27"/>
        <v>0</v>
      </c>
      <c r="AC59" s="32">
        <f t="shared" si="28"/>
        <v>9.942547792492892E-4</v>
      </c>
      <c r="AE59" s="19">
        <f t="shared" si="29"/>
        <v>6.2168177913062957E-2</v>
      </c>
      <c r="AF59" s="19">
        <f t="shared" si="30"/>
        <v>2.5346975333089571E-3</v>
      </c>
      <c r="AG59" s="19">
        <f t="shared" si="31"/>
        <v>1.9741299429932246E-3</v>
      </c>
      <c r="AH59" s="19">
        <f t="shared" si="32"/>
        <v>0.18548209668885726</v>
      </c>
      <c r="AI59" s="19">
        <f t="shared" si="33"/>
        <v>0.18664035890672781</v>
      </c>
    </row>
    <row r="60" spans="1:35" x14ac:dyDescent="0.25">
      <c r="A60" s="45">
        <f t="shared" si="34"/>
        <v>79</v>
      </c>
      <c r="B60" s="32">
        <f t="shared" si="18"/>
        <v>1.0369692790496536</v>
      </c>
      <c r="C60" s="28">
        <f t="shared" si="8"/>
        <v>5.9895285903967789E-2</v>
      </c>
      <c r="D60" s="33">
        <f t="shared" si="19"/>
        <v>6.1945018110970994E-2</v>
      </c>
      <c r="E60" s="28">
        <f t="shared" si="9"/>
        <v>2.0497322070032061E-3</v>
      </c>
      <c r="F60" s="34">
        <f t="shared" si="35"/>
        <v>2.2085865281317768E-3</v>
      </c>
      <c r="G60" s="30">
        <f t="shared" si="10"/>
        <v>1.5885432112857072E-4</v>
      </c>
      <c r="H60" s="30">
        <f t="shared" si="41"/>
        <v>2E-3</v>
      </c>
      <c r="I60" s="31">
        <f t="shared" si="40"/>
        <v>-1.8411456788714293E-3</v>
      </c>
      <c r="J60" s="30">
        <f t="shared" si="21"/>
        <v>0.93789612756790042</v>
      </c>
      <c r="K60" s="30">
        <f t="shared" si="22"/>
        <v>0</v>
      </c>
      <c r="L60" s="29">
        <v>6.8919999999999995E-2</v>
      </c>
      <c r="M60" s="29">
        <v>8.8344970999999994E-2</v>
      </c>
      <c r="N60" s="37">
        <f t="shared" si="23"/>
        <v>7.0935999999999999E-2</v>
      </c>
      <c r="O60" s="37">
        <f t="shared" si="24"/>
        <v>9.0932010199999996E-2</v>
      </c>
      <c r="P60" s="32">
        <f t="shared" si="36"/>
        <v>0.4</v>
      </c>
      <c r="Q60" s="32">
        <f t="shared" si="12"/>
        <v>7.1780080279477951E-2</v>
      </c>
      <c r="R60" s="43">
        <v>37</v>
      </c>
      <c r="S60" s="44">
        <f t="shared" si="13"/>
        <v>6.1945018110970994E-2</v>
      </c>
      <c r="T60" s="44">
        <f t="shared" si="14"/>
        <v>0.12904232607273777</v>
      </c>
      <c r="U60" s="44">
        <f t="shared" si="15"/>
        <v>0.15485079128728532</v>
      </c>
      <c r="V60" s="44">
        <f t="shared" si="16"/>
        <v>3.2260581518184443E-2</v>
      </c>
      <c r="W60" s="44">
        <f t="shared" si="17"/>
        <v>3.2260581518184443E-2</v>
      </c>
      <c r="X60" s="44">
        <f t="shared" si="37"/>
        <v>0.69610688263997689</v>
      </c>
      <c r="Y60" s="44">
        <f t="shared" si="39"/>
        <v>3.6074104672107754E-2</v>
      </c>
      <c r="Z60" s="32">
        <f t="shared" si="25"/>
        <v>3.9775657854699484E-3</v>
      </c>
      <c r="AA60" s="32">
        <f t="shared" si="26"/>
        <v>5.7867484980682025E-2</v>
      </c>
      <c r="AB60" s="32">
        <f t="shared" si="27"/>
        <v>0</v>
      </c>
      <c r="AC60" s="32">
        <f t="shared" si="28"/>
        <v>9.5175883719822668E-4</v>
      </c>
      <c r="AE60" s="19">
        <f t="shared" si="29"/>
        <v>5.7759942472798941E-2</v>
      </c>
      <c r="AF60" s="19">
        <f t="shared" si="30"/>
        <v>2.3385592873159072E-3</v>
      </c>
      <c r="AG60" s="19">
        <f t="shared" si="31"/>
        <v>1.926102330709122E-3</v>
      </c>
      <c r="AH60" s="19">
        <f t="shared" si="32"/>
        <v>0.18784046398804607</v>
      </c>
      <c r="AI60" s="19">
        <f t="shared" si="33"/>
        <v>0.18893439290608016</v>
      </c>
    </row>
    <row r="61" spans="1:35" x14ac:dyDescent="0.25">
      <c r="A61" s="45">
        <f t="shared" si="34"/>
        <v>80</v>
      </c>
      <c r="B61" s="32">
        <f t="shared" si="18"/>
        <v>1.0405001016936142</v>
      </c>
      <c r="C61" s="28">
        <f t="shared" si="8"/>
        <v>5.5770387779147071E-2</v>
      </c>
      <c r="D61" s="33">
        <f t="shared" si="19"/>
        <v>5.7644981222406008E-2</v>
      </c>
      <c r="E61" s="28">
        <f t="shared" si="9"/>
        <v>1.8745934432589379E-3</v>
      </c>
      <c r="F61" s="34">
        <f t="shared" si="35"/>
        <v>2.0140088752822528E-3</v>
      </c>
      <c r="G61" s="30">
        <f t="shared" si="10"/>
        <v>1.3941543202331485E-4</v>
      </c>
      <c r="H61" s="30">
        <f t="shared" si="41"/>
        <v>2E-3</v>
      </c>
      <c r="I61" s="31">
        <f t="shared" si="40"/>
        <v>-1.8605845679766852E-3</v>
      </c>
      <c r="J61" s="30">
        <f t="shared" si="21"/>
        <v>0.94221560334557064</v>
      </c>
      <c r="K61" s="30">
        <f t="shared" si="22"/>
        <v>0</v>
      </c>
      <c r="L61" s="29">
        <v>6.8919999999999995E-2</v>
      </c>
      <c r="M61" s="29">
        <v>8.8344970999999994E-2</v>
      </c>
      <c r="N61" s="37">
        <f t="shared" si="23"/>
        <v>7.1943999999999994E-2</v>
      </c>
      <c r="O61" s="37">
        <f t="shared" si="24"/>
        <v>9.2225529799999997E-2</v>
      </c>
      <c r="P61" s="32">
        <f t="shared" si="36"/>
        <v>0.60000000000000009</v>
      </c>
      <c r="Q61" s="32">
        <f t="shared" si="12"/>
        <v>7.2851959349147177E-2</v>
      </c>
      <c r="R61" s="43">
        <v>38</v>
      </c>
      <c r="S61" s="44">
        <f t="shared" si="13"/>
        <v>5.7644981222406008E-2</v>
      </c>
      <c r="T61" s="44">
        <f t="shared" si="14"/>
        <v>0.13119780497922767</v>
      </c>
      <c r="U61" s="44">
        <f t="shared" si="15"/>
        <v>0.15743736597507321</v>
      </c>
      <c r="V61" s="44">
        <f t="shared" si="16"/>
        <v>3.2799451244806918E-2</v>
      </c>
      <c r="W61" s="44">
        <f t="shared" si="17"/>
        <v>3.2799451244806918E-2</v>
      </c>
      <c r="X61" s="44">
        <f t="shared" si="37"/>
        <v>0.69136482904569907</v>
      </c>
      <c r="Y61" s="44">
        <f t="shared" si="39"/>
        <v>3.5757225996718309E-2</v>
      </c>
      <c r="Z61" s="32">
        <f t="shared" si="25"/>
        <v>3.6541577182698914E-3</v>
      </c>
      <c r="AA61" s="32">
        <f t="shared" si="26"/>
        <v>5.3893099011642596E-2</v>
      </c>
      <c r="AB61" s="32">
        <f t="shared" si="27"/>
        <v>0</v>
      </c>
      <c r="AC61" s="32">
        <f t="shared" si="28"/>
        <v>9.1107923551433934E-4</v>
      </c>
      <c r="AE61" s="19">
        <f t="shared" si="29"/>
        <v>5.3599598585689738E-2</v>
      </c>
      <c r="AF61" s="19">
        <f t="shared" si="30"/>
        <v>2.1551227956731131E-3</v>
      </c>
      <c r="AG61" s="19">
        <f t="shared" si="31"/>
        <v>1.8792431579950182E-3</v>
      </c>
      <c r="AH61" s="19">
        <f t="shared" si="32"/>
        <v>0.19006596107678855</v>
      </c>
      <c r="AI61" s="19">
        <f t="shared" si="33"/>
        <v>0.19109953536880378</v>
      </c>
    </row>
    <row r="62" spans="1:35" x14ac:dyDescent="0.25">
      <c r="A62" s="45">
        <f t="shared" si="34"/>
        <v>81</v>
      </c>
      <c r="B62" s="32">
        <f t="shared" si="18"/>
        <v>1.0442617394312959</v>
      </c>
      <c r="C62" s="28">
        <f t="shared" si="8"/>
        <v>5.1877392210147442E-2</v>
      </c>
      <c r="D62" s="33">
        <f t="shared" si="19"/>
        <v>5.3589394620377644E-2</v>
      </c>
      <c r="E62" s="28">
        <f t="shared" si="9"/>
        <v>1.7120024102302003E-3</v>
      </c>
      <c r="F62" s="34">
        <f t="shared" si="35"/>
        <v>1.8341995094203944E-3</v>
      </c>
      <c r="G62" s="30">
        <f t="shared" si="10"/>
        <v>1.2219709919019414E-4</v>
      </c>
      <c r="H62" s="30">
        <f t="shared" si="41"/>
        <v>2E-3</v>
      </c>
      <c r="I62" s="31">
        <f t="shared" si="40"/>
        <v>-1.8778029008098059E-3</v>
      </c>
      <c r="J62" s="30">
        <f t="shared" si="21"/>
        <v>0.94628840828043215</v>
      </c>
      <c r="K62" s="30">
        <f t="shared" si="22"/>
        <v>0</v>
      </c>
      <c r="L62" s="29">
        <v>6.8919999999999995E-2</v>
      </c>
      <c r="M62" s="29">
        <v>8.8344970999999994E-2</v>
      </c>
      <c r="N62" s="37">
        <f t="shared" si="23"/>
        <v>7.2951999999999989E-2</v>
      </c>
      <c r="O62" s="37">
        <f t="shared" si="24"/>
        <v>9.3519049399999998E-2</v>
      </c>
      <c r="P62" s="32">
        <f t="shared" si="36"/>
        <v>0.8</v>
      </c>
      <c r="Q62" s="32">
        <f t="shared" si="12"/>
        <v>7.3929657699185497E-2</v>
      </c>
      <c r="R62" s="43">
        <v>39</v>
      </c>
      <c r="S62" s="44">
        <f t="shared" si="13"/>
        <v>5.3589394620377644E-2</v>
      </c>
      <c r="T62" s="44">
        <f t="shared" si="14"/>
        <v>0.13337256608658155</v>
      </c>
      <c r="U62" s="44">
        <f t="shared" si="15"/>
        <v>0.16004707930389786</v>
      </c>
      <c r="V62" s="44">
        <f t="shared" si="16"/>
        <v>3.3343141521645386E-2</v>
      </c>
      <c r="W62" s="44">
        <f t="shared" si="17"/>
        <v>3.3343141521645386E-2</v>
      </c>
      <c r="X62" s="44">
        <f t="shared" si="37"/>
        <v>0.6865803546095206</v>
      </c>
      <c r="Y62" s="44">
        <f t="shared" si="39"/>
        <v>3.5443130816465593E-2</v>
      </c>
      <c r="Z62" s="32">
        <f t="shared" si="25"/>
        <v>3.3533757682381727E-3</v>
      </c>
      <c r="AA62" s="32">
        <f t="shared" si="26"/>
        <v>5.0140712617331475E-2</v>
      </c>
      <c r="AB62" s="32">
        <f t="shared" si="27"/>
        <v>0</v>
      </c>
      <c r="AC62" s="32">
        <f t="shared" si="28"/>
        <v>8.7213834108325903E-4</v>
      </c>
      <c r="AE62" s="19">
        <f t="shared" si="29"/>
        <v>4.9678533887873584E-2</v>
      </c>
      <c r="AF62" s="19">
        <f t="shared" si="30"/>
        <v>1.9837875753489836E-3</v>
      </c>
      <c r="AG62" s="19">
        <f t="shared" si="31"/>
        <v>1.8335239984735891E-3</v>
      </c>
      <c r="AH62" s="19">
        <f t="shared" si="32"/>
        <v>0.19216329535364471</v>
      </c>
      <c r="AI62" s="19">
        <f t="shared" si="33"/>
        <v>0.19314032016960933</v>
      </c>
    </row>
    <row r="63" spans="1:35" x14ac:dyDescent="0.25">
      <c r="A63" s="45">
        <f t="shared" si="34"/>
        <v>82</v>
      </c>
      <c r="B63" s="32">
        <f t="shared" si="18"/>
        <v>1.0482652404982604</v>
      </c>
      <c r="C63" s="28">
        <f t="shared" si="8"/>
        <v>4.82076273851888E-2</v>
      </c>
      <c r="D63" s="33">
        <f t="shared" si="19"/>
        <v>4.9768944592004323E-2</v>
      </c>
      <c r="E63" s="28">
        <f t="shared" si="9"/>
        <v>1.5613172068155239E-3</v>
      </c>
      <c r="F63" s="34">
        <f t="shared" si="35"/>
        <v>1.6682840491275312E-3</v>
      </c>
      <c r="G63" s="30">
        <f t="shared" si="10"/>
        <v>1.0696684231200726E-4</v>
      </c>
      <c r="H63" s="30">
        <f t="shared" si="41"/>
        <v>2E-3</v>
      </c>
      <c r="I63" s="31">
        <f t="shared" si="40"/>
        <v>-1.8930331576879928E-3</v>
      </c>
      <c r="J63" s="30">
        <f t="shared" si="21"/>
        <v>0.95012408856568376</v>
      </c>
      <c r="K63" s="30">
        <f t="shared" si="22"/>
        <v>0</v>
      </c>
      <c r="L63" s="29">
        <v>7.3959999999999998E-2</v>
      </c>
      <c r="M63" s="29">
        <v>9.4812568999999999E-2</v>
      </c>
      <c r="N63" s="37">
        <f t="shared" si="23"/>
        <v>7.3959999999999998E-2</v>
      </c>
      <c r="O63" s="37">
        <f t="shared" si="24"/>
        <v>9.4812568999999999E-2</v>
      </c>
      <c r="P63" s="32">
        <f t="shared" si="36"/>
        <v>0</v>
      </c>
      <c r="Q63" s="32">
        <f t="shared" si="12"/>
        <v>7.5013698471432161E-2</v>
      </c>
      <c r="R63" s="43">
        <v>40</v>
      </c>
      <c r="S63" s="44">
        <f t="shared" si="13"/>
        <v>4.9768944592004323E-2</v>
      </c>
      <c r="T63" s="44">
        <f t="shared" si="14"/>
        <v>0.13556743918155245</v>
      </c>
      <c r="U63" s="44">
        <f t="shared" si="15"/>
        <v>0.16268092701786294</v>
      </c>
      <c r="V63" s="44">
        <f t="shared" si="16"/>
        <v>3.3891859795388113E-2</v>
      </c>
      <c r="W63" s="44">
        <f t="shared" si="17"/>
        <v>3.3891859795388113E-2</v>
      </c>
      <c r="X63" s="44">
        <f t="shared" si="37"/>
        <v>0.68175163380058457</v>
      </c>
      <c r="Y63" s="44">
        <f t="shared" si="39"/>
        <v>3.5131794680839747E-2</v>
      </c>
      <c r="Z63" s="32">
        <f t="shared" si="25"/>
        <v>3.0740260328346691E-3</v>
      </c>
      <c r="AA63" s="32">
        <f t="shared" si="26"/>
        <v>4.6602179978812587E-2</v>
      </c>
      <c r="AB63" s="32">
        <f t="shared" si="27"/>
        <v>0</v>
      </c>
      <c r="AC63" s="32">
        <f t="shared" si="28"/>
        <v>8.3486183894648498E-4</v>
      </c>
      <c r="AE63" s="19">
        <f t="shared" si="29"/>
        <v>4.5988005251681147E-2</v>
      </c>
      <c r="AF63" s="19">
        <f t="shared" si="30"/>
        <v>1.8239640737651062E-3</v>
      </c>
      <c r="AG63" s="19">
        <f t="shared" si="31"/>
        <v>1.7889171173385162E-3</v>
      </c>
      <c r="AH63" s="19">
        <f t="shared" si="32"/>
        <v>0.19413723314704992</v>
      </c>
      <c r="AI63" s="19">
        <f t="shared" si="33"/>
        <v>0.19506134139511552</v>
      </c>
    </row>
    <row r="64" spans="1:35" x14ac:dyDescent="0.25">
      <c r="A64" s="45">
        <f t="shared" si="34"/>
        <v>83</v>
      </c>
      <c r="B64" s="32">
        <f t="shared" si="18"/>
        <v>1.0525938765617451</v>
      </c>
      <c r="C64" s="28">
        <f t="shared" si="8"/>
        <v>4.4755433751862313E-2</v>
      </c>
      <c r="D64" s="33">
        <f t="shared" si="19"/>
        <v>4.6177339324196105E-2</v>
      </c>
      <c r="E64" s="28">
        <f t="shared" si="9"/>
        <v>1.4219055723337902E-3</v>
      </c>
      <c r="F64" s="34">
        <f t="shared" si="35"/>
        <v>1.5154196390522031E-3</v>
      </c>
      <c r="G64" s="30">
        <f t="shared" si="10"/>
        <v>9.3514066718412966E-5</v>
      </c>
      <c r="H64" s="30">
        <f t="shared" si="41"/>
        <v>2E-3</v>
      </c>
      <c r="I64" s="31">
        <f t="shared" si="40"/>
        <v>-1.9064859332815871E-3</v>
      </c>
      <c r="J64" s="30">
        <f t="shared" si="21"/>
        <v>0.95372914660908548</v>
      </c>
      <c r="K64" s="30">
        <f t="shared" si="22"/>
        <v>0</v>
      </c>
      <c r="L64" s="29">
        <v>7.3959999999999998E-2</v>
      </c>
      <c r="M64" s="29">
        <v>9.4812568999999999E-2</v>
      </c>
      <c r="N64" s="37">
        <f t="shared" si="23"/>
        <v>7.4901999999999996E-2</v>
      </c>
      <c r="O64" s="37">
        <f t="shared" si="24"/>
        <v>9.6103192599999998E-2</v>
      </c>
      <c r="P64" s="32">
        <f t="shared" si="36"/>
        <v>0.2</v>
      </c>
      <c r="Q64" s="32">
        <f t="shared" si="12"/>
        <v>7.6038723872365571E-2</v>
      </c>
      <c r="R64" s="43">
        <v>41</v>
      </c>
      <c r="S64" s="44">
        <f t="shared" si="13"/>
        <v>4.6177339324196105E-2</v>
      </c>
      <c r="T64" s="44">
        <f t="shared" si="14"/>
        <v>0.13766480290662494</v>
      </c>
      <c r="U64" s="44">
        <f t="shared" si="15"/>
        <v>0.16519776348794993</v>
      </c>
      <c r="V64" s="44">
        <f t="shared" si="16"/>
        <v>3.4416200726656236E-2</v>
      </c>
      <c r="W64" s="44">
        <f t="shared" si="17"/>
        <v>3.4416200726656236E-2</v>
      </c>
      <c r="X64" s="44">
        <f t="shared" si="37"/>
        <v>0.67713743360542511</v>
      </c>
      <c r="Y64" s="44">
        <f t="shared" si="39"/>
        <v>3.4823193354106725E-2</v>
      </c>
      <c r="Z64" s="32">
        <f t="shared" si="25"/>
        <v>2.8149389323111509E-3</v>
      </c>
      <c r="AA64" s="32">
        <f t="shared" si="26"/>
        <v>4.3269310048687858E-2</v>
      </c>
      <c r="AB64" s="32">
        <f t="shared" si="27"/>
        <v>0</v>
      </c>
      <c r="AC64" s="32">
        <f t="shared" si="28"/>
        <v>7.9917859047842017E-4</v>
      </c>
      <c r="AE64" s="19">
        <f t="shared" si="29"/>
        <v>4.2519184985242466E-2</v>
      </c>
      <c r="AF64" s="19">
        <f t="shared" si="30"/>
        <v>1.6750736454867322E-3</v>
      </c>
      <c r="AG64" s="19">
        <f t="shared" si="31"/>
        <v>1.7453954545296039E-3</v>
      </c>
      <c r="AH64" s="19">
        <f t="shared" si="32"/>
        <v>0.19599257633967687</v>
      </c>
      <c r="AI64" s="19">
        <f t="shared" si="33"/>
        <v>0.19686723056001457</v>
      </c>
    </row>
    <row r="65" spans="1:74" x14ac:dyDescent="0.25">
      <c r="A65" s="45">
        <f t="shared" si="34"/>
        <v>84</v>
      </c>
      <c r="B65" s="32">
        <f t="shared" si="18"/>
        <v>1.0571812475039333</v>
      </c>
      <c r="C65" s="28">
        <f t="shared" si="8"/>
        <v>4.1511444526621942E-2</v>
      </c>
      <c r="D65" s="33">
        <f t="shared" si="19"/>
        <v>4.2804583455656818E-2</v>
      </c>
      <c r="E65" s="28">
        <f t="shared" si="9"/>
        <v>1.2931389290348747E-3</v>
      </c>
      <c r="F65" s="34">
        <f t="shared" si="35"/>
        <v>1.374786675347194E-3</v>
      </c>
      <c r="G65" s="30">
        <f t="shared" si="10"/>
        <v>8.1647746312319249E-5</v>
      </c>
      <c r="H65" s="30">
        <f t="shared" si="41"/>
        <v>2E-3</v>
      </c>
      <c r="I65" s="31">
        <f t="shared" si="40"/>
        <v>-1.9183522536876808E-3</v>
      </c>
      <c r="J65" s="30">
        <f t="shared" si="21"/>
        <v>0.9571137687980309</v>
      </c>
      <c r="K65" s="30">
        <f t="shared" si="22"/>
        <v>0</v>
      </c>
      <c r="L65" s="29">
        <v>7.3959999999999998E-2</v>
      </c>
      <c r="M65" s="29">
        <v>9.4812568999999999E-2</v>
      </c>
      <c r="N65" s="37">
        <f t="shared" si="23"/>
        <v>7.5843999999999995E-2</v>
      </c>
      <c r="O65" s="37">
        <f t="shared" si="24"/>
        <v>9.7393816199999997E-2</v>
      </c>
      <c r="P65" s="32">
        <f t="shared" si="36"/>
        <v>0.4</v>
      </c>
      <c r="Q65" s="32">
        <f t="shared" si="12"/>
        <v>7.7071446909647998E-2</v>
      </c>
      <c r="R65" s="43">
        <v>42</v>
      </c>
      <c r="S65" s="44">
        <f t="shared" si="13"/>
        <v>4.2804583455656818E-2</v>
      </c>
      <c r="T65" s="44">
        <f t="shared" si="14"/>
        <v>0.13978489022690452</v>
      </c>
      <c r="U65" s="44">
        <f t="shared" si="15"/>
        <v>0.1677418682722854</v>
      </c>
      <c r="V65" s="44">
        <f t="shared" si="16"/>
        <v>3.4946222556726129E-2</v>
      </c>
      <c r="W65" s="44">
        <f t="shared" si="17"/>
        <v>3.4946222556726129E-2</v>
      </c>
      <c r="X65" s="44">
        <f t="shared" si="37"/>
        <v>0.67247324150081</v>
      </c>
      <c r="Y65" s="44">
        <f t="shared" si="39"/>
        <v>3.4517302813421684E-2</v>
      </c>
      <c r="Z65" s="32">
        <f t="shared" si="25"/>
        <v>2.5754522889145587E-3</v>
      </c>
      <c r="AA65" s="32">
        <f t="shared" si="26"/>
        <v>4.0139278073109179E-2</v>
      </c>
      <c r="AB65" s="32">
        <f t="shared" si="27"/>
        <v>0</v>
      </c>
      <c r="AC65" s="32">
        <f t="shared" si="28"/>
        <v>7.6502049762513407E-4</v>
      </c>
      <c r="AE65" s="19">
        <f t="shared" si="29"/>
        <v>3.9266156701731982E-2</v>
      </c>
      <c r="AF65" s="19">
        <f t="shared" si="30"/>
        <v>1.5365500616657105E-3</v>
      </c>
      <c r="AG65" s="19">
        <f t="shared" si="31"/>
        <v>1.7029326083172205E-3</v>
      </c>
      <c r="AH65" s="19">
        <f t="shared" si="32"/>
        <v>0.1977326435647748</v>
      </c>
      <c r="AI65" s="19">
        <f t="shared" si="33"/>
        <v>0.19856117804846049</v>
      </c>
    </row>
    <row r="66" spans="1:74" x14ac:dyDescent="0.25">
      <c r="A66" s="45">
        <f t="shared" si="34"/>
        <v>85</v>
      </c>
      <c r="B66" s="32">
        <f t="shared" si="18"/>
        <v>1.0620431068464165</v>
      </c>
      <c r="C66" s="28">
        <f t="shared" si="8"/>
        <v>3.8466410969122206E-2</v>
      </c>
      <c r="D66" s="33">
        <f t="shared" si="19"/>
        <v>3.9640811735525944E-2</v>
      </c>
      <c r="E66" s="28">
        <f t="shared" si="9"/>
        <v>1.1744007664037414E-3</v>
      </c>
      <c r="F66" s="34">
        <f t="shared" si="35"/>
        <v>1.2455960047974455E-3</v>
      </c>
      <c r="G66" s="30">
        <f t="shared" si="10"/>
        <v>7.1195238393704108E-5</v>
      </c>
      <c r="H66" s="30">
        <f t="shared" si="41"/>
        <v>2E-3</v>
      </c>
      <c r="I66" s="31">
        <f t="shared" si="40"/>
        <v>-1.9288047616062959E-3</v>
      </c>
      <c r="J66" s="30">
        <f t="shared" si="21"/>
        <v>0.96028799302608048</v>
      </c>
      <c r="K66" s="30">
        <f t="shared" si="22"/>
        <v>0</v>
      </c>
      <c r="L66" s="29">
        <v>7.3959999999999998E-2</v>
      </c>
      <c r="M66" s="29">
        <v>9.4812568999999999E-2</v>
      </c>
      <c r="N66" s="37">
        <f t="shared" si="23"/>
        <v>7.6785999999999993E-2</v>
      </c>
      <c r="O66" s="37">
        <f t="shared" si="24"/>
        <v>9.8684439799999996E-2</v>
      </c>
      <c r="P66" s="32">
        <f t="shared" si="36"/>
        <v>0.60000000000000009</v>
      </c>
      <c r="Q66" s="32">
        <f t="shared" si="12"/>
        <v>7.8112659765798481E-2</v>
      </c>
      <c r="R66" s="43">
        <v>43</v>
      </c>
      <c r="S66" s="44">
        <f t="shared" si="13"/>
        <v>3.9640811735525944E-2</v>
      </c>
      <c r="T66" s="44">
        <f t="shared" si="14"/>
        <v>0.14192901194918955</v>
      </c>
      <c r="U66" s="44">
        <f t="shared" si="15"/>
        <v>0.17031481433902745</v>
      </c>
      <c r="V66" s="44">
        <f t="shared" si="16"/>
        <v>3.5482252987297389E-2</v>
      </c>
      <c r="W66" s="44">
        <f t="shared" si="17"/>
        <v>3.5482252987297389E-2</v>
      </c>
      <c r="X66" s="44">
        <f t="shared" si="37"/>
        <v>0.66775617371178297</v>
      </c>
      <c r="Y66" s="44">
        <f t="shared" si="39"/>
        <v>3.4214099246958937E-2</v>
      </c>
      <c r="Z66" s="32">
        <f t="shared" si="25"/>
        <v>2.3539887710481424E-3</v>
      </c>
      <c r="AA66" s="32">
        <f t="shared" si="26"/>
        <v>3.7200240495177138E-2</v>
      </c>
      <c r="AB66" s="32">
        <f t="shared" si="27"/>
        <v>0</v>
      </c>
      <c r="AC66" s="32">
        <f t="shared" si="28"/>
        <v>7.3232237294576421E-4</v>
      </c>
      <c r="AE66" s="19">
        <f t="shared" si="29"/>
        <v>3.6219255810945997E-2</v>
      </c>
      <c r="AF66" s="19">
        <f t="shared" si="30"/>
        <v>1.4079427796550026E-3</v>
      </c>
      <c r="AG66" s="19">
        <f t="shared" si="31"/>
        <v>1.6615028192861062E-3</v>
      </c>
      <c r="AH66" s="19">
        <f t="shared" si="32"/>
        <v>0.19936259119385849</v>
      </c>
      <c r="AI66" s="19">
        <f t="shared" si="33"/>
        <v>0.20014816838120458</v>
      </c>
    </row>
    <row r="67" spans="1:74" x14ac:dyDescent="0.25">
      <c r="A67" s="45">
        <f t="shared" si="34"/>
        <v>86</v>
      </c>
      <c r="B67" s="32">
        <f t="shared" si="18"/>
        <v>1.0671938940676027</v>
      </c>
      <c r="C67" s="28">
        <f t="shared" si="8"/>
        <v>3.5611226102008314E-2</v>
      </c>
      <c r="D67" s="33">
        <f t="shared" si="19"/>
        <v>3.6676315295824366E-2</v>
      </c>
      <c r="E67" s="28">
        <f t="shared" si="9"/>
        <v>1.0650891938160521E-3</v>
      </c>
      <c r="F67" s="34">
        <f t="shared" si="35"/>
        <v>1.1270899783383526E-3</v>
      </c>
      <c r="G67" s="30">
        <f t="shared" si="10"/>
        <v>6.2000784522300411E-5</v>
      </c>
      <c r="H67" s="30">
        <f t="shared" si="41"/>
        <v>2E-3</v>
      </c>
      <c r="I67" s="31">
        <f t="shared" si="40"/>
        <v>-1.9379992154776996E-3</v>
      </c>
      <c r="J67" s="30">
        <f t="shared" si="21"/>
        <v>0.96326168391965339</v>
      </c>
      <c r="K67" s="30">
        <f t="shared" si="22"/>
        <v>0</v>
      </c>
      <c r="L67" s="29">
        <v>7.3959999999999998E-2</v>
      </c>
      <c r="M67" s="29">
        <v>9.4812568999999999E-2</v>
      </c>
      <c r="N67" s="37">
        <f t="shared" si="23"/>
        <v>7.7728000000000005E-2</v>
      </c>
      <c r="O67" s="37">
        <f t="shared" si="24"/>
        <v>9.9975063399999994E-2</v>
      </c>
      <c r="P67" s="32">
        <f t="shared" si="36"/>
        <v>0.8</v>
      </c>
      <c r="Q67" s="32">
        <f t="shared" si="12"/>
        <v>7.916324322404239E-2</v>
      </c>
      <c r="R67" s="43">
        <v>44</v>
      </c>
      <c r="S67" s="44">
        <f t="shared" si="13"/>
        <v>3.6676315295824366E-2</v>
      </c>
      <c r="T67" s="44">
        <f t="shared" si="14"/>
        <v>0.14409864267173922</v>
      </c>
      <c r="U67" s="44">
        <f t="shared" si="15"/>
        <v>0.17291837120608705</v>
      </c>
      <c r="V67" s="44">
        <f t="shared" si="16"/>
        <v>3.6024660667934805E-2</v>
      </c>
      <c r="W67" s="44">
        <f t="shared" si="17"/>
        <v>3.6024660667934805E-2</v>
      </c>
      <c r="X67" s="44">
        <f t="shared" si="37"/>
        <v>0.66298298612217366</v>
      </c>
      <c r="Y67" s="44">
        <f t="shared" si="39"/>
        <v>3.3913559052058354E-2</v>
      </c>
      <c r="Z67" s="32">
        <f t="shared" si="25"/>
        <v>2.1494565442783911E-3</v>
      </c>
      <c r="AA67" s="32">
        <f t="shared" si="26"/>
        <v>3.4443562943171059E-2</v>
      </c>
      <c r="AB67" s="32">
        <f t="shared" si="27"/>
        <v>0</v>
      </c>
      <c r="AC67" s="32">
        <f t="shared" si="28"/>
        <v>7.0102181520854381E-4</v>
      </c>
      <c r="AE67" s="19">
        <f t="shared" si="29"/>
        <v>3.3369030969879664E-2</v>
      </c>
      <c r="AF67" s="19">
        <f t="shared" si="30"/>
        <v>1.2886864491930211E-3</v>
      </c>
      <c r="AG67" s="19">
        <f t="shared" si="31"/>
        <v>1.6210809547088309E-3</v>
      </c>
      <c r="AH67" s="19">
        <f t="shared" si="32"/>
        <v>0.20088752550467104</v>
      </c>
      <c r="AI67" s="19">
        <f t="shared" si="33"/>
        <v>0.20163313710649763</v>
      </c>
    </row>
    <row r="68" spans="1:74" x14ac:dyDescent="0.25">
      <c r="A68" s="45">
        <f t="shared" si="34"/>
        <v>87</v>
      </c>
      <c r="B68" s="32">
        <f t="shared" si="18"/>
        <v>1.0726491794015474</v>
      </c>
      <c r="C68" s="28">
        <f t="shared" si="8"/>
        <v>3.2936946173494588E-2</v>
      </c>
      <c r="D68" s="33">
        <f t="shared" si="19"/>
        <v>3.3901565285684811E-2</v>
      </c>
      <c r="E68" s="28">
        <f t="shared" si="9"/>
        <v>9.6461911219022272E-4</v>
      </c>
      <c r="F68" s="34">
        <f t="shared" si="35"/>
        <v>1.0185432128116138E-3</v>
      </c>
      <c r="G68" s="30">
        <f t="shared" si="10"/>
        <v>5.392410062139111E-5</v>
      </c>
      <c r="H68" s="30">
        <f t="shared" si="41"/>
        <v>2E-3</v>
      </c>
      <c r="I68" s="31">
        <f t="shared" si="40"/>
        <v>-1.9460758993786089E-3</v>
      </c>
      <c r="J68" s="30">
        <f t="shared" si="21"/>
        <v>0.96604451061369367</v>
      </c>
      <c r="K68" s="30">
        <f t="shared" si="22"/>
        <v>0</v>
      </c>
      <c r="L68" s="29">
        <v>7.8670000000000004E-2</v>
      </c>
      <c r="M68" s="29">
        <v>0.10126568699999999</v>
      </c>
      <c r="N68" s="37">
        <f t="shared" si="23"/>
        <v>7.8670000000000004E-2</v>
      </c>
      <c r="O68" s="37">
        <f t="shared" si="24"/>
        <v>0.10126568699999999</v>
      </c>
      <c r="P68" s="32">
        <f t="shared" si="36"/>
        <v>0</v>
      </c>
      <c r="Q68" s="32">
        <f t="shared" si="12"/>
        <v>8.0224074713469248E-2</v>
      </c>
      <c r="R68" s="43">
        <v>45</v>
      </c>
      <c r="S68" s="44">
        <f t="shared" si="13"/>
        <v>3.3901565285684811E-2</v>
      </c>
      <c r="T68" s="44">
        <f t="shared" si="14"/>
        <v>0.1462952549411192</v>
      </c>
      <c r="U68" s="44">
        <f t="shared" si="15"/>
        <v>0.17555430592934304</v>
      </c>
      <c r="V68" s="44">
        <f t="shared" si="16"/>
        <v>3.6573813735279799E-2</v>
      </c>
      <c r="W68" s="44">
        <f t="shared" si="17"/>
        <v>3.6573813735279799E-2</v>
      </c>
      <c r="X68" s="44">
        <f t="shared" si="37"/>
        <v>0.65815043912953775</v>
      </c>
      <c r="Y68" s="44">
        <f t="shared" si="39"/>
        <v>3.3615658833388004E-2</v>
      </c>
      <c r="Z68" s="32">
        <f t="shared" si="25"/>
        <v>1.9608027816061177E-3</v>
      </c>
      <c r="AA68" s="32">
        <f t="shared" si="26"/>
        <v>3.1860753437753943E-2</v>
      </c>
      <c r="AB68" s="32">
        <f t="shared" si="27"/>
        <v>0</v>
      </c>
      <c r="AC68" s="32">
        <f t="shared" si="28"/>
        <v>6.710590903040417E-4</v>
      </c>
      <c r="AE68" s="19">
        <f t="shared" si="29"/>
        <v>3.0706168247731074E-2</v>
      </c>
      <c r="AF68" s="19">
        <f t="shared" si="30"/>
        <v>1.1782360677875818E-3</v>
      </c>
      <c r="AG68" s="19">
        <f t="shared" si="31"/>
        <v>1.5816424932994211E-3</v>
      </c>
      <c r="AH68" s="19">
        <f t="shared" si="32"/>
        <v>0.20231247108396858</v>
      </c>
      <c r="AI68" s="19">
        <f t="shared" si="33"/>
        <v>0.20302094309216354</v>
      </c>
    </row>
    <row r="69" spans="1:74" x14ac:dyDescent="0.25">
      <c r="A69" s="45">
        <f t="shared" si="34"/>
        <v>88</v>
      </c>
      <c r="B69" s="32">
        <f t="shared" si="18"/>
        <v>1.0784987985188446</v>
      </c>
      <c r="C69" s="28">
        <f t="shared" si="8"/>
        <v>3.0436873982268357E-2</v>
      </c>
      <c r="D69" s="33">
        <f t="shared" si="19"/>
        <v>3.1309300279450614E-2</v>
      </c>
      <c r="E69" s="28">
        <f t="shared" si="9"/>
        <v>8.7242629718225822E-4</v>
      </c>
      <c r="F69" s="34">
        <f t="shared" si="35"/>
        <v>9.192654741237876E-4</v>
      </c>
      <c r="G69" s="30">
        <f t="shared" si="10"/>
        <v>4.6839176941529371E-5</v>
      </c>
      <c r="H69" s="30">
        <f t="shared" si="41"/>
        <v>2E-3</v>
      </c>
      <c r="I69" s="31">
        <f t="shared" si="40"/>
        <v>-1.9531608230584706E-3</v>
      </c>
      <c r="J69" s="30">
        <f t="shared" si="21"/>
        <v>0.96864386054360796</v>
      </c>
      <c r="K69" s="30">
        <f t="shared" si="22"/>
        <v>0</v>
      </c>
      <c r="L69" s="29">
        <v>7.8670000000000004E-2</v>
      </c>
      <c r="M69" s="29">
        <v>0.10126568699999999</v>
      </c>
      <c r="N69" s="37">
        <f t="shared" si="23"/>
        <v>7.9546000000000006E-2</v>
      </c>
      <c r="O69" s="37">
        <f t="shared" si="24"/>
        <v>0.1025537092</v>
      </c>
      <c r="P69" s="32">
        <f t="shared" si="36"/>
        <v>0.2</v>
      </c>
      <c r="Q69" s="32">
        <f t="shared" si="12"/>
        <v>8.1230219630040595E-2</v>
      </c>
      <c r="R69" s="43">
        <v>46</v>
      </c>
      <c r="S69" s="44">
        <f t="shared" si="13"/>
        <v>3.1309300279450614E-2</v>
      </c>
      <c r="T69" s="44">
        <f t="shared" si="14"/>
        <v>0.14840090742085421</v>
      </c>
      <c r="U69" s="44">
        <f t="shared" si="15"/>
        <v>0.17808108890502505</v>
      </c>
      <c r="V69" s="44">
        <f t="shared" si="16"/>
        <v>3.7100226855213553E-2</v>
      </c>
      <c r="W69" s="44">
        <f t="shared" si="17"/>
        <v>3.7100226855213553E-2</v>
      </c>
      <c r="X69" s="44">
        <f t="shared" si="37"/>
        <v>0.65351800367412072</v>
      </c>
      <c r="Y69" s="44">
        <f t="shared" si="39"/>
        <v>3.3320375401122988E-2</v>
      </c>
      <c r="Z69" s="32">
        <f t="shared" si="25"/>
        <v>1.7870155843069144E-3</v>
      </c>
      <c r="AA69" s="32">
        <f t="shared" si="26"/>
        <v>2.9443484986856273E-2</v>
      </c>
      <c r="AB69" s="32">
        <f t="shared" si="27"/>
        <v>0</v>
      </c>
      <c r="AC69" s="32">
        <f t="shared" si="28"/>
        <v>6.4237701724834952E-4</v>
      </c>
      <c r="AE69" s="19">
        <f t="shared" si="29"/>
        <v>2.8221518673983516E-2</v>
      </c>
      <c r="AF69" s="19">
        <f t="shared" si="30"/>
        <v>1.0760665074441209E-3</v>
      </c>
      <c r="AG69" s="19">
        <f t="shared" si="31"/>
        <v>1.5431635103379097E-3</v>
      </c>
      <c r="AH69" s="19">
        <f t="shared" si="32"/>
        <v>0.20364235717708662</v>
      </c>
      <c r="AI69" s="19">
        <f t="shared" si="33"/>
        <v>0.20431635511609803</v>
      </c>
    </row>
    <row r="70" spans="1:74" x14ac:dyDescent="0.25">
      <c r="A70" s="45">
        <f t="shared" si="34"/>
        <v>89</v>
      </c>
      <c r="B70" s="32">
        <f t="shared" si="18"/>
        <v>1.0846793361748941</v>
      </c>
      <c r="C70" s="28">
        <f t="shared" si="8"/>
        <v>2.8101969076985263E-2</v>
      </c>
      <c r="D70" s="33">
        <f t="shared" si="19"/>
        <v>2.8889932757485581E-2</v>
      </c>
      <c r="E70" s="28">
        <f t="shared" si="9"/>
        <v>7.8796368050031769E-4</v>
      </c>
      <c r="F70" s="34">
        <f t="shared" si="35"/>
        <v>8.2859643074612683E-4</v>
      </c>
      <c r="G70" s="30">
        <f t="shared" si="10"/>
        <v>4.0632750245809136E-5</v>
      </c>
      <c r="H70" s="30">
        <f t="shared" si="41"/>
        <v>2E-3</v>
      </c>
      <c r="I70" s="31">
        <f t="shared" si="40"/>
        <v>-1.9593672497541909E-3</v>
      </c>
      <c r="J70" s="30">
        <f t="shared" si="21"/>
        <v>0.97106943449226868</v>
      </c>
      <c r="K70" s="30">
        <f t="shared" si="22"/>
        <v>0</v>
      </c>
      <c r="L70" s="29">
        <v>7.8670000000000004E-2</v>
      </c>
      <c r="M70" s="29">
        <v>0.10126568699999999</v>
      </c>
      <c r="N70" s="37">
        <f t="shared" si="23"/>
        <v>8.0421999999999993E-2</v>
      </c>
      <c r="O70" s="37">
        <f t="shared" si="24"/>
        <v>0.1038417314</v>
      </c>
      <c r="P70" s="32">
        <f t="shared" si="36"/>
        <v>0.4</v>
      </c>
      <c r="Q70" s="32">
        <f t="shared" si="12"/>
        <v>8.224886307433027E-2</v>
      </c>
      <c r="R70" s="43">
        <v>47</v>
      </c>
      <c r="S70" s="44">
        <f t="shared" si="13"/>
        <v>2.8889932757485581E-2</v>
      </c>
      <c r="T70" s="44">
        <f t="shared" si="14"/>
        <v>0.15053776969591429</v>
      </c>
      <c r="U70" s="44">
        <f t="shared" si="15"/>
        <v>0.18064532363509714</v>
      </c>
      <c r="V70" s="44">
        <f t="shared" si="16"/>
        <v>3.7634442423978572E-2</v>
      </c>
      <c r="W70" s="44">
        <f t="shared" si="17"/>
        <v>3.7634442423978572E-2</v>
      </c>
      <c r="X70" s="44">
        <f t="shared" si="37"/>
        <v>0.64881690666898861</v>
      </c>
      <c r="Y70" s="44">
        <f t="shared" si="39"/>
        <v>3.3027685769140225E-2</v>
      </c>
      <c r="Z70" s="32">
        <f t="shared" si="25"/>
        <v>1.6274244493573657E-3</v>
      </c>
      <c r="AA70" s="32">
        <f t="shared" si="26"/>
        <v>2.7187271483791294E-2</v>
      </c>
      <c r="AB70" s="32">
        <f t="shared" si="27"/>
        <v>0</v>
      </c>
      <c r="AC70" s="32">
        <f t="shared" si="28"/>
        <v>6.149208590586631E-4</v>
      </c>
      <c r="AE70" s="19">
        <f t="shared" si="29"/>
        <v>2.5908089275570097E-2</v>
      </c>
      <c r="AF70" s="19">
        <f t="shared" si="30"/>
        <v>9.816729215020273E-4</v>
      </c>
      <c r="AG70" s="19">
        <f t="shared" si="31"/>
        <v>1.5056206631567817E-3</v>
      </c>
      <c r="AH70" s="19">
        <f t="shared" si="32"/>
        <v>0.20488100901746992</v>
      </c>
      <c r="AI70" s="19">
        <f t="shared" si="33"/>
        <v>0.20552306910725135</v>
      </c>
      <c r="BV70" s="23"/>
    </row>
    <row r="71" spans="1:74" x14ac:dyDescent="0.25">
      <c r="A71" s="45">
        <f t="shared" si="34"/>
        <v>90</v>
      </c>
      <c r="B71" s="32">
        <f t="shared" si="18"/>
        <v>1.0912126976696843</v>
      </c>
      <c r="C71" s="28">
        <f t="shared" si="8"/>
        <v>2.5923470007315721E-2</v>
      </c>
      <c r="D71" s="33">
        <f t="shared" si="19"/>
        <v>2.6634175568164678E-2</v>
      </c>
      <c r="E71" s="28">
        <f t="shared" si="9"/>
        <v>7.1070556084895707E-4</v>
      </c>
      <c r="F71" s="34">
        <f t="shared" si="35"/>
        <v>7.4590889528442373E-4</v>
      </c>
      <c r="G71" s="30">
        <f t="shared" si="10"/>
        <v>3.520333443546666E-5</v>
      </c>
      <c r="H71" s="30">
        <f t="shared" si="41"/>
        <v>2E-3</v>
      </c>
      <c r="I71" s="31">
        <f t="shared" si="40"/>
        <v>-1.9647966655645336E-3</v>
      </c>
      <c r="J71" s="30">
        <f t="shared" si="21"/>
        <v>0.97333062109739976</v>
      </c>
      <c r="K71" s="30">
        <f t="shared" si="22"/>
        <v>0</v>
      </c>
      <c r="L71" s="29">
        <v>7.8670000000000004E-2</v>
      </c>
      <c r="M71" s="29">
        <v>0.10126568699999999</v>
      </c>
      <c r="N71" s="37">
        <f t="shared" si="23"/>
        <v>8.1298000000000009E-2</v>
      </c>
      <c r="O71" s="37">
        <f t="shared" si="24"/>
        <v>0.1051297536</v>
      </c>
      <c r="P71" s="32">
        <f t="shared" si="36"/>
        <v>0.60000000000000009</v>
      </c>
      <c r="Q71" s="32">
        <f t="shared" si="12"/>
        <v>8.3281324206184934E-2</v>
      </c>
      <c r="R71" s="43">
        <v>48</v>
      </c>
      <c r="S71" s="44">
        <f t="shared" si="13"/>
        <v>2.6634175568164678E-2</v>
      </c>
      <c r="T71" s="44">
        <f t="shared" si="14"/>
        <v>0.15270812715677756</v>
      </c>
      <c r="U71" s="44">
        <f t="shared" si="15"/>
        <v>0.18324975258813306</v>
      </c>
      <c r="V71" s="44">
        <f t="shared" si="16"/>
        <v>3.8177031789194391E-2</v>
      </c>
      <c r="W71" s="44">
        <f t="shared" si="17"/>
        <v>3.8177031789194391E-2</v>
      </c>
      <c r="X71" s="44">
        <f t="shared" si="37"/>
        <v>0.64404212025508933</v>
      </c>
      <c r="Y71" s="44">
        <f t="shared" si="39"/>
        <v>3.2737567153229126E-2</v>
      </c>
      <c r="Z71" s="32">
        <f t="shared" si="25"/>
        <v>1.4808079997290099E-3</v>
      </c>
      <c r="AA71" s="32">
        <f t="shared" si="26"/>
        <v>2.5081617626020233E-2</v>
      </c>
      <c r="AB71" s="32">
        <f t="shared" si="27"/>
        <v>0</v>
      </c>
      <c r="AC71" s="32">
        <f t="shared" si="28"/>
        <v>5.8863821829300623E-4</v>
      </c>
      <c r="AE71" s="19">
        <f t="shared" si="29"/>
        <v>2.3756569239595567E-2</v>
      </c>
      <c r="AF71" s="19">
        <f t="shared" si="30"/>
        <v>8.946359805570086E-4</v>
      </c>
      <c r="AG71" s="19">
        <f t="shared" si="31"/>
        <v>1.4689911769805136E-3</v>
      </c>
      <c r="AH71" s="19">
        <f t="shared" si="32"/>
        <v>0.20603338013423519</v>
      </c>
      <c r="AI71" s="19">
        <f t="shared" si="33"/>
        <v>0.20664588445358187</v>
      </c>
    </row>
    <row r="72" spans="1:74" x14ac:dyDescent="0.25">
      <c r="A72" s="45">
        <f t="shared" si="34"/>
        <v>91</v>
      </c>
      <c r="B72" s="32">
        <f t="shared" si="18"/>
        <v>1.0981203178449357</v>
      </c>
      <c r="C72" s="28">
        <f t="shared" si="8"/>
        <v>2.3892901496385698E-2</v>
      </c>
      <c r="D72" s="33">
        <f t="shared" si="19"/>
        <v>2.4533049971847555E-2</v>
      </c>
      <c r="E72" s="28">
        <f t="shared" si="9"/>
        <v>6.4014847546185912E-4</v>
      </c>
      <c r="F72" s="34">
        <f t="shared" si="35"/>
        <v>6.7060862305287974E-4</v>
      </c>
      <c r="G72" s="30">
        <f t="shared" si="10"/>
        <v>3.0460147591020626E-5</v>
      </c>
      <c r="H72" s="30">
        <f t="shared" si="41"/>
        <v>2E-3</v>
      </c>
      <c r="I72" s="31">
        <f t="shared" si="40"/>
        <v>-1.9695398524089795E-3</v>
      </c>
      <c r="J72" s="30">
        <f t="shared" si="21"/>
        <v>0.97543648988056131</v>
      </c>
      <c r="K72" s="30">
        <f t="shared" si="22"/>
        <v>0</v>
      </c>
      <c r="L72" s="29">
        <v>7.8670000000000004E-2</v>
      </c>
      <c r="M72" s="29">
        <v>0.10126568699999999</v>
      </c>
      <c r="N72" s="37">
        <f t="shared" si="23"/>
        <v>8.2173999999999997E-2</v>
      </c>
      <c r="O72" s="37">
        <f t="shared" si="24"/>
        <v>0.1064177758</v>
      </c>
      <c r="P72" s="32">
        <f t="shared" si="36"/>
        <v>0.8</v>
      </c>
      <c r="Q72" s="32">
        <f t="shared" si="12"/>
        <v>8.4329072420852913E-2</v>
      </c>
      <c r="R72" s="43">
        <v>49</v>
      </c>
      <c r="S72" s="44">
        <f t="shared" si="13"/>
        <v>2.4533049971847555E-2</v>
      </c>
      <c r="T72" s="44">
        <f t="shared" si="14"/>
        <v>0.1549145513033752</v>
      </c>
      <c r="U72" s="44">
        <f t="shared" si="15"/>
        <v>0.18589746156405024</v>
      </c>
      <c r="V72" s="44">
        <f t="shared" si="16"/>
        <v>3.8728637825843799E-2</v>
      </c>
      <c r="W72" s="44">
        <f t="shared" si="17"/>
        <v>3.8728637825843799E-2</v>
      </c>
      <c r="X72" s="44">
        <f t="shared" si="37"/>
        <v>0.63918798713257452</v>
      </c>
      <c r="Y72" s="44">
        <f t="shared" si="39"/>
        <v>3.2449996969317975E-2</v>
      </c>
      <c r="Z72" s="32">
        <f t="shared" si="25"/>
        <v>1.3462713319129548E-3</v>
      </c>
      <c r="AA72" s="32">
        <f t="shared" si="26"/>
        <v>2.3118431817655657E-2</v>
      </c>
      <c r="AB72" s="32">
        <f t="shared" si="27"/>
        <v>0</v>
      </c>
      <c r="AC72" s="32">
        <f t="shared" si="28"/>
        <v>5.634789370547429E-4</v>
      </c>
      <c r="AE72" s="19">
        <f t="shared" si="29"/>
        <v>2.1757999654605779E-2</v>
      </c>
      <c r="AF72" s="19">
        <f t="shared" si="30"/>
        <v>8.1447330612177248E-4</v>
      </c>
      <c r="AG72" s="19">
        <f t="shared" si="31"/>
        <v>1.4332528311096159E-3</v>
      </c>
      <c r="AH72" s="19">
        <f t="shared" si="32"/>
        <v>0.20710427725539093</v>
      </c>
      <c r="AI72" s="19">
        <f t="shared" si="33"/>
        <v>0.20768945793772203</v>
      </c>
    </row>
    <row r="73" spans="1:74" x14ac:dyDescent="0.25">
      <c r="A73" s="45">
        <f t="shared" si="34"/>
        <v>92</v>
      </c>
      <c r="B73" s="32">
        <f t="shared" si="18"/>
        <v>1.10542563049172</v>
      </c>
      <c r="C73" s="28">
        <f t="shared" si="8"/>
        <v>2.2002079951727659E-2</v>
      </c>
      <c r="D73" s="33">
        <f t="shared" si="19"/>
        <v>2.2577891763587529E-2</v>
      </c>
      <c r="E73" s="28">
        <f t="shared" si="9"/>
        <v>5.7581181185987129E-4</v>
      </c>
      <c r="F73" s="34">
        <f t="shared" si="35"/>
        <v>6.0213392940653863E-4</v>
      </c>
      <c r="G73" s="30">
        <f t="shared" si="10"/>
        <v>2.6322117546667342E-5</v>
      </c>
      <c r="H73" s="30">
        <f t="shared" si="41"/>
        <v>2E-3</v>
      </c>
      <c r="I73" s="31">
        <f t="shared" si="40"/>
        <v>-1.9736778824533327E-3</v>
      </c>
      <c r="J73" s="30">
        <f t="shared" si="21"/>
        <v>0.97739578611886579</v>
      </c>
      <c r="K73" s="30">
        <f t="shared" si="22"/>
        <v>0</v>
      </c>
      <c r="L73" s="29">
        <v>8.3049999999999999E-2</v>
      </c>
      <c r="M73" s="29">
        <v>0.10770579800000001</v>
      </c>
      <c r="N73" s="37">
        <f t="shared" si="23"/>
        <v>8.3049999999999999E-2</v>
      </c>
      <c r="O73" s="37">
        <f t="shared" si="24"/>
        <v>0.10770579800000001</v>
      </c>
      <c r="P73" s="32">
        <f t="shared" si="36"/>
        <v>0</v>
      </c>
      <c r="Q73" s="32">
        <f t="shared" si="12"/>
        <v>8.5393628405229363E-2</v>
      </c>
      <c r="R73" s="43">
        <v>50</v>
      </c>
      <c r="S73" s="44">
        <f t="shared" si="13"/>
        <v>2.2577891763587529E-2</v>
      </c>
      <c r="T73" s="44">
        <f t="shared" si="14"/>
        <v>0.15715972050894247</v>
      </c>
      <c r="U73" s="44">
        <f t="shared" si="15"/>
        <v>0.18859166461073096</v>
      </c>
      <c r="V73" s="44">
        <f t="shared" si="16"/>
        <v>3.9289930127235619E-2</v>
      </c>
      <c r="W73" s="44">
        <f t="shared" si="17"/>
        <v>3.9289930127235619E-2</v>
      </c>
      <c r="X73" s="44">
        <f t="shared" si="37"/>
        <v>0.63424861488032658</v>
      </c>
      <c r="Y73" s="44">
        <f t="shared" si="39"/>
        <v>3.2164952831715873E-2</v>
      </c>
      <c r="Z73" s="32">
        <f t="shared" si="25"/>
        <v>1.2229643303521293E-3</v>
      </c>
      <c r="AA73" s="32">
        <f t="shared" si="26"/>
        <v>2.12898932855758E-2</v>
      </c>
      <c r="AB73" s="32">
        <f t="shared" si="27"/>
        <v>0</v>
      </c>
      <c r="AC73" s="32">
        <f t="shared" si="28"/>
        <v>5.3939500127104698E-4</v>
      </c>
      <c r="AE73" s="19">
        <f t="shared" si="29"/>
        <v>1.9903717938890744E-2</v>
      </c>
      <c r="AF73" s="19">
        <f t="shared" si="30"/>
        <v>7.4072624374335648E-4</v>
      </c>
      <c r="AG73" s="19">
        <f t="shared" si="31"/>
        <v>1.398383945440796E-3</v>
      </c>
      <c r="AH73" s="19">
        <f t="shared" si="32"/>
        <v>0.2080983434639487</v>
      </c>
      <c r="AI73" s="19">
        <f t="shared" si="33"/>
        <v>0.20865828939292652</v>
      </c>
    </row>
    <row r="74" spans="1:74" x14ac:dyDescent="0.25">
      <c r="A74" s="45">
        <f t="shared" si="34"/>
        <v>93</v>
      </c>
      <c r="B74" s="32">
        <f t="shared" si="18"/>
        <v>1.1132111923419714</v>
      </c>
      <c r="C74" s="28">
        <f t="shared" si="8"/>
        <v>2.0244154335678683E-2</v>
      </c>
      <c r="D74" s="33">
        <f t="shared" si="19"/>
        <v>2.076139363737909E-2</v>
      </c>
      <c r="E74" s="28">
        <f t="shared" si="9"/>
        <v>5.1723930170040756E-4</v>
      </c>
      <c r="F74" s="34">
        <f t="shared" si="35"/>
        <v>5.3995631344742521E-4</v>
      </c>
      <c r="G74" s="30">
        <f t="shared" si="10"/>
        <v>2.2717011747017644E-5</v>
      </c>
      <c r="H74" s="30">
        <f t="shared" si="41"/>
        <v>2E-3</v>
      </c>
      <c r="I74" s="31">
        <f t="shared" si="40"/>
        <v>-1.9772829882529824E-3</v>
      </c>
      <c r="J74" s="30">
        <f t="shared" si="21"/>
        <v>0.97921588935087378</v>
      </c>
      <c r="K74" s="30">
        <f t="shared" si="22"/>
        <v>0</v>
      </c>
      <c r="L74" s="29">
        <v>8.3049999999999999E-2</v>
      </c>
      <c r="M74" s="29">
        <v>0.10770579800000001</v>
      </c>
      <c r="N74" s="37">
        <f t="shared" si="23"/>
        <v>8.3876000000000006E-2</v>
      </c>
      <c r="O74" s="37">
        <f t="shared" si="24"/>
        <v>0.10899165940000001</v>
      </c>
      <c r="P74" s="32">
        <f t="shared" si="36"/>
        <v>0.2</v>
      </c>
      <c r="Q74" s="32">
        <f t="shared" si="12"/>
        <v>8.6426787994678608E-2</v>
      </c>
      <c r="R74" s="43">
        <v>51</v>
      </c>
      <c r="S74" s="44">
        <f t="shared" si="13"/>
        <v>2.076139363737909E-2</v>
      </c>
      <c r="T74" s="44">
        <f t="shared" si="14"/>
        <v>0.15935523869098545</v>
      </c>
      <c r="U74" s="44">
        <f t="shared" si="15"/>
        <v>0.19122628642918252</v>
      </c>
      <c r="V74" s="44">
        <f t="shared" si="16"/>
        <v>3.9838809672746361E-2</v>
      </c>
      <c r="W74" s="44">
        <f t="shared" si="17"/>
        <v>3.9838809672746361E-2</v>
      </c>
      <c r="X74" s="44">
        <f t="shared" si="37"/>
        <v>0.62941847487983205</v>
      </c>
      <c r="Y74" s="44">
        <f t="shared" si="39"/>
        <v>3.1882412551370157E-2</v>
      </c>
      <c r="Z74" s="32">
        <f t="shared" si="25"/>
        <v>1.1100815083885248E-3</v>
      </c>
      <c r="AA74" s="32">
        <f t="shared" si="26"/>
        <v>1.9588459147626434E-2</v>
      </c>
      <c r="AB74" s="32">
        <f t="shared" si="27"/>
        <v>0</v>
      </c>
      <c r="AC74" s="32">
        <f t="shared" si="28"/>
        <v>5.1634044906265382E-4</v>
      </c>
      <c r="AE74" s="19">
        <f t="shared" si="29"/>
        <v>1.8185367228557119E-2</v>
      </c>
      <c r="AF74" s="19">
        <f t="shared" si="30"/>
        <v>6.7295903325151167E-4</v>
      </c>
      <c r="AG74" s="19">
        <f t="shared" si="31"/>
        <v>1.3643633673150659E-3</v>
      </c>
      <c r="AH74" s="19">
        <f t="shared" si="32"/>
        <v>0.20902005394636833</v>
      </c>
      <c r="AI74" s="19">
        <f t="shared" si="33"/>
        <v>0.20955671740945808</v>
      </c>
    </row>
    <row r="75" spans="1:74" x14ac:dyDescent="0.25">
      <c r="A75" s="45">
        <f t="shared" si="34"/>
        <v>94</v>
      </c>
      <c r="B75" s="32">
        <f t="shared" si="18"/>
        <v>1.1214407835234328</v>
      </c>
      <c r="C75" s="28">
        <f t="shared" si="8"/>
        <v>1.8611282078729321E-2</v>
      </c>
      <c r="D75" s="33">
        <f t="shared" si="19"/>
        <v>1.9075278683378202E-2</v>
      </c>
      <c r="E75" s="28">
        <f t="shared" si="9"/>
        <v>4.6399660464888125E-4</v>
      </c>
      <c r="F75" s="34">
        <f t="shared" si="35"/>
        <v>4.8357707583438544E-4</v>
      </c>
      <c r="G75" s="30">
        <f t="shared" si="10"/>
        <v>1.9580471185504187E-5</v>
      </c>
      <c r="H75" s="30">
        <f t="shared" si="41"/>
        <v>2E-3</v>
      </c>
      <c r="I75" s="31">
        <f t="shared" si="40"/>
        <v>-1.9804195288144959E-3</v>
      </c>
      <c r="J75" s="30">
        <f t="shared" si="21"/>
        <v>0.98090514084543623</v>
      </c>
      <c r="K75" s="30">
        <f t="shared" si="22"/>
        <v>0</v>
      </c>
      <c r="L75" s="29">
        <v>8.3049999999999999E-2</v>
      </c>
      <c r="M75" s="29">
        <v>0.10770579800000001</v>
      </c>
      <c r="N75" s="37">
        <f t="shared" si="23"/>
        <v>8.4702E-2</v>
      </c>
      <c r="O75" s="37">
        <f t="shared" si="24"/>
        <v>0.1102775208</v>
      </c>
      <c r="P75" s="32">
        <f t="shared" si="36"/>
        <v>0.4</v>
      </c>
      <c r="Q75" s="32">
        <f t="shared" si="12"/>
        <v>8.7480553112139273E-2</v>
      </c>
      <c r="R75" s="43">
        <v>52</v>
      </c>
      <c r="S75" s="44">
        <f t="shared" si="13"/>
        <v>1.9075278683378202E-2</v>
      </c>
      <c r="T75" s="44">
        <f t="shared" si="14"/>
        <v>0.16159653947747463</v>
      </c>
      <c r="U75" s="44">
        <f t="shared" si="15"/>
        <v>0.19391584737296955</v>
      </c>
      <c r="V75" s="44">
        <f t="shared" si="16"/>
        <v>4.0399134869368657E-2</v>
      </c>
      <c r="W75" s="44">
        <f t="shared" si="17"/>
        <v>4.0399134869368657E-2</v>
      </c>
      <c r="X75" s="44">
        <f t="shared" si="37"/>
        <v>0.62448761314955581</v>
      </c>
      <c r="Y75" s="44">
        <f t="shared" si="39"/>
        <v>3.1602354134139102E-2</v>
      </c>
      <c r="Z75" s="32">
        <f t="shared" si="25"/>
        <v>1.0069988029424159E-3</v>
      </c>
      <c r="AA75" s="32">
        <f t="shared" si="26"/>
        <v>1.8008711259925553E-2</v>
      </c>
      <c r="AB75" s="32">
        <f t="shared" si="27"/>
        <v>0</v>
      </c>
      <c r="AC75" s="32">
        <f t="shared" si="28"/>
        <v>4.9427128303002619E-4</v>
      </c>
      <c r="AE75" s="19">
        <f t="shared" si="29"/>
        <v>1.6595866988406555E-2</v>
      </c>
      <c r="AF75" s="19">
        <f t="shared" si="30"/>
        <v>6.1075841011564596E-4</v>
      </c>
      <c r="AG75" s="19">
        <f t="shared" si="31"/>
        <v>1.3311704586858159E-3</v>
      </c>
      <c r="AH75" s="19">
        <f t="shared" si="32"/>
        <v>0.20987322478706347</v>
      </c>
      <c r="AI75" s="19">
        <f t="shared" si="33"/>
        <v>0.21038844034067861</v>
      </c>
    </row>
    <row r="76" spans="1:74" x14ac:dyDescent="0.25">
      <c r="A76" s="45">
        <f t="shared" si="34"/>
        <v>95</v>
      </c>
      <c r="B76" s="32">
        <f t="shared" si="18"/>
        <v>1.1301469569512377</v>
      </c>
      <c r="C76" s="28">
        <f t="shared" si="8"/>
        <v>1.7095956407096661E-2</v>
      </c>
      <c r="D76" s="33">
        <f t="shared" si="19"/>
        <v>1.7511629217426643E-2</v>
      </c>
      <c r="E76" s="28">
        <f t="shared" si="9"/>
        <v>4.1567281032998379E-4</v>
      </c>
      <c r="F76" s="34">
        <f t="shared" si="35"/>
        <v>4.3252811596145485E-4</v>
      </c>
      <c r="G76" s="30">
        <f t="shared" si="10"/>
        <v>1.685530563147106E-5</v>
      </c>
      <c r="H76" s="30">
        <f t="shared" si="41"/>
        <v>2E-3</v>
      </c>
      <c r="I76" s="31">
        <f t="shared" si="40"/>
        <v>-1.9831446943685289E-3</v>
      </c>
      <c r="J76" s="30">
        <f t="shared" si="21"/>
        <v>0.98247151547694189</v>
      </c>
      <c r="K76" s="30">
        <f t="shared" si="22"/>
        <v>0</v>
      </c>
      <c r="L76" s="29">
        <v>8.3049999999999999E-2</v>
      </c>
      <c r="M76" s="29">
        <v>0.10770579800000001</v>
      </c>
      <c r="N76" s="37">
        <f t="shared" si="23"/>
        <v>8.5527999999999993E-2</v>
      </c>
      <c r="O76" s="37">
        <f t="shared" si="24"/>
        <v>0.11156338220000001</v>
      </c>
      <c r="P76" s="32">
        <f t="shared" si="36"/>
        <v>0.60000000000000009</v>
      </c>
      <c r="Q76" s="32">
        <f t="shared" si="12"/>
        <v>8.8557156896904271E-2</v>
      </c>
      <c r="R76" s="43">
        <v>53</v>
      </c>
      <c r="S76" s="44">
        <f t="shared" si="13"/>
        <v>1.7511629217426643E-2</v>
      </c>
      <c r="T76" s="44">
        <f t="shared" si="14"/>
        <v>0.16388765295681909</v>
      </c>
      <c r="U76" s="44">
        <f t="shared" si="15"/>
        <v>0.19666518354818291</v>
      </c>
      <c r="V76" s="44">
        <f t="shared" si="16"/>
        <v>4.0971913239204773E-2</v>
      </c>
      <c r="W76" s="44">
        <f t="shared" si="17"/>
        <v>4.0971913239204773E-2</v>
      </c>
      <c r="X76" s="44">
        <f t="shared" si="37"/>
        <v>0.61944716349499807</v>
      </c>
      <c r="Y76" s="44">
        <f t="shared" si="39"/>
        <v>3.1324755779079803E-2</v>
      </c>
      <c r="Z76" s="32">
        <f t="shared" si="25"/>
        <v>9.1286195558252744E-4</v>
      </c>
      <c r="AA76" s="32">
        <f t="shared" si="26"/>
        <v>1.654235778966626E-2</v>
      </c>
      <c r="AB76" s="32">
        <f t="shared" si="27"/>
        <v>0</v>
      </c>
      <c r="AC76" s="32">
        <f t="shared" si="28"/>
        <v>4.7314538628854137E-4</v>
      </c>
      <c r="AE76" s="19">
        <f>AE75*(1-V75-W75-Y75)+$D$5*AG75+X75*AF75</f>
        <v>1.5127197663935573E-2</v>
      </c>
      <c r="AF76" s="19">
        <f t="shared" si="30"/>
        <v>5.5376359202670053E-4</v>
      </c>
      <c r="AG76" s="19">
        <f t="shared" si="31"/>
        <v>1.2987850835990693E-3</v>
      </c>
      <c r="AH76" s="19">
        <f t="shared" si="32"/>
        <v>0.21066211919043995</v>
      </c>
      <c r="AI76" s="19">
        <f t="shared" si="33"/>
        <v>0.2111575954549488</v>
      </c>
    </row>
    <row r="77" spans="1:74" x14ac:dyDescent="0.25">
      <c r="A77" s="45">
        <f t="shared" si="34"/>
        <v>96</v>
      </c>
      <c r="B77" s="32">
        <f t="shared" si="18"/>
        <v>1.1393638862459632</v>
      </c>
      <c r="C77" s="28">
        <f t="shared" si="8"/>
        <v>1.569100244363791E-2</v>
      </c>
      <c r="D77" s="33">
        <f t="shared" si="19"/>
        <v>1.6062882682120586E-2</v>
      </c>
      <c r="E77" s="28">
        <f t="shared" si="9"/>
        <v>3.7188023848267653E-4</v>
      </c>
      <c r="F77" s="34">
        <f t="shared" si="35"/>
        <v>3.8637101580271514E-4</v>
      </c>
      <c r="G77" s="30">
        <f t="shared" si="10"/>
        <v>1.449077732003861E-5</v>
      </c>
      <c r="H77" s="30">
        <f t="shared" si="41"/>
        <v>2E-3</v>
      </c>
      <c r="I77" s="31">
        <f t="shared" si="40"/>
        <v>-1.9855092226799616E-3</v>
      </c>
      <c r="J77" s="30">
        <f t="shared" si="21"/>
        <v>0.9839226265405594</v>
      </c>
      <c r="K77" s="30">
        <f t="shared" si="22"/>
        <v>0</v>
      </c>
      <c r="L77" s="29">
        <v>8.3049999999999999E-2</v>
      </c>
      <c r="M77" s="29">
        <v>0.10770579800000001</v>
      </c>
      <c r="N77" s="37">
        <f t="shared" si="23"/>
        <v>8.6354E-2</v>
      </c>
      <c r="O77" s="37">
        <f t="shared" si="24"/>
        <v>0.11284924360000001</v>
      </c>
      <c r="P77" s="32">
        <f t="shared" si="36"/>
        <v>0.8</v>
      </c>
      <c r="Q77" s="32">
        <f t="shared" si="12"/>
        <v>8.9659092064210869E-2</v>
      </c>
      <c r="R77" s="43">
        <v>54</v>
      </c>
      <c r="S77" s="44">
        <f t="shared" si="13"/>
        <v>1.6062882682120586E-2</v>
      </c>
      <c r="T77" s="44">
        <f t="shared" si="14"/>
        <v>0.16623311354377301</v>
      </c>
      <c r="U77" s="44">
        <f t="shared" si="15"/>
        <v>0.1994797362525276</v>
      </c>
      <c r="V77" s="44">
        <f t="shared" si="16"/>
        <v>4.1558278385943254E-2</v>
      </c>
      <c r="W77" s="44">
        <f t="shared" si="17"/>
        <v>4.1558278385943254E-2</v>
      </c>
      <c r="X77" s="44">
        <f t="shared" si="37"/>
        <v>0.61428715020369939</v>
      </c>
      <c r="Y77" s="44">
        <f t="shared" si="39"/>
        <v>3.1049595876751098E-2</v>
      </c>
      <c r="Z77" s="32">
        <f t="shared" si="25"/>
        <v>8.2698902297011125E-4</v>
      </c>
      <c r="AA77" s="32">
        <f t="shared" si="26"/>
        <v>1.5182517090189179E-2</v>
      </c>
      <c r="AB77" s="32">
        <f t="shared" si="27"/>
        <v>0</v>
      </c>
      <c r="AC77" s="32">
        <f t="shared" si="28"/>
        <v>4.5292244209246016E-4</v>
      </c>
      <c r="AE77" s="19">
        <f t="shared" si="29"/>
        <v>1.3771721776558549E-2</v>
      </c>
      <c r="AF77" s="19">
        <f>AF76*(1-T76-U76-X76)+AG76*$D$14+Y76*AE76</f>
        <v>5.0159547268790441E-4</v>
      </c>
      <c r="AG77" s="19">
        <f t="shared" si="31"/>
        <v>1.2671875959783237E-3</v>
      </c>
      <c r="AH77" s="19">
        <f t="shared" si="32"/>
        <v>0.21139081543914723</v>
      </c>
      <c r="AI77" s="19">
        <f t="shared" si="33"/>
        <v>0.21186814070057805</v>
      </c>
    </row>
    <row r="78" spans="1:74" x14ac:dyDescent="0.25">
      <c r="A78" s="45">
        <f t="shared" si="34"/>
        <v>97</v>
      </c>
      <c r="B78" s="32">
        <f t="shared" si="18"/>
        <v>1.1491294689038631</v>
      </c>
      <c r="C78" s="28">
        <f t="shared" si="8"/>
        <v>1.4389572383197081E-2</v>
      </c>
      <c r="D78" s="33">
        <f t="shared" si="19"/>
        <v>1.472182647726855E-2</v>
      </c>
      <c r="E78" s="28">
        <f t="shared" si="9"/>
        <v>3.3225409407146821E-4</v>
      </c>
      <c r="F78" s="34">
        <f t="shared" si="35"/>
        <v>3.4469603946785565E-4</v>
      </c>
      <c r="G78" s="30">
        <f t="shared" si="10"/>
        <v>1.2441945396387448E-5</v>
      </c>
      <c r="H78" s="30">
        <f t="shared" si="41"/>
        <v>2E-3</v>
      </c>
      <c r="I78" s="31">
        <f t="shared" si="40"/>
        <v>-1.9875580546036128E-3</v>
      </c>
      <c r="J78" s="30">
        <f t="shared" si="21"/>
        <v>0.9852657315773351</v>
      </c>
      <c r="K78" s="30">
        <f t="shared" si="22"/>
        <v>0</v>
      </c>
      <c r="L78" s="29">
        <v>8.7179999999999994E-2</v>
      </c>
      <c r="M78" s="29">
        <v>0.114135105</v>
      </c>
      <c r="N78" s="37">
        <f t="shared" si="23"/>
        <v>8.7179999999999994E-2</v>
      </c>
      <c r="O78" s="37">
        <f t="shared" si="24"/>
        <v>0.114135105</v>
      </c>
      <c r="P78" s="32">
        <f t="shared" si="36"/>
        <v>0</v>
      </c>
      <c r="Q78" s="32">
        <f t="shared" si="12"/>
        <v>9.0788998568290577E-2</v>
      </c>
      <c r="R78" s="43">
        <v>55</v>
      </c>
      <c r="S78" s="44">
        <f t="shared" si="13"/>
        <v>1.472182647726855E-2</v>
      </c>
      <c r="T78" s="44">
        <f t="shared" si="14"/>
        <v>0.16863775575461451</v>
      </c>
      <c r="U78" s="44">
        <f t="shared" si="15"/>
        <v>0.20236530690553742</v>
      </c>
      <c r="V78" s="44">
        <f t="shared" si="16"/>
        <v>4.2159438938653628E-2</v>
      </c>
      <c r="W78" s="44">
        <f t="shared" si="17"/>
        <v>4.2159438938653628E-2</v>
      </c>
      <c r="X78" s="44">
        <f t="shared" si="37"/>
        <v>0.60899693733984805</v>
      </c>
      <c r="Y78" s="44">
        <f t="shared" si="39"/>
        <v>3.0776853007531399E-2</v>
      </c>
      <c r="Z78" s="32">
        <f t="shared" si="25"/>
        <v>7.4873970566083142E-4</v>
      </c>
      <c r="AA78" s="32">
        <f t="shared" si="26"/>
        <v>1.3922616491107598E-2</v>
      </c>
      <c r="AB78" s="32">
        <f t="shared" si="27"/>
        <v>0</v>
      </c>
      <c r="AC78" s="32">
        <f t="shared" si="28"/>
        <v>4.3356385689428836E-4</v>
      </c>
      <c r="AE78" s="19">
        <f t="shared" si="29"/>
        <v>1.2522150699801539E-2</v>
      </c>
      <c r="AF78" s="19">
        <f>AF77*(1-T77-U77-X77)+AG77*$D$14+Y77*AE77</f>
        <v>4.5389731306709838E-4</v>
      </c>
      <c r="AG78" s="19">
        <f t="shared" si="31"/>
        <v>1.2363588277065688E-3</v>
      </c>
      <c r="AH78" s="19">
        <f t="shared" si="32"/>
        <v>0.21206320261918846</v>
      </c>
      <c r="AI78" s="19">
        <f t="shared" si="33"/>
        <v>0.21252385152518641</v>
      </c>
    </row>
    <row r="79" spans="1:74" x14ac:dyDescent="0.25">
      <c r="A79" s="45">
        <f t="shared" si="34"/>
        <v>98</v>
      </c>
      <c r="B79" s="32">
        <f t="shared" si="18"/>
        <v>1.1595330366468315</v>
      </c>
      <c r="C79" s="28">
        <f t="shared" si="8"/>
        <v>1.3185678610702072E-2</v>
      </c>
      <c r="D79" s="33">
        <f t="shared" si="19"/>
        <v>1.348213110645715E-2</v>
      </c>
      <c r="E79" s="28">
        <f t="shared" si="9"/>
        <v>2.9645249575507875E-4</v>
      </c>
      <c r="F79" s="34">
        <f t="shared" si="35"/>
        <v>3.0712158104856277E-4</v>
      </c>
      <c r="G79" s="30">
        <f t="shared" si="10"/>
        <v>1.0669085293484016E-5</v>
      </c>
      <c r="H79" s="30">
        <f t="shared" si="41"/>
        <v>2E-3</v>
      </c>
      <c r="I79" s="31">
        <f t="shared" si="40"/>
        <v>-1.9893309147065159E-3</v>
      </c>
      <c r="J79" s="30">
        <f t="shared" si="21"/>
        <v>0.98650719980824941</v>
      </c>
      <c r="K79" s="30">
        <f t="shared" si="22"/>
        <v>0</v>
      </c>
      <c r="L79" s="29">
        <v>8.7179999999999994E-2</v>
      </c>
      <c r="M79" s="29">
        <v>0.114135105</v>
      </c>
      <c r="N79" s="37">
        <f t="shared" si="23"/>
        <v>8.7966000000000003E-2</v>
      </c>
      <c r="O79" s="37">
        <f t="shared" si="24"/>
        <v>0.11541928500000001</v>
      </c>
      <c r="P79" s="32">
        <f t="shared" si="36"/>
        <v>0.2</v>
      </c>
      <c r="Q79" s="32">
        <f t="shared" si="12"/>
        <v>9.1909948303234332E-2</v>
      </c>
      <c r="R79" s="43">
        <v>56</v>
      </c>
      <c r="S79" s="44">
        <f t="shared" si="13"/>
        <v>1.348213110645715E-2</v>
      </c>
      <c r="T79" s="44">
        <f t="shared" si="14"/>
        <v>0.17103326732039287</v>
      </c>
      <c r="U79" s="44">
        <f t="shared" si="15"/>
        <v>0.20523992078447142</v>
      </c>
      <c r="V79" s="44">
        <f t="shared" si="16"/>
        <v>4.2758316830098217E-2</v>
      </c>
      <c r="W79" s="44">
        <f t="shared" si="17"/>
        <v>4.2758316830098217E-2</v>
      </c>
      <c r="X79" s="44">
        <f t="shared" si="37"/>
        <v>0.60372681189513566</v>
      </c>
      <c r="Y79" s="44">
        <f t="shared" si="39"/>
        <v>3.050650593995129E-2</v>
      </c>
      <c r="Z79" s="32">
        <f t="shared" si="25"/>
        <v>6.7751412586898043E-4</v>
      </c>
      <c r="AA79" s="32">
        <f t="shared" si="26"/>
        <v>1.2756389460292923E-2</v>
      </c>
      <c r="AB79" s="32">
        <f t="shared" si="27"/>
        <v>0</v>
      </c>
      <c r="AC79" s="32">
        <f t="shared" si="28"/>
        <v>4.1503268669269643E-4</v>
      </c>
      <c r="AE79" s="19">
        <f t="shared" si="29"/>
        <v>1.1371541986274724E-2</v>
      </c>
      <c r="AF79" s="19">
        <f t="shared" si="30"/>
        <v>4.103337884033209E-4</v>
      </c>
      <c r="AG79" s="19">
        <f t="shared" si="31"/>
        <v>1.2062800769982512E-3</v>
      </c>
      <c r="AH79" s="19">
        <f t="shared" si="32"/>
        <v>0.21268298253605977</v>
      </c>
      <c r="AI79" s="19">
        <f t="shared" si="33"/>
        <v>0.21312832259721398</v>
      </c>
    </row>
    <row r="80" spans="1:74" x14ac:dyDescent="0.25">
      <c r="A80" s="45">
        <f t="shared" si="34"/>
        <v>99</v>
      </c>
      <c r="B80" s="32">
        <f t="shared" si="18"/>
        <v>1.1705673066211404</v>
      </c>
      <c r="C80" s="28">
        <f t="shared" si="8"/>
        <v>1.2072972453542937E-2</v>
      </c>
      <c r="D80" s="33">
        <f t="shared" si="19"/>
        <v>1.233712719327671E-2</v>
      </c>
      <c r="E80" s="28">
        <f t="shared" si="9"/>
        <v>2.6415473973377419E-4</v>
      </c>
      <c r="F80" s="34">
        <f t="shared" si="35"/>
        <v>2.7329183958288981E-4</v>
      </c>
      <c r="G80" s="30">
        <f t="shared" si="10"/>
        <v>9.1370998491156199E-6</v>
      </c>
      <c r="H80" s="30">
        <f t="shared" si="41"/>
        <v>2E-3</v>
      </c>
      <c r="I80" s="31">
        <f t="shared" si="40"/>
        <v>-1.9908629001508843E-3</v>
      </c>
      <c r="J80" s="30">
        <f t="shared" si="21"/>
        <v>0.9876537357068742</v>
      </c>
      <c r="K80" s="30">
        <f t="shared" si="22"/>
        <v>0</v>
      </c>
      <c r="L80" s="29">
        <v>8.7179999999999994E-2</v>
      </c>
      <c r="M80" s="29">
        <v>0.114135105</v>
      </c>
      <c r="N80" s="37">
        <f t="shared" si="23"/>
        <v>8.8751999999999998E-2</v>
      </c>
      <c r="O80" s="37">
        <f t="shared" si="24"/>
        <v>0.11670346499999999</v>
      </c>
      <c r="P80" s="32">
        <f t="shared" si="36"/>
        <v>0.4</v>
      </c>
      <c r="Q80" s="32">
        <f t="shared" si="12"/>
        <v>9.3065373570669394E-2</v>
      </c>
      <c r="R80" s="43">
        <v>57</v>
      </c>
      <c r="S80" s="44">
        <f t="shared" si="13"/>
        <v>1.233712719327671E-2</v>
      </c>
      <c r="T80" s="44">
        <f t="shared" si="14"/>
        <v>0.17350017023171427</v>
      </c>
      <c r="U80" s="44">
        <f t="shared" si="15"/>
        <v>0.2082002042780571</v>
      </c>
      <c r="V80" s="44">
        <f t="shared" si="16"/>
        <v>4.3375042557928567E-2</v>
      </c>
      <c r="W80" s="44">
        <f t="shared" si="17"/>
        <v>4.3375042557928567E-2</v>
      </c>
      <c r="X80" s="44">
        <f t="shared" si="37"/>
        <v>0.59829962549022864</v>
      </c>
      <c r="Y80" s="44">
        <f t="shared" si="39"/>
        <v>3.023853362904079E-2</v>
      </c>
      <c r="Z80" s="32">
        <f t="shared" si="25"/>
        <v>6.1281591711585424E-4</v>
      </c>
      <c r="AA80" s="32">
        <f t="shared" si="26"/>
        <v>1.1678830208190102E-2</v>
      </c>
      <c r="AB80" s="32">
        <f t="shared" si="27"/>
        <v>0</v>
      </c>
      <c r="AC80" s="32">
        <f t="shared" si="28"/>
        <v>3.9729356652843978E-4</v>
      </c>
      <c r="AE80" s="19">
        <f t="shared" si="29"/>
        <v>1.0313778955942097E-2</v>
      </c>
      <c r="AF80" s="19">
        <f t="shared" si="30"/>
        <v>3.7059020573860596E-4</v>
      </c>
      <c r="AG80" s="19">
        <f t="shared" si="31"/>
        <v>1.176933097054131E-3</v>
      </c>
      <c r="AH80" s="19">
        <f t="shared" si="32"/>
        <v>0.21325342740538275</v>
      </c>
      <c r="AI80" s="19">
        <f t="shared" si="33"/>
        <v>0.21368473132083246</v>
      </c>
    </row>
    <row r="81" spans="1:56" x14ac:dyDescent="0.25">
      <c r="A81" s="45">
        <f t="shared" si="34"/>
        <v>100</v>
      </c>
      <c r="B81" s="32">
        <f t="shared" si="18"/>
        <v>1.1822857917021881</v>
      </c>
      <c r="C81" s="28">
        <f t="shared" si="8"/>
        <v>1.1045434335594712E-2</v>
      </c>
      <c r="D81" s="33">
        <f t="shared" si="19"/>
        <v>1.1280495663898323E-2</v>
      </c>
      <c r="E81" s="28">
        <f t="shared" si="9"/>
        <v>2.3506132830361187E-4</v>
      </c>
      <c r="F81" s="34">
        <f t="shared" si="35"/>
        <v>2.4287637976823647E-4</v>
      </c>
      <c r="G81" s="30">
        <f t="shared" si="10"/>
        <v>7.8150514646246005E-6</v>
      </c>
      <c r="H81" s="30">
        <f t="shared" si="41"/>
        <v>2E-3</v>
      </c>
      <c r="I81" s="31">
        <f t="shared" si="40"/>
        <v>-1.9921849485353754E-3</v>
      </c>
      <c r="J81" s="30">
        <f t="shared" si="21"/>
        <v>0.98871168928463704</v>
      </c>
      <c r="K81" s="30">
        <f t="shared" si="22"/>
        <v>0</v>
      </c>
      <c r="L81" s="29">
        <v>8.7179999999999994E-2</v>
      </c>
      <c r="M81" s="29">
        <v>0.114135105</v>
      </c>
      <c r="N81" s="37">
        <f t="shared" si="23"/>
        <v>8.9537999999999993E-2</v>
      </c>
      <c r="O81" s="37">
        <f t="shared" si="24"/>
        <v>0.117987645</v>
      </c>
      <c r="P81" s="32">
        <f t="shared" si="36"/>
        <v>0.60000000000000009</v>
      </c>
      <c r="Q81" s="32">
        <f t="shared" si="12"/>
        <v>9.4259111829497963E-2</v>
      </c>
      <c r="R81" s="43">
        <v>58</v>
      </c>
      <c r="S81" s="44">
        <f t="shared" si="13"/>
        <v>1.1280495663898323E-2</v>
      </c>
      <c r="T81" s="44">
        <f t="shared" si="14"/>
        <v>0.17604561939927618</v>
      </c>
      <c r="U81" s="44">
        <f t="shared" si="15"/>
        <v>0.21125474327913141</v>
      </c>
      <c r="V81" s="44">
        <f t="shared" si="16"/>
        <v>4.4011404849819045E-2</v>
      </c>
      <c r="W81" s="44">
        <f t="shared" si="17"/>
        <v>4.4011404849819045E-2</v>
      </c>
      <c r="X81" s="44">
        <f t="shared" si="37"/>
        <v>0.59269963732159237</v>
      </c>
      <c r="Y81" s="44">
        <f t="shared" si="39"/>
        <v>2.9972915214691111E-2</v>
      </c>
      <c r="Z81" s="32">
        <f t="shared" si="25"/>
        <v>5.540573243883139E-4</v>
      </c>
      <c r="AA81" s="32">
        <f t="shared" si="26"/>
        <v>1.0683567509717946E-2</v>
      </c>
      <c r="AB81" s="32">
        <f t="shared" si="27"/>
        <v>0</v>
      </c>
      <c r="AC81" s="32">
        <f t="shared" si="28"/>
        <v>3.8031264299372944E-4</v>
      </c>
      <c r="AE81" s="19">
        <f t="shared" si="29"/>
        <v>9.3424402230970916E-3</v>
      </c>
      <c r="AF81" s="19">
        <f t="shared" si="30"/>
        <v>3.3438632803140108E-4</v>
      </c>
      <c r="AG81" s="19">
        <f t="shared" si="31"/>
        <v>1.1483000849921497E-3</v>
      </c>
      <c r="AH81" s="19">
        <f t="shared" si="32"/>
        <v>0.21377794496306804</v>
      </c>
      <c r="AI81" s="19">
        <f t="shared" si="33"/>
        <v>0.21419638938576138</v>
      </c>
    </row>
    <row r="82" spans="1:56" x14ac:dyDescent="0.25">
      <c r="A82" s="45">
        <f t="shared" si="34"/>
        <v>101</v>
      </c>
      <c r="B82" s="32">
        <f t="shared" si="18"/>
        <v>1.1947470578584518</v>
      </c>
      <c r="C82" s="28">
        <f t="shared" si="8"/>
        <v>1.0097363776825264E-2</v>
      </c>
      <c r="D82" s="33">
        <f t="shared" si="19"/>
        <v>1.0306257004270916E-2</v>
      </c>
      <c r="E82" s="28">
        <f t="shared" si="9"/>
        <v>2.0889322744565197E-4</v>
      </c>
      <c r="F82" s="34">
        <f t="shared" si="35"/>
        <v>2.155689395872688E-4</v>
      </c>
      <c r="G82" s="30">
        <f t="shared" si="10"/>
        <v>6.6757121416168214E-6</v>
      </c>
      <c r="H82" s="30">
        <f t="shared" si="41"/>
        <v>2E-3</v>
      </c>
      <c r="I82" s="31">
        <f t="shared" si="40"/>
        <v>-1.9933242878583833E-3</v>
      </c>
      <c r="J82" s="30">
        <f t="shared" si="21"/>
        <v>0.98968706728358757</v>
      </c>
      <c r="K82" s="30">
        <f t="shared" si="22"/>
        <v>0</v>
      </c>
      <c r="L82" s="29">
        <v>8.7179999999999994E-2</v>
      </c>
      <c r="M82" s="29">
        <v>0.114135105</v>
      </c>
      <c r="N82" s="37">
        <f t="shared" si="23"/>
        <v>9.0323999999999988E-2</v>
      </c>
      <c r="O82" s="37">
        <f t="shared" si="24"/>
        <v>0.119271825</v>
      </c>
      <c r="P82" s="32">
        <f t="shared" si="36"/>
        <v>0.8</v>
      </c>
      <c r="Q82" s="32">
        <f t="shared" si="12"/>
        <v>9.5495456286113514E-2</v>
      </c>
      <c r="R82" s="43">
        <v>59</v>
      </c>
      <c r="S82" s="44">
        <f t="shared" si="13"/>
        <v>1.0306257004270916E-2</v>
      </c>
      <c r="T82" s="44">
        <f t="shared" si="14"/>
        <v>0.17867766591208298</v>
      </c>
      <c r="U82" s="44">
        <f t="shared" si="15"/>
        <v>0.21441319909449957</v>
      </c>
      <c r="V82" s="44">
        <f t="shared" si="16"/>
        <v>4.4669416478020744E-2</v>
      </c>
      <c r="W82" s="44">
        <f t="shared" si="17"/>
        <v>4.4669416478020744E-2</v>
      </c>
      <c r="X82" s="44">
        <f t="shared" si="37"/>
        <v>0.58690913499341746</v>
      </c>
      <c r="Y82" s="44">
        <f t="shared" si="39"/>
        <v>2.9709630020030825E-2</v>
      </c>
      <c r="Z82" s="32">
        <f t="shared" si="25"/>
        <v>5.0074742165068437E-4</v>
      </c>
      <c r="AA82" s="32">
        <f t="shared" si="26"/>
        <v>9.7651157318327901E-3</v>
      </c>
      <c r="AB82" s="32">
        <f t="shared" si="27"/>
        <v>0</v>
      </c>
      <c r="AC82" s="32">
        <f t="shared" si="28"/>
        <v>3.6405750962625313E-4</v>
      </c>
      <c r="AE82" s="19">
        <f t="shared" si="29"/>
        <v>8.451465697621792E-3</v>
      </c>
      <c r="AF82" s="19">
        <f t="shared" si="30"/>
        <v>3.0144148344207641E-4</v>
      </c>
      <c r="AG82" s="19">
        <f t="shared" si="31"/>
        <v>1.1203636710475919E-3</v>
      </c>
      <c r="AH82" s="19">
        <f t="shared" si="32"/>
        <v>0.21425975957989632</v>
      </c>
      <c r="AI82" s="19">
        <f t="shared" si="33"/>
        <v>0.21466643055294229</v>
      </c>
    </row>
    <row r="83" spans="1:56" x14ac:dyDescent="0.25">
      <c r="A83" s="45">
        <f t="shared" si="34"/>
        <v>102</v>
      </c>
      <c r="B83" s="32">
        <f t="shared" si="18"/>
        <v>1.2080169663608267</v>
      </c>
      <c r="C83" s="28">
        <f t="shared" si="8"/>
        <v>9.2233690901446369E-3</v>
      </c>
      <c r="D83" s="33">
        <f t="shared" si="19"/>
        <v>9.408760157436552E-3</v>
      </c>
      <c r="E83" s="28">
        <f t="shared" si="9"/>
        <v>1.8539106729191436E-4</v>
      </c>
      <c r="F83" s="34">
        <f t="shared" si="35"/>
        <v>1.9108622360381863E-4</v>
      </c>
      <c r="G83" s="30">
        <f t="shared" si="10"/>
        <v>5.6951563119042624E-6</v>
      </c>
      <c r="H83" s="30">
        <f t="shared" si="41"/>
        <v>2E-3</v>
      </c>
      <c r="I83" s="31">
        <f t="shared" si="40"/>
        <v>-1.9943048436880956E-3</v>
      </c>
      <c r="J83" s="30">
        <f t="shared" si="21"/>
        <v>0.9905855446862516</v>
      </c>
      <c r="K83" s="30">
        <f t="shared" si="22"/>
        <v>0</v>
      </c>
      <c r="L83" s="29">
        <v>9.1109999999999997E-2</v>
      </c>
      <c r="M83" s="29">
        <v>0.12055600499999999</v>
      </c>
      <c r="N83" s="37">
        <f t="shared" si="23"/>
        <v>9.1109999999999997E-2</v>
      </c>
      <c r="O83" s="37">
        <f t="shared" si="24"/>
        <v>0.12055600499999999</v>
      </c>
      <c r="P83" s="32">
        <f t="shared" si="36"/>
        <v>0</v>
      </c>
      <c r="Q83" s="32">
        <f t="shared" si="12"/>
        <v>9.6774758871434524E-2</v>
      </c>
      <c r="R83" s="43">
        <v>60</v>
      </c>
      <c r="S83" s="44">
        <f t="shared" si="13"/>
        <v>9.408760157436552E-3</v>
      </c>
      <c r="T83" s="44">
        <f t="shared" si="14"/>
        <v>0.18139702202167499</v>
      </c>
      <c r="U83" s="44">
        <f t="shared" si="15"/>
        <v>0.21767642642600998</v>
      </c>
      <c r="V83" s="44">
        <f t="shared" si="16"/>
        <v>4.5349255505418747E-2</v>
      </c>
      <c r="W83" s="44">
        <f t="shared" si="17"/>
        <v>4.5349255505418747E-2</v>
      </c>
      <c r="X83" s="44">
        <f t="shared" si="37"/>
        <v>0.58092655155231498</v>
      </c>
      <c r="Y83" s="44">
        <f t="shared" si="39"/>
        <v>2.9448657549816286E-2</v>
      </c>
      <c r="Z83" s="32">
        <f t="shared" si="25"/>
        <v>4.5242971416267481E-4</v>
      </c>
      <c r="AA83" s="32">
        <f t="shared" si="26"/>
        <v>8.9182835667441472E-3</v>
      </c>
      <c r="AB83" s="32">
        <f t="shared" si="27"/>
        <v>0</v>
      </c>
      <c r="AC83" s="32">
        <f t="shared" si="28"/>
        <v>3.4849714506455327E-4</v>
      </c>
      <c r="AE83" s="19">
        <f t="shared" si="29"/>
        <v>7.6351320775983854E-3</v>
      </c>
      <c r="AF83" s="19">
        <f t="shared" si="30"/>
        <v>2.7149389080842088E-4</v>
      </c>
      <c r="AG83" s="19">
        <f t="shared" si="31"/>
        <v>1.0931069080359931E-3</v>
      </c>
      <c r="AH83" s="19">
        <f t="shared" si="32"/>
        <v>0.2147019146537977</v>
      </c>
      <c r="AI83" s="19">
        <f t="shared" si="33"/>
        <v>0.21509781345470957</v>
      </c>
    </row>
    <row r="84" spans="1:56" x14ac:dyDescent="0.25">
      <c r="A84" s="45">
        <f t="shared" si="34"/>
        <v>103</v>
      </c>
      <c r="B84" s="32">
        <f t="shared" si="18"/>
        <v>1.2231123587824546</v>
      </c>
      <c r="C84" s="28">
        <f t="shared" si="8"/>
        <v>8.4248943294106295E-3</v>
      </c>
      <c r="D84" s="33">
        <f t="shared" si="19"/>
        <v>8.5894197731999893E-3</v>
      </c>
      <c r="E84" s="28">
        <f t="shared" si="9"/>
        <v>1.6452544378935937E-4</v>
      </c>
      <c r="F84" s="34">
        <f t="shared" si="35"/>
        <v>1.6938407231152441E-4</v>
      </c>
      <c r="G84" s="30">
        <f t="shared" si="10"/>
        <v>4.858628522165032E-6</v>
      </c>
      <c r="H84" s="30">
        <f t="shared" si="41"/>
        <v>2E-3</v>
      </c>
      <c r="I84" s="31">
        <f t="shared" si="40"/>
        <v>-1.9951413714778352E-3</v>
      </c>
      <c r="J84" s="30">
        <f t="shared" si="21"/>
        <v>0.99140572159827789</v>
      </c>
      <c r="K84" s="30">
        <f t="shared" si="22"/>
        <v>0</v>
      </c>
      <c r="L84" s="29">
        <v>9.1109999999999997E-2</v>
      </c>
      <c r="M84" s="29">
        <v>0.12055600499999999</v>
      </c>
      <c r="N84" s="37">
        <f t="shared" si="23"/>
        <v>9.1109999999999997E-2</v>
      </c>
      <c r="O84" s="37">
        <f t="shared" si="24"/>
        <v>0.12055600499999999</v>
      </c>
      <c r="P84" s="32">
        <f t="shared" si="36"/>
        <v>0.2</v>
      </c>
      <c r="Q84" s="32">
        <f t="shared" si="12"/>
        <v>9.7315117339512924E-2</v>
      </c>
      <c r="R84" s="43">
        <v>61</v>
      </c>
      <c r="S84" s="44">
        <f t="shared" si="13"/>
        <v>8.5894197731999893E-3</v>
      </c>
      <c r="T84" s="44">
        <f t="shared" si="14"/>
        <v>0.18272993597956086</v>
      </c>
      <c r="U84" s="44">
        <f t="shared" si="15"/>
        <v>0.21927592317547304</v>
      </c>
      <c r="V84" s="44">
        <f t="shared" si="16"/>
        <v>4.5682483994890215E-2</v>
      </c>
      <c r="W84" s="44">
        <f t="shared" si="17"/>
        <v>4.5682483994890215E-2</v>
      </c>
      <c r="X84" s="44">
        <f t="shared" si="37"/>
        <v>0.57799414084496603</v>
      </c>
      <c r="Y84" s="44">
        <f t="shared" si="39"/>
        <v>2.9189977488836193E-2</v>
      </c>
      <c r="Z84" s="32">
        <f t="shared" si="25"/>
        <v>4.0868381674807463E-4</v>
      </c>
      <c r="AA84" s="32">
        <f t="shared" si="26"/>
        <v>8.1382028370341024E-3</v>
      </c>
      <c r="AB84" s="32">
        <f t="shared" si="27"/>
        <v>0</v>
      </c>
      <c r="AC84" s="32">
        <f t="shared" si="28"/>
        <v>3.3360185384673685E-4</v>
      </c>
      <c r="AE84" s="19">
        <f t="shared" si="29"/>
        <v>6.8880788170574761E-3</v>
      </c>
      <c r="AF84" s="19">
        <f t="shared" si="30"/>
        <v>2.4429968426627462E-4</v>
      </c>
      <c r="AG84" s="19">
        <f t="shared" si="31"/>
        <v>1.0665132610723966E-3</v>
      </c>
      <c r="AH84" s="19">
        <f t="shared" si="32"/>
        <v>0.21510726002915001</v>
      </c>
      <c r="AI84" s="19">
        <f t="shared" si="33"/>
        <v>0.21549330919340393</v>
      </c>
    </row>
    <row r="85" spans="1:56" x14ac:dyDescent="0.25">
      <c r="A85" s="45">
        <f t="shared" si="34"/>
        <v>104</v>
      </c>
      <c r="B85" s="32">
        <f t="shared" si="18"/>
        <v>1.2389693077367658</v>
      </c>
      <c r="C85" s="28">
        <f t="shared" si="8"/>
        <v>7.6954280580441717E-3</v>
      </c>
      <c r="D85" s="33">
        <f t="shared" si="19"/>
        <v>7.8414297745623539E-3</v>
      </c>
      <c r="E85" s="28">
        <f t="shared" si="9"/>
        <v>1.4600171651818193E-4</v>
      </c>
      <c r="F85" s="34">
        <f t="shared" si="35"/>
        <v>1.501466898645768E-4</v>
      </c>
      <c r="G85" s="30">
        <f t="shared" si="10"/>
        <v>4.1449733463948637E-6</v>
      </c>
      <c r="H85" s="30">
        <f t="shared" si="41"/>
        <v>2E-3</v>
      </c>
      <c r="I85" s="31">
        <f t="shared" si="40"/>
        <v>-1.995855026653605E-3</v>
      </c>
      <c r="J85" s="30">
        <f t="shared" si="21"/>
        <v>0.99215442525209141</v>
      </c>
      <c r="K85" s="30">
        <f t="shared" si="22"/>
        <v>0</v>
      </c>
      <c r="L85" s="29">
        <v>9.1109999999999997E-2</v>
      </c>
      <c r="M85" s="29">
        <v>0.12055600499999999</v>
      </c>
      <c r="N85" s="37">
        <f t="shared" si="23"/>
        <v>9.1109999999999997E-2</v>
      </c>
      <c r="O85" s="37">
        <f t="shared" si="24"/>
        <v>0.12055600499999999</v>
      </c>
      <c r="P85" s="32">
        <f t="shared" si="36"/>
        <v>0.4</v>
      </c>
      <c r="Q85" s="32">
        <f t="shared" si="12"/>
        <v>9.7907020327075878E-2</v>
      </c>
      <c r="R85" s="43">
        <v>62</v>
      </c>
      <c r="S85" s="44">
        <f t="shared" si="13"/>
        <v>7.8414297745623539E-3</v>
      </c>
      <c r="T85" s="44">
        <f t="shared" si="14"/>
        <v>0.18415595129842913</v>
      </c>
      <c r="U85" s="44">
        <f t="shared" si="15"/>
        <v>0.22098714155811494</v>
      </c>
      <c r="V85" s="44">
        <f t="shared" si="16"/>
        <v>4.6038987824607282E-2</v>
      </c>
      <c r="W85" s="44">
        <f t="shared" si="17"/>
        <v>4.6038987824607282E-2</v>
      </c>
      <c r="X85" s="44">
        <f t="shared" si="37"/>
        <v>0.57485690714345594</v>
      </c>
      <c r="Y85" s="44">
        <f t="shared" si="39"/>
        <v>2.8933569700330165E-2</v>
      </c>
      <c r="Z85" s="32">
        <f t="shared" si="25"/>
        <v>3.6996929142778603E-4</v>
      </c>
      <c r="AA85" s="32">
        <f t="shared" si="26"/>
        <v>7.4322270805256239E-3</v>
      </c>
      <c r="AB85" s="32">
        <f t="shared" si="27"/>
        <v>0</v>
      </c>
      <c r="AC85" s="32">
        <f t="shared" si="28"/>
        <v>3.1934320973953724E-4</v>
      </c>
      <c r="AE85" s="19">
        <f t="shared" si="29"/>
        <v>6.2111531012026969E-3</v>
      </c>
      <c r="AF85" s="19">
        <f t="shared" si="30"/>
        <v>2.1963305855641563E-4</v>
      </c>
      <c r="AG85" s="19">
        <f t="shared" si="31"/>
        <v>1.0405665975407273E-3</v>
      </c>
      <c r="AH85" s="19">
        <f t="shared" si="32"/>
        <v>0.21547549361826474</v>
      </c>
      <c r="AI85" s="19">
        <f t="shared" si="33"/>
        <v>0.21585261460938548</v>
      </c>
    </row>
    <row r="86" spans="1:56" x14ac:dyDescent="0.25">
      <c r="A86" s="45">
        <f t="shared" si="34"/>
        <v>105</v>
      </c>
      <c r="B86" s="32">
        <f t="shared" si="18"/>
        <v>1.2556856366837346</v>
      </c>
      <c r="C86" s="28">
        <f t="shared" si="8"/>
        <v>7.02901877278645E-3</v>
      </c>
      <c r="D86" s="33">
        <f t="shared" si="19"/>
        <v>7.1585767761919075E-3</v>
      </c>
      <c r="E86" s="28">
        <f t="shared" si="9"/>
        <v>1.2955800340545709E-4</v>
      </c>
      <c r="F86" s="34">
        <f t="shared" si="35"/>
        <v>1.3309414615931143E-4</v>
      </c>
      <c r="G86" s="30">
        <f t="shared" si="10"/>
        <v>3.5361427538543389E-6</v>
      </c>
      <c r="H86" s="30">
        <f t="shared" si="41"/>
        <v>2E-3</v>
      </c>
      <c r="I86" s="31">
        <f t="shared" si="40"/>
        <v>-1.9964638572461456E-3</v>
      </c>
      <c r="J86" s="30">
        <f t="shared" si="21"/>
        <v>0.99283788708105414</v>
      </c>
      <c r="K86" s="30">
        <f t="shared" si="22"/>
        <v>0</v>
      </c>
      <c r="L86" s="29">
        <v>9.1109999999999997E-2</v>
      </c>
      <c r="M86" s="29">
        <v>0.12055600499999999</v>
      </c>
      <c r="N86" s="37">
        <f t="shared" si="23"/>
        <v>9.1109999999999997E-2</v>
      </c>
      <c r="O86" s="37">
        <f t="shared" si="24"/>
        <v>0.12055600499999999</v>
      </c>
      <c r="P86" s="32">
        <f t="shared" si="36"/>
        <v>0.60000000000000009</v>
      </c>
      <c r="Q86" s="32">
        <f t="shared" si="12"/>
        <v>9.8555384639625404E-2</v>
      </c>
      <c r="R86" s="43">
        <v>63</v>
      </c>
      <c r="S86" s="44">
        <f t="shared" si="13"/>
        <v>7.1585767761919075E-3</v>
      </c>
      <c r="T86" s="44">
        <f t="shared" si="14"/>
        <v>0.18568480548690613</v>
      </c>
      <c r="U86" s="44">
        <f t="shared" si="15"/>
        <v>0.22282176658428735</v>
      </c>
      <c r="V86" s="44">
        <f t="shared" si="16"/>
        <v>4.6421201371726534E-2</v>
      </c>
      <c r="W86" s="44">
        <f t="shared" si="17"/>
        <v>4.6421201371726534E-2</v>
      </c>
      <c r="X86" s="44">
        <f t="shared" si="37"/>
        <v>0.57149342792880653</v>
      </c>
      <c r="Y86" s="44">
        <f t="shared" si="39"/>
        <v>2.8679414224421215E-2</v>
      </c>
      <c r="Z86" s="32">
        <f t="shared" si="25"/>
        <v>3.3516789781745009E-4</v>
      </c>
      <c r="AA86" s="32">
        <f t="shared" si="26"/>
        <v>6.7871878442742001E-3</v>
      </c>
      <c r="AB86" s="32">
        <f t="shared" si="27"/>
        <v>0</v>
      </c>
      <c r="AC86" s="32">
        <f t="shared" si="28"/>
        <v>3.0569400148957714E-4</v>
      </c>
      <c r="AE86" s="19">
        <f t="shared" si="29"/>
        <v>5.5977535837314239E-3</v>
      </c>
      <c r="AF86" s="19">
        <f t="shared" si="30"/>
        <v>1.9745477561804791E-4</v>
      </c>
      <c r="AG86" s="19">
        <f t="shared" si="31"/>
        <v>1.0152511773071945E-3</v>
      </c>
      <c r="AH86" s="19">
        <f t="shared" si="32"/>
        <v>0.21580998490206982</v>
      </c>
      <c r="AI86" s="19">
        <f t="shared" si="33"/>
        <v>0.21617901654622357</v>
      </c>
    </row>
    <row r="87" spans="1:56" x14ac:dyDescent="0.25">
      <c r="A87" s="45">
        <f t="shared" si="34"/>
        <v>106</v>
      </c>
      <c r="B87" s="32">
        <f t="shared" si="18"/>
        <v>1.2733438000107782</v>
      </c>
      <c r="C87" s="28">
        <f t="shared" ref="C87:C132" si="42">MAX(D87-E87,$I$14*E87)</f>
        <v>6.4202269074362696E-3</v>
      </c>
      <c r="D87" s="33">
        <f t="shared" si="19"/>
        <v>6.5351884712242063E-3</v>
      </c>
      <c r="E87" s="28">
        <f t="shared" ref="E87:E132" si="43">MAX($I$15,((EXP($Y$9+$Y$8*A87)-1)/EXP($Y$9+$Y$8*A87))*F87)</f>
        <v>1.1496156378793691E-4</v>
      </c>
      <c r="F87" s="34">
        <f t="shared" si="35"/>
        <v>1.1797830347011416E-4</v>
      </c>
      <c r="G87" s="30">
        <f t="shared" ref="G87:G132" si="44">F87-E87</f>
        <v>3.0167396821772569E-6</v>
      </c>
      <c r="H87" s="30">
        <f t="shared" si="41"/>
        <v>2E-3</v>
      </c>
      <c r="I87" s="31">
        <f t="shared" si="40"/>
        <v>-1.9969832603178228E-3</v>
      </c>
      <c r="J87" s="30">
        <f t="shared" si="21"/>
        <v>0.99346179478909347</v>
      </c>
      <c r="K87" s="30">
        <f t="shared" si="22"/>
        <v>0</v>
      </c>
      <c r="L87" s="29">
        <v>9.1109999999999997E-2</v>
      </c>
      <c r="M87" s="29">
        <v>0.12055600499999999</v>
      </c>
      <c r="N87" s="37">
        <f t="shared" si="23"/>
        <v>9.1109999999999997E-2</v>
      </c>
      <c r="O87" s="37">
        <f t="shared" si="24"/>
        <v>0.12055600499999999</v>
      </c>
      <c r="P87" s="32">
        <f t="shared" si="36"/>
        <v>0.8</v>
      </c>
      <c r="Q87" s="32">
        <f t="shared" ref="Q87:Q110" si="45">N87+(H87*($D$5+$D$14))/(C88+E88)</f>
        <v>9.9265596094239988E-2</v>
      </c>
      <c r="R87" s="43">
        <v>64</v>
      </c>
      <c r="S87" s="44">
        <f t="shared" ref="S87:S110" si="46">D87</f>
        <v>6.5351884712242063E-3</v>
      </c>
      <c r="T87" s="44">
        <f t="shared" ref="T87:T110" si="47">Q87*(C87+E87)/(C87*($S$3*(1+$S$5))+E87*(1+$S$7))</f>
        <v>0.18732716331029561</v>
      </c>
      <c r="U87" s="44">
        <f t="shared" ref="U87:U109" si="48">T87*$S$7</f>
        <v>0.22479259597235474</v>
      </c>
      <c r="V87" s="44">
        <f t="shared" ref="V87:V109" si="49">T87*$S$3</f>
        <v>4.6831790827573903E-2</v>
      </c>
      <c r="W87" s="44">
        <f t="shared" ref="W87:W109" si="50">V87*$S$5</f>
        <v>4.6831790827573903E-2</v>
      </c>
      <c r="X87" s="44">
        <f t="shared" si="37"/>
        <v>0.56788024071734955</v>
      </c>
      <c r="Y87" s="44">
        <f t="shared" si="39"/>
        <v>2.8427491276561984E-2</v>
      </c>
      <c r="Z87" s="32">
        <f t="shared" si="25"/>
        <v>3.0388241272639256E-4</v>
      </c>
      <c r="AA87" s="32">
        <f t="shared" si="26"/>
        <v>6.1978350676763407E-3</v>
      </c>
      <c r="AB87" s="32">
        <f t="shared" si="27"/>
        <v>0</v>
      </c>
      <c r="AC87" s="32">
        <f t="shared" si="28"/>
        <v>2.9262818089330388E-4</v>
      </c>
      <c r="AE87" s="19">
        <f t="shared" si="29"/>
        <v>5.0420215713791721E-3</v>
      </c>
      <c r="AF87" s="19">
        <f t="shared" si="30"/>
        <v>1.7751585589948941E-4</v>
      </c>
      <c r="AG87" s="19">
        <f t="shared" si="31"/>
        <v>9.905516431717885E-4</v>
      </c>
      <c r="AH87" s="19">
        <f t="shared" si="32"/>
        <v>0.21611383657033323</v>
      </c>
      <c r="AI87" s="19">
        <f t="shared" si="33"/>
        <v>0.21647553534416636</v>
      </c>
    </row>
    <row r="88" spans="1:56" x14ac:dyDescent="0.25">
      <c r="A88" s="45">
        <f t="shared" si="34"/>
        <v>107</v>
      </c>
      <c r="B88" s="32">
        <f t="shared" ref="B88:B132" si="51">C88/AE88</f>
        <v>1.2920369383592041</v>
      </c>
      <c r="C88" s="28">
        <f t="shared" si="42"/>
        <v>5.8640809356244709E-3</v>
      </c>
      <c r="D88" s="33">
        <f t="shared" ref="D88:D132" si="52">EXP(-N88)*D87</f>
        <v>5.9660865126798558E-3</v>
      </c>
      <c r="E88" s="28">
        <f t="shared" si="43"/>
        <v>1.02005577055385E-4</v>
      </c>
      <c r="F88" s="34">
        <f t="shared" si="35"/>
        <v>1.0457920570770775E-4</v>
      </c>
      <c r="G88" s="30">
        <f t="shared" si="44"/>
        <v>2.5736286523227479E-6</v>
      </c>
      <c r="H88" s="30">
        <f t="shared" si="41"/>
        <v>2E-3</v>
      </c>
      <c r="I88" s="31">
        <f t="shared" si="40"/>
        <v>-1.9974263713476775E-3</v>
      </c>
      <c r="J88" s="30">
        <f t="shared" ref="J88:J132" si="53">1-AP88-I88-H88-E88-C88-AO88</f>
        <v>0.99403133985866765</v>
      </c>
      <c r="K88" s="30">
        <f t="shared" ref="K88:K132" si="54">(C87+E87)*$L$8</f>
        <v>0</v>
      </c>
      <c r="L88" s="29">
        <v>9.1109999999999997E-2</v>
      </c>
      <c r="M88" s="29">
        <v>0.12055600499999999</v>
      </c>
      <c r="N88" s="37">
        <f t="shared" ref="N88:N132" si="55">L88*(1-P88)+L93*P88</f>
        <v>9.1109999999999997E-2</v>
      </c>
      <c r="O88" s="37">
        <f t="shared" ref="O88:O132" si="56">M88*(1-P88)+M93*P88</f>
        <v>0.12055600499999999</v>
      </c>
      <c r="P88" s="32">
        <f t="shared" si="36"/>
        <v>0</v>
      </c>
      <c r="Q88" s="32">
        <f t="shared" si="45"/>
        <v>0.10004355425835046</v>
      </c>
      <c r="R88" s="43">
        <v>65</v>
      </c>
      <c r="S88" s="44">
        <f t="shared" si="46"/>
        <v>5.9660865126798558E-3</v>
      </c>
      <c r="T88" s="44">
        <f t="shared" si="47"/>
        <v>0.18909470516748841</v>
      </c>
      <c r="U88" s="44">
        <f t="shared" si="48"/>
        <v>0.22691364620098609</v>
      </c>
      <c r="V88" s="44">
        <f t="shared" si="49"/>
        <v>4.7273676291872103E-2</v>
      </c>
      <c r="W88" s="44">
        <f t="shared" si="50"/>
        <v>4.7273676291872103E-2</v>
      </c>
      <c r="X88" s="44">
        <f t="shared" si="37"/>
        <v>0.56399164863152551</v>
      </c>
      <c r="Y88" s="44">
        <f t="shared" si="39"/>
        <v>2.817778124599463E-2</v>
      </c>
      <c r="Z88" s="32">
        <f t="shared" ref="Z88:Z111" si="57">E87*(1-T87-U87)+H87*$D$14+C87*Y87</f>
        <v>2.7575614039809966E-4</v>
      </c>
      <c r="AA88" s="32">
        <f t="shared" ref="AA88:AA111" si="58">C87*(1-V87-W87-Y87)+$D$5*H87</f>
        <v>5.6593699435025409E-3</v>
      </c>
      <c r="AB88" s="32">
        <f t="shared" ref="AB88:AB109" si="59">AK87*(BF87+BG87)+AL87*(BH87+BI87)</f>
        <v>0</v>
      </c>
      <c r="AC88" s="32">
        <f t="shared" ref="AC88:AC109" si="60">AC87*(1-($D$5+$D$13+$D$14))</f>
        <v>2.8012081308649377E-4</v>
      </c>
      <c r="AE88" s="19">
        <f t="shared" ref="AE88:AE132" si="61">AE87*(1-V87-W87-Y87)+$D$5*AG87+X87*AF87</f>
        <v>4.5386325742911354E-3</v>
      </c>
      <c r="AF88" s="19">
        <f t="shared" ref="AF88:AF132" si="62">AF87*(1-T87-U87-X87)+AG87*$D$14+Y87*AE87</f>
        <v>1.5959189364719595E-4</v>
      </c>
      <c r="AG88" s="19">
        <f t="shared" ref="AG88:AG132" si="63">AG87*(1-$D$5-$D$14)</f>
        <v>9.6645301155207726E-4</v>
      </c>
      <c r="AH88" s="19">
        <f t="shared" ref="AH88:AH132" si="64">AH87+AE87*V87+U87*AF87</f>
        <v>0.21638986771998608</v>
      </c>
      <c r="AI88" s="19">
        <f t="shared" ref="AI88:AI132" si="65">AI87+T87*AF87+W87*AE87</f>
        <v>0.21674491578547356</v>
      </c>
    </row>
    <row r="89" spans="1:56" x14ac:dyDescent="0.25">
      <c r="A89" s="45">
        <f t="shared" ref="A89:A132" si="66">A88+1</f>
        <v>108</v>
      </c>
      <c r="B89" s="32">
        <f t="shared" si="51"/>
        <v>1.3095450606340406</v>
      </c>
      <c r="C89" s="28">
        <f t="shared" si="42"/>
        <v>5.346543498096358E-3</v>
      </c>
      <c r="D89" s="33">
        <f t="shared" si="52"/>
        <v>5.4465434980963583E-3</v>
      </c>
      <c r="E89" s="28">
        <f t="shared" si="43"/>
        <v>1E-4</v>
      </c>
      <c r="F89" s="34">
        <f t="shared" ref="F89:F132" si="67">MIN(D89/$I$12,F88*EXP(-O89))</f>
        <v>9.2701877758612843E-5</v>
      </c>
      <c r="G89" s="30">
        <f>F89-E89</f>
        <v>-7.298122241387162E-6</v>
      </c>
      <c r="H89" s="30">
        <f t="shared" si="41"/>
        <v>2E-3</v>
      </c>
      <c r="I89" s="31">
        <f t="shared" si="40"/>
        <v>-2.0072981222413874E-3</v>
      </c>
      <c r="J89" s="30">
        <f t="shared" si="53"/>
        <v>0.99456075462414506</v>
      </c>
      <c r="K89" s="30">
        <f t="shared" si="54"/>
        <v>0</v>
      </c>
      <c r="L89" s="29">
        <v>9.1109999999999997E-2</v>
      </c>
      <c r="M89" s="29">
        <v>0.12055600499999999</v>
      </c>
      <c r="N89" s="37">
        <f t="shared" si="55"/>
        <v>9.1109999999999997E-2</v>
      </c>
      <c r="O89" s="37">
        <f t="shared" si="56"/>
        <v>0.12055600499999999</v>
      </c>
      <c r="P89" s="32">
        <f t="shared" ref="P89:P132" si="68">MOD(P88+0.2, 1)</f>
        <v>0.2</v>
      </c>
      <c r="Q89" s="32">
        <f t="shared" si="45"/>
        <v>0.10089572145612477</v>
      </c>
      <c r="R89" s="43">
        <v>66</v>
      </c>
      <c r="S89" s="44">
        <f t="shared" si="46"/>
        <v>5.4465434980963583E-3</v>
      </c>
      <c r="T89" s="44">
        <f t="shared" si="47"/>
        <v>0.18993478088028942</v>
      </c>
      <c r="U89" s="44">
        <f t="shared" si="48"/>
        <v>0.2279217370563473</v>
      </c>
      <c r="V89" s="44">
        <f t="shared" si="49"/>
        <v>4.7483695220072356E-2</v>
      </c>
      <c r="W89" s="44">
        <f t="shared" si="50"/>
        <v>4.7483695220072356E-2</v>
      </c>
      <c r="X89" s="44">
        <f t="shared" ref="X89:X111" si="69">MIN((C90-AA90)/E89,1-T89-U89-$I$13)</f>
        <v>0.56214348206336329</v>
      </c>
      <c r="Y89" s="44">
        <f t="shared" si="39"/>
        <v>2.7930264694224237E-2</v>
      </c>
      <c r="Z89" s="32">
        <f t="shared" si="57"/>
        <v>2.5046875912752961E-4</v>
      </c>
      <c r="AA89" s="32">
        <f t="shared" si="58"/>
        <v>5.1674062456717358E-3</v>
      </c>
      <c r="AB89" s="32">
        <f t="shared" si="59"/>
        <v>0</v>
      </c>
      <c r="AC89" s="32">
        <f t="shared" si="60"/>
        <v>2.6814802895845744E-4</v>
      </c>
      <c r="AE89" s="19">
        <f t="shared" si="61"/>
        <v>4.0827487795706162E-3</v>
      </c>
      <c r="AF89" s="19">
        <f t="shared" si="62"/>
        <v>1.4348078170862557E-4</v>
      </c>
      <c r="AG89" s="19">
        <f t="shared" si="63"/>
        <v>9.4294066339365335E-4</v>
      </c>
      <c r="AH89" s="19">
        <f t="shared" si="64"/>
        <v>0.21664063914560247</v>
      </c>
      <c r="AI89" s="19">
        <f t="shared" si="65"/>
        <v>0.21698965161467468</v>
      </c>
    </row>
    <row r="90" spans="1:56" x14ac:dyDescent="0.25">
      <c r="A90" s="45">
        <f t="shared" si="66"/>
        <v>109</v>
      </c>
      <c r="B90" s="32">
        <f t="shared" si="51"/>
        <v>1.3266878090037864</v>
      </c>
      <c r="C90" s="28">
        <f t="shared" si="42"/>
        <v>4.8722437000550331E-3</v>
      </c>
      <c r="D90" s="33">
        <f t="shared" si="52"/>
        <v>4.9722437000550334E-3</v>
      </c>
      <c r="E90" s="28">
        <f t="shared" si="43"/>
        <v>1E-4</v>
      </c>
      <c r="F90" s="34">
        <f t="shared" si="67"/>
        <v>8.2173488331814954E-5</v>
      </c>
      <c r="G90" s="30">
        <f t="shared" si="44"/>
        <v>-1.782651166818505E-5</v>
      </c>
      <c r="H90" s="30">
        <f t="shared" si="41"/>
        <v>2E-3</v>
      </c>
      <c r="I90" s="31">
        <f t="shared" si="40"/>
        <v>-2.0178265116681852E-3</v>
      </c>
      <c r="J90" s="30">
        <f t="shared" si="53"/>
        <v>0.99504558281161315</v>
      </c>
      <c r="K90" s="30">
        <f t="shared" si="54"/>
        <v>0</v>
      </c>
      <c r="L90" s="29">
        <v>9.1109999999999997E-2</v>
      </c>
      <c r="M90" s="29">
        <v>0.12055600499999999</v>
      </c>
      <c r="N90" s="37">
        <f t="shared" si="55"/>
        <v>9.1109999999999997E-2</v>
      </c>
      <c r="O90" s="37">
        <f t="shared" si="56"/>
        <v>0.12055600499999999</v>
      </c>
      <c r="P90" s="32">
        <f t="shared" si="68"/>
        <v>0.4</v>
      </c>
      <c r="Q90" s="32">
        <f t="shared" si="45"/>
        <v>0.101829176449547</v>
      </c>
      <c r="R90" s="43">
        <v>67</v>
      </c>
      <c r="S90" s="44">
        <f t="shared" si="46"/>
        <v>4.9722437000550334E-3</v>
      </c>
      <c r="T90" s="44">
        <f t="shared" si="47"/>
        <v>0.19062358945535846</v>
      </c>
      <c r="U90" s="44">
        <f t="shared" si="48"/>
        <v>0.22874830734643015</v>
      </c>
      <c r="V90" s="44">
        <f t="shared" si="49"/>
        <v>4.7655897363839614E-2</v>
      </c>
      <c r="W90" s="44">
        <f t="shared" si="50"/>
        <v>4.7655897363839614E-2</v>
      </c>
      <c r="X90" s="44">
        <f t="shared" si="69"/>
        <v>0.56062810319821132</v>
      </c>
      <c r="Y90" s="44">
        <f t="shared" si="39"/>
        <v>2.7684922353505646E-2</v>
      </c>
      <c r="Z90" s="32">
        <f t="shared" si="57"/>
        <v>2.3320628750786248E-4</v>
      </c>
      <c r="AA90" s="32">
        <f t="shared" si="58"/>
        <v>4.7124612667666082E-3</v>
      </c>
      <c r="AB90" s="32">
        <f t="shared" si="59"/>
        <v>0</v>
      </c>
      <c r="AC90" s="32">
        <f t="shared" si="60"/>
        <v>2.5668697960013387E-4</v>
      </c>
      <c r="AE90" s="19">
        <f t="shared" si="61"/>
        <v>3.6724869762040056E-3</v>
      </c>
      <c r="AF90" s="19">
        <f t="shared" si="62"/>
        <v>1.2900053591307527E-4</v>
      </c>
      <c r="AG90" s="19">
        <f t="shared" si="63"/>
        <v>9.200003353017147E-4</v>
      </c>
      <c r="AH90" s="19">
        <f t="shared" si="64"/>
        <v>0.21686720553331296</v>
      </c>
      <c r="AI90" s="19">
        <f t="shared" si="65"/>
        <v>0.21721076760421829</v>
      </c>
    </row>
    <row r="91" spans="1:56" x14ac:dyDescent="0.25">
      <c r="A91" s="45">
        <f t="shared" si="66"/>
        <v>110</v>
      </c>
      <c r="B91" s="32">
        <f t="shared" si="51"/>
        <v>1.3437270086485886</v>
      </c>
      <c r="C91" s="28">
        <f t="shared" si="42"/>
        <v>4.4392472164002852E-3</v>
      </c>
      <c r="D91" s="33">
        <f t="shared" si="52"/>
        <v>4.5392472164002854E-3</v>
      </c>
      <c r="E91" s="28">
        <f t="shared" si="43"/>
        <v>1E-4</v>
      </c>
      <c r="F91" s="34">
        <f t="shared" si="67"/>
        <v>7.2840835028194039E-5</v>
      </c>
      <c r="G91" s="30">
        <f t="shared" si="44"/>
        <v>-2.7159164971805966E-5</v>
      </c>
      <c r="H91" s="30">
        <f t="shared" si="41"/>
        <v>2E-3</v>
      </c>
      <c r="I91" s="31">
        <f t="shared" si="40"/>
        <v>-2.0271591649718059E-3</v>
      </c>
      <c r="J91" s="30">
        <f t="shared" si="53"/>
        <v>0.99548791194857156</v>
      </c>
      <c r="K91" s="30">
        <f t="shared" si="54"/>
        <v>0</v>
      </c>
      <c r="L91" s="29">
        <v>9.1109999999999997E-2</v>
      </c>
      <c r="M91" s="29">
        <v>0.12055600499999999</v>
      </c>
      <c r="N91" s="37">
        <f t="shared" si="55"/>
        <v>9.1109999999999997E-2</v>
      </c>
      <c r="O91" s="37">
        <f t="shared" si="56"/>
        <v>0.12055600499999999</v>
      </c>
      <c r="P91" s="32">
        <f t="shared" si="68"/>
        <v>0.60000000000000009</v>
      </c>
      <c r="Q91" s="32">
        <f t="shared" si="45"/>
        <v>0.10285167324010722</v>
      </c>
      <c r="R91" s="43">
        <v>68</v>
      </c>
      <c r="S91" s="44">
        <f t="shared" si="46"/>
        <v>4.5392472164002854E-3</v>
      </c>
      <c r="T91" s="44">
        <f t="shared" si="47"/>
        <v>0.19136934479893231</v>
      </c>
      <c r="U91" s="44">
        <f t="shared" si="48"/>
        <v>0.22964321375871877</v>
      </c>
      <c r="V91" s="44">
        <f t="shared" si="49"/>
        <v>4.7842336199733076E-2</v>
      </c>
      <c r="W91" s="44">
        <f t="shared" si="50"/>
        <v>4.7842336199733076E-2</v>
      </c>
      <c r="X91" s="44">
        <f t="shared" si="69"/>
        <v>0.55898744144234891</v>
      </c>
      <c r="Y91" s="44">
        <f t="shared" si="39"/>
        <v>2.7441735125343571E-2</v>
      </c>
      <c r="Z91" s="32">
        <f t="shared" si="57"/>
        <v>2.186120630437131E-4</v>
      </c>
      <c r="AA91" s="32">
        <f t="shared" si="58"/>
        <v>4.2959691477889783E-3</v>
      </c>
      <c r="AB91" s="32">
        <f t="shared" si="59"/>
        <v>0</v>
      </c>
      <c r="AC91" s="32">
        <f t="shared" si="60"/>
        <v>2.4571579269914084E-4</v>
      </c>
      <c r="AE91" s="19">
        <f t="shared" si="61"/>
        <v>3.3036823609469E-3</v>
      </c>
      <c r="AF91" s="19">
        <f t="shared" si="62"/>
        <v>1.1605685133314859E-4</v>
      </c>
      <c r="AG91" s="19">
        <f t="shared" si="63"/>
        <v>8.9761811088840174E-4</v>
      </c>
      <c r="AH91" s="19">
        <f t="shared" si="64"/>
        <v>0.21707172984995787</v>
      </c>
      <c r="AI91" s="19">
        <f t="shared" si="65"/>
        <v>0.21741037381182371</v>
      </c>
    </row>
    <row r="92" spans="1:56" x14ac:dyDescent="0.25">
      <c r="A92" s="45">
        <f t="shared" si="66"/>
        <v>111</v>
      </c>
      <c r="B92" s="32">
        <f t="shared" si="51"/>
        <v>1.3606366299003927</v>
      </c>
      <c r="C92" s="28">
        <f t="shared" si="42"/>
        <v>4.0439572423551333E-3</v>
      </c>
      <c r="D92" s="33">
        <f t="shared" si="52"/>
        <v>4.1439572423551336E-3</v>
      </c>
      <c r="E92" s="28">
        <f t="shared" si="43"/>
        <v>1E-4</v>
      </c>
      <c r="F92" s="34">
        <f t="shared" si="67"/>
        <v>6.4568115037053243E-5</v>
      </c>
      <c r="G92" s="30">
        <f t="shared" si="44"/>
        <v>-3.5431884962946762E-5</v>
      </c>
      <c r="H92" s="30">
        <f t="shared" si="41"/>
        <v>2E-3</v>
      </c>
      <c r="I92" s="31">
        <f t="shared" si="40"/>
        <v>-2.035431884962947E-3</v>
      </c>
      <c r="J92" s="30">
        <f t="shared" si="53"/>
        <v>0.99589147464260774</v>
      </c>
      <c r="K92" s="30">
        <f t="shared" si="54"/>
        <v>0</v>
      </c>
      <c r="L92" s="29">
        <v>9.1109999999999997E-2</v>
      </c>
      <c r="M92" s="29">
        <v>0.12055600499999999</v>
      </c>
      <c r="N92" s="37">
        <f t="shared" si="55"/>
        <v>9.1109999999999997E-2</v>
      </c>
      <c r="O92" s="37">
        <f t="shared" si="56"/>
        <v>0.12055600499999999</v>
      </c>
      <c r="P92" s="32">
        <f t="shared" si="68"/>
        <v>0.8</v>
      </c>
      <c r="Q92" s="32">
        <f t="shared" si="45"/>
        <v>0.10397170547955445</v>
      </c>
      <c r="R92" s="43">
        <v>69</v>
      </c>
      <c r="S92" s="44">
        <f t="shared" si="46"/>
        <v>4.1439572423551336E-3</v>
      </c>
      <c r="T92" s="44">
        <f t="shared" si="47"/>
        <v>0.19217591900841346</v>
      </c>
      <c r="U92" s="44">
        <f t="shared" si="48"/>
        <v>0.23061110281009614</v>
      </c>
      <c r="V92" s="44">
        <f t="shared" si="49"/>
        <v>4.8043979752103366E-2</v>
      </c>
      <c r="W92" s="44">
        <f t="shared" si="50"/>
        <v>4.8043979752103366E-2</v>
      </c>
      <c r="X92" s="44">
        <f t="shared" si="69"/>
        <v>0.5572129781814904</v>
      </c>
      <c r="Y92" s="44">
        <f t="shared" si="39"/>
        <v>2.7200684079005881E-2</v>
      </c>
      <c r="Z92" s="32">
        <f t="shared" si="57"/>
        <v>2.0538095461312159E-4</v>
      </c>
      <c r="AA92" s="32">
        <f t="shared" si="58"/>
        <v>3.9156540821906043E-3</v>
      </c>
      <c r="AB92" s="32">
        <f t="shared" si="59"/>
        <v>0</v>
      </c>
      <c r="AC92" s="32">
        <f t="shared" si="60"/>
        <v>2.3521353079856671E-4</v>
      </c>
      <c r="AE92" s="19">
        <f t="shared" si="61"/>
        <v>2.9721066987967071E-3</v>
      </c>
      <c r="AF92" s="19">
        <f t="shared" si="62"/>
        <v>1.044970557040897E-4</v>
      </c>
      <c r="AG92" s="19">
        <f t="shared" si="63"/>
        <v>8.7578041233064038E-4</v>
      </c>
      <c r="AH92" s="19">
        <f t="shared" si="64"/>
        <v>0.21725643740048628</v>
      </c>
      <c r="AI92" s="19">
        <f t="shared" si="65"/>
        <v>0.21759063941763232</v>
      </c>
    </row>
    <row r="93" spans="1:56" x14ac:dyDescent="0.25">
      <c r="A93" s="45">
        <f t="shared" si="66"/>
        <v>112</v>
      </c>
      <c r="B93" s="32">
        <f t="shared" si="51"/>
        <v>1.377383268281541</v>
      </c>
      <c r="C93" s="28">
        <f t="shared" si="42"/>
        <v>3.6830901926697898E-3</v>
      </c>
      <c r="D93" s="33">
        <f t="shared" si="52"/>
        <v>3.7830901926697896E-3</v>
      </c>
      <c r="E93" s="28">
        <f t="shared" si="43"/>
        <v>1E-4</v>
      </c>
      <c r="F93" s="34">
        <f t="shared" si="67"/>
        <v>5.7234949020346298E-5</v>
      </c>
      <c r="G93" s="30">
        <f>F93-E93</f>
        <v>-4.2765050979653707E-5</v>
      </c>
      <c r="H93" s="30">
        <f t="shared" si="41"/>
        <v>2E-3</v>
      </c>
      <c r="I93" s="31">
        <f t="shared" si="40"/>
        <v>-2.0427650509796539E-3</v>
      </c>
      <c r="J93" s="30">
        <f t="shared" si="53"/>
        <v>0.9962596748583098</v>
      </c>
      <c r="K93" s="30">
        <f t="shared" si="54"/>
        <v>0</v>
      </c>
      <c r="L93" s="29">
        <v>9.1109999999999997E-2</v>
      </c>
      <c r="M93" s="29">
        <v>0.12055600499999999</v>
      </c>
      <c r="N93" s="37">
        <f t="shared" si="55"/>
        <v>9.1109999999999997E-2</v>
      </c>
      <c r="O93" s="37">
        <f t="shared" si="56"/>
        <v>0.12055600499999999</v>
      </c>
      <c r="P93" s="32">
        <f t="shared" si="68"/>
        <v>0</v>
      </c>
      <c r="Q93" s="32">
        <f t="shared" si="45"/>
        <v>0.10519857702475892</v>
      </c>
      <c r="R93" s="43">
        <v>70</v>
      </c>
      <c r="S93" s="44">
        <f t="shared" si="46"/>
        <v>3.7830901926697896E-3</v>
      </c>
      <c r="T93" s="44">
        <f t="shared" si="47"/>
        <v>0.19304729531879827</v>
      </c>
      <c r="U93" s="44">
        <f t="shared" si="48"/>
        <v>0.23165675438255792</v>
      </c>
      <c r="V93" s="44">
        <f t="shared" si="49"/>
        <v>4.8261823829699568E-2</v>
      </c>
      <c r="W93" s="44">
        <f t="shared" si="50"/>
        <v>4.8261823829699568E-2</v>
      </c>
      <c r="X93" s="44">
        <f t="shared" si="69"/>
        <v>0.55529595029864376</v>
      </c>
      <c r="Y93" s="44">
        <f t="shared" si="39"/>
        <v>2.6961750450049969E-2</v>
      </c>
      <c r="Z93" s="32">
        <f t="shared" si="57"/>
        <v>1.9338126539697014E-4</v>
      </c>
      <c r="AA93" s="32">
        <f t="shared" si="58"/>
        <v>3.5683786668968581E-3</v>
      </c>
      <c r="AB93" s="32">
        <f t="shared" si="59"/>
        <v>0</v>
      </c>
      <c r="AC93" s="32">
        <f t="shared" si="60"/>
        <v>2.25160151339844E-4</v>
      </c>
      <c r="AE93" s="19">
        <f t="shared" si="61"/>
        <v>2.6739762834965381E-3</v>
      </c>
      <c r="AF93" s="19">
        <f t="shared" si="62"/>
        <v>9.4170224115434613E-5</v>
      </c>
      <c r="AG93" s="19">
        <f t="shared" si="63"/>
        <v>8.5447399213336983E-4</v>
      </c>
      <c r="AH93" s="19">
        <f t="shared" si="64"/>
        <v>0.21742332741580067</v>
      </c>
      <c r="AI93" s="19">
        <f t="shared" si="65"/>
        <v>0.21775351306940399</v>
      </c>
    </row>
    <row r="94" spans="1:56" x14ac:dyDescent="0.25">
      <c r="A94" s="45">
        <f t="shared" si="66"/>
        <v>113</v>
      </c>
      <c r="B94" s="32">
        <f t="shared" si="51"/>
        <v>1.3939290341093855</v>
      </c>
      <c r="C94" s="28">
        <f t="shared" si="42"/>
        <v>3.3536484256146771E-3</v>
      </c>
      <c r="D94" s="33">
        <f t="shared" si="52"/>
        <v>3.4536484256146769E-3</v>
      </c>
      <c r="E94" s="28">
        <f t="shared" si="43"/>
        <v>1E-4</v>
      </c>
      <c r="F94" s="34">
        <f t="shared" si="67"/>
        <v>5.0734629429429014E-5</v>
      </c>
      <c r="G94" s="30">
        <f t="shared" si="44"/>
        <v>-4.9265370570570991E-5</v>
      </c>
      <c r="H94" s="30">
        <f t="shared" si="41"/>
        <v>2E-3</v>
      </c>
      <c r="I94" s="31">
        <f t="shared" si="40"/>
        <v>-2.049265370570571E-3</v>
      </c>
      <c r="J94" s="30">
        <f t="shared" si="53"/>
        <v>0.99659561694495591</v>
      </c>
      <c r="K94" s="30">
        <f t="shared" si="54"/>
        <v>0</v>
      </c>
      <c r="L94" s="29">
        <v>9.1109999999999997E-2</v>
      </c>
      <c r="M94" s="29">
        <v>0.12055600499999999</v>
      </c>
      <c r="N94" s="37">
        <f t="shared" si="55"/>
        <v>9.1109999999999997E-2</v>
      </c>
      <c r="O94" s="37">
        <f t="shared" si="56"/>
        <v>0.12055600499999999</v>
      </c>
      <c r="P94" s="32">
        <f t="shared" si="68"/>
        <v>0.2</v>
      </c>
      <c r="Q94" s="32">
        <f t="shared" si="45"/>
        <v>0.1065424792227664</v>
      </c>
      <c r="R94" s="43">
        <v>71</v>
      </c>
      <c r="S94" s="44">
        <f t="shared" si="46"/>
        <v>3.4536484256146769E-3</v>
      </c>
      <c r="T94" s="44">
        <f t="shared" si="47"/>
        <v>0.19398754146237035</v>
      </c>
      <c r="U94" s="44">
        <f t="shared" si="48"/>
        <v>0.2327850497548444</v>
      </c>
      <c r="V94" s="44">
        <f t="shared" si="49"/>
        <v>4.8496885365592587E-2</v>
      </c>
      <c r="W94" s="44">
        <f t="shared" si="50"/>
        <v>4.8496885365592587E-2</v>
      </c>
      <c r="X94" s="44">
        <f t="shared" si="69"/>
        <v>0.5532274087827852</v>
      </c>
      <c r="Y94" s="44">
        <f t="shared" si="39"/>
        <v>2.6724915638862031E-2</v>
      </c>
      <c r="Z94" s="32">
        <f t="shared" si="57"/>
        <v>1.8249371789016503E-4</v>
      </c>
      <c r="AA94" s="32">
        <f t="shared" si="58"/>
        <v>3.2512777616151515E-3</v>
      </c>
      <c r="AB94" s="32">
        <f t="shared" si="59"/>
        <v>0</v>
      </c>
      <c r="AC94" s="32">
        <f t="shared" si="60"/>
        <v>2.1553646841345056E-4</v>
      </c>
      <c r="AE94" s="19">
        <f t="shared" si="61"/>
        <v>2.4058960991205718E-3</v>
      </c>
      <c r="AF94" s="19">
        <f t="shared" si="62"/>
        <v>8.4942055350693254E-5</v>
      </c>
      <c r="AG94" s="19">
        <f t="shared" si="63"/>
        <v>8.33685925093159E-4</v>
      </c>
      <c r="AH94" s="19">
        <f t="shared" si="64"/>
        <v>0.21757419355659766</v>
      </c>
      <c r="AI94" s="19">
        <f t="shared" si="65"/>
        <v>0.21790074334878795</v>
      </c>
    </row>
    <row r="95" spans="1:56" x14ac:dyDescent="0.25">
      <c r="A95" s="45">
        <f t="shared" si="66"/>
        <v>114</v>
      </c>
      <c r="B95" s="32">
        <f t="shared" si="51"/>
        <v>1.4102308632871223</v>
      </c>
      <c r="C95" s="28">
        <f t="shared" si="42"/>
        <v>3.0528953422422028E-3</v>
      </c>
      <c r="D95" s="33">
        <f t="shared" si="52"/>
        <v>3.1528953422422026E-3</v>
      </c>
      <c r="E95" s="28">
        <f t="shared" si="43"/>
        <v>1E-4</v>
      </c>
      <c r="F95" s="34">
        <f t="shared" si="67"/>
        <v>4.4972567764958775E-5</v>
      </c>
      <c r="G95" s="30">
        <f t="shared" si="44"/>
        <v>-5.502743223504123E-5</v>
      </c>
      <c r="H95" s="30">
        <f t="shared" si="41"/>
        <v>2E-3</v>
      </c>
      <c r="I95" s="31">
        <f t="shared" si="40"/>
        <v>-2.0550274322350412E-3</v>
      </c>
      <c r="J95" s="30">
        <f t="shared" si="53"/>
        <v>0.9969021320899929</v>
      </c>
      <c r="K95" s="30">
        <f t="shared" si="54"/>
        <v>0</v>
      </c>
      <c r="L95" s="29">
        <v>9.1109999999999997E-2</v>
      </c>
      <c r="M95" s="29">
        <v>0.12055600499999999</v>
      </c>
      <c r="N95" s="37">
        <f t="shared" si="55"/>
        <v>9.1109999999999997E-2</v>
      </c>
      <c r="O95" s="37">
        <f t="shared" si="56"/>
        <v>0.12055600499999999</v>
      </c>
      <c r="P95" s="32">
        <f t="shared" si="68"/>
        <v>0.4</v>
      </c>
      <c r="Q95" s="32">
        <f t="shared" si="45"/>
        <v>0.10801457556803484</v>
      </c>
      <c r="R95" s="43">
        <v>72</v>
      </c>
      <c r="S95" s="44">
        <f t="shared" si="46"/>
        <v>3.1528953422422026E-3</v>
      </c>
      <c r="T95" s="44">
        <f t="shared" si="47"/>
        <v>0.1950007766245351</v>
      </c>
      <c r="U95" s="44">
        <f t="shared" si="48"/>
        <v>0.2340009319494421</v>
      </c>
      <c r="V95" s="44">
        <f t="shared" si="49"/>
        <v>4.8750194156133776E-2</v>
      </c>
      <c r="W95" s="44">
        <f t="shared" si="50"/>
        <v>4.8750194156133776E-2</v>
      </c>
      <c r="X95" s="44">
        <f t="shared" si="69"/>
        <v>0.55099829142602275</v>
      </c>
      <c r="Y95" s="44">
        <f t="shared" si="39"/>
        <v>2.6490161209209197E-2</v>
      </c>
      <c r="Z95" s="32">
        <f t="shared" si="57"/>
        <v>1.7261027633574456E-4</v>
      </c>
      <c r="AA95" s="32">
        <f t="shared" si="58"/>
        <v>2.9617348755108506E-3</v>
      </c>
      <c r="AB95" s="32">
        <f t="shared" si="59"/>
        <v>0</v>
      </c>
      <c r="AC95" s="32">
        <f t="shared" si="60"/>
        <v>2.0632411614444316E-4</v>
      </c>
      <c r="AE95" s="19">
        <f t="shared" si="61"/>
        <v>2.1648195495638043E-3</v>
      </c>
      <c r="AF95" s="19">
        <f t="shared" si="62"/>
        <v>7.6693053836798767E-5</v>
      </c>
      <c r="AG95" s="19">
        <f t="shared" si="63"/>
        <v>8.1340360045733596E-4</v>
      </c>
      <c r="AH95" s="19">
        <f t="shared" si="64"/>
        <v>0.21771064526449932</v>
      </c>
      <c r="AI95" s="19">
        <f t="shared" si="65"/>
        <v>0.21803389951659277</v>
      </c>
    </row>
    <row r="96" spans="1:56" x14ac:dyDescent="0.25">
      <c r="A96" s="45">
        <f t="shared" si="66"/>
        <v>115</v>
      </c>
      <c r="B96" s="32">
        <f t="shared" si="51"/>
        <v>1.4262397115348122</v>
      </c>
      <c r="C96" s="28">
        <f t="shared" si="42"/>
        <v>2.7783326540724343E-3</v>
      </c>
      <c r="D96" s="33">
        <f t="shared" si="52"/>
        <v>2.8783326540724342E-3</v>
      </c>
      <c r="E96" s="28">
        <f t="shared" si="43"/>
        <v>1E-4</v>
      </c>
      <c r="F96" s="34">
        <f t="shared" si="67"/>
        <v>3.986491818545981E-5</v>
      </c>
      <c r="G96" s="30">
        <f t="shared" si="44"/>
        <v>-6.0135081814540195E-5</v>
      </c>
      <c r="H96" s="30">
        <f t="shared" si="41"/>
        <v>2E-3</v>
      </c>
      <c r="I96" s="31">
        <f t="shared" si="40"/>
        <v>-2.0601350818145402E-3</v>
      </c>
      <c r="J96" s="30">
        <f t="shared" si="53"/>
        <v>0.99718180242774213</v>
      </c>
      <c r="K96" s="30">
        <f t="shared" si="54"/>
        <v>0</v>
      </c>
      <c r="L96" s="29">
        <v>9.1109999999999997E-2</v>
      </c>
      <c r="M96" s="29">
        <v>0.12055600499999999</v>
      </c>
      <c r="N96" s="37">
        <f t="shared" si="55"/>
        <v>9.1109999999999997E-2</v>
      </c>
      <c r="O96" s="37">
        <f t="shared" si="56"/>
        <v>0.12055600499999999</v>
      </c>
      <c r="P96" s="32">
        <f t="shared" si="68"/>
        <v>0.60000000000000009</v>
      </c>
      <c r="Q96" s="32">
        <f t="shared" si="45"/>
        <v>0.10962709443508162</v>
      </c>
      <c r="R96" s="43">
        <v>73</v>
      </c>
      <c r="S96" s="44">
        <f t="shared" si="46"/>
        <v>2.8783326540724342E-3</v>
      </c>
      <c r="T96" s="44">
        <f t="shared" si="47"/>
        <v>0.19609113140264961</v>
      </c>
      <c r="U96" s="44">
        <f t="shared" si="48"/>
        <v>0.23530935768317951</v>
      </c>
      <c r="V96" s="44">
        <f t="shared" si="49"/>
        <v>4.9022782850662402E-2</v>
      </c>
      <c r="W96" s="44">
        <f t="shared" si="50"/>
        <v>4.9022782850662402E-2</v>
      </c>
      <c r="X96" s="44">
        <f t="shared" si="69"/>
        <v>0.54859951091417081</v>
      </c>
      <c r="Y96" s="44">
        <f t="shared" si="39"/>
        <v>2.6257468886804386E-2</v>
      </c>
      <c r="Z96" s="32">
        <f t="shared" si="57"/>
        <v>1.6363308311395343E-4</v>
      </c>
      <c r="AA96" s="32">
        <f t="shared" si="58"/>
        <v>2.6973605987862335E-3</v>
      </c>
      <c r="AB96" s="32">
        <f t="shared" si="59"/>
        <v>0</v>
      </c>
      <c r="AC96" s="32">
        <f t="shared" si="60"/>
        <v>1.9750551364294835E-4</v>
      </c>
      <c r="AE96" s="19">
        <f t="shared" si="61"/>
        <v>1.9480124074533034E-3</v>
      </c>
      <c r="AF96" s="19">
        <f t="shared" si="62"/>
        <v>6.9316884290560277E-5</v>
      </c>
      <c r="AG96" s="19">
        <f t="shared" si="63"/>
        <v>7.9361471427387366E-4</v>
      </c>
      <c r="AH96" s="19">
        <f t="shared" si="64"/>
        <v>0.21783412688392539</v>
      </c>
      <c r="AI96" s="19">
        <f t="shared" si="65"/>
        <v>0.21815439009500689</v>
      </c>
      <c r="BD96" s="1">
        <f>A43</f>
        <v>62</v>
      </c>
    </row>
    <row r="97" spans="1:35" x14ac:dyDescent="0.25">
      <c r="A97" s="45">
        <f t="shared" si="66"/>
        <v>116</v>
      </c>
      <c r="B97" s="32">
        <f t="shared" si="51"/>
        <v>1.4418996270466962</v>
      </c>
      <c r="C97" s="28">
        <f t="shared" si="42"/>
        <v>2.527679630370437E-3</v>
      </c>
      <c r="D97" s="33">
        <f t="shared" si="52"/>
        <v>2.6276796303704368E-3</v>
      </c>
      <c r="E97" s="28">
        <f t="shared" si="43"/>
        <v>1E-4</v>
      </c>
      <c r="F97" s="34">
        <f t="shared" si="67"/>
        <v>3.5337357436185099E-5</v>
      </c>
      <c r="G97" s="30">
        <f t="shared" si="44"/>
        <v>-6.4662642563814899E-5</v>
      </c>
      <c r="H97" s="30">
        <f t="shared" si="41"/>
        <v>2E-3</v>
      </c>
      <c r="I97" s="31">
        <f t="shared" si="40"/>
        <v>-2.0646626425638148E-3</v>
      </c>
      <c r="J97" s="30">
        <f t="shared" si="53"/>
        <v>0.9974369830121933</v>
      </c>
      <c r="K97" s="30">
        <f t="shared" si="54"/>
        <v>0</v>
      </c>
      <c r="L97" s="29">
        <v>9.1109999999999997E-2</v>
      </c>
      <c r="M97" s="29">
        <v>0.12055600499999999</v>
      </c>
      <c r="N97" s="37">
        <f t="shared" si="55"/>
        <v>9.1109999999999997E-2</v>
      </c>
      <c r="O97" s="37">
        <f t="shared" si="56"/>
        <v>0.12055600499999999</v>
      </c>
      <c r="P97" s="32">
        <f t="shared" si="68"/>
        <v>0.8</v>
      </c>
      <c r="Q97" s="32">
        <f t="shared" si="45"/>
        <v>0.11139343065685091</v>
      </c>
      <c r="R97" s="43">
        <v>74</v>
      </c>
      <c r="S97" s="44">
        <f t="shared" si="46"/>
        <v>2.6276796303704368E-3</v>
      </c>
      <c r="T97" s="44">
        <f t="shared" si="47"/>
        <v>0.19726270025821632</v>
      </c>
      <c r="U97" s="44">
        <f t="shared" si="48"/>
        <v>0.23671524030985958</v>
      </c>
      <c r="V97" s="44">
        <f t="shared" si="49"/>
        <v>4.9315675064554081E-2</v>
      </c>
      <c r="W97" s="44">
        <f t="shared" si="50"/>
        <v>4.9315675064554081E-2</v>
      </c>
      <c r="X97" s="44">
        <f t="shared" si="69"/>
        <v>0.54602205943192406</v>
      </c>
      <c r="Y97" s="44">
        <f t="shared" si="39"/>
        <v>2.6026820557883738E-2</v>
      </c>
      <c r="Z97" s="32">
        <f t="shared" si="57"/>
        <v>1.5547349851342799E-4</v>
      </c>
      <c r="AA97" s="32">
        <f t="shared" si="58"/>
        <v>2.4559729017361383E-3</v>
      </c>
      <c r="AB97" s="32">
        <f t="shared" si="59"/>
        <v>0</v>
      </c>
      <c r="AC97" s="32">
        <f t="shared" si="60"/>
        <v>1.890638314527221E-4</v>
      </c>
      <c r="AE97" s="19">
        <f t="shared" si="61"/>
        <v>1.753020517487503E-3</v>
      </c>
      <c r="AF97" s="19">
        <f t="shared" si="62"/>
        <v>6.2718910336029951E-5</v>
      </c>
      <c r="AG97" s="19">
        <f t="shared" si="63"/>
        <v>7.743072619273919E-4</v>
      </c>
      <c r="AH97" s="19">
        <f t="shared" si="64"/>
        <v>0.21794593478468538</v>
      </c>
      <c r="AI97" s="19">
        <f t="shared" si="65"/>
        <v>0.2182634795105137</v>
      </c>
    </row>
    <row r="98" spans="1:35" x14ac:dyDescent="0.25">
      <c r="A98" s="45">
        <f t="shared" si="66"/>
        <v>117</v>
      </c>
      <c r="B98" s="32">
        <f t="shared" si="51"/>
        <v>1.4571466885118065</v>
      </c>
      <c r="C98" s="28">
        <f t="shared" si="42"/>
        <v>2.2988541526270563E-3</v>
      </c>
      <c r="D98" s="33">
        <f t="shared" si="52"/>
        <v>2.3988541526270561E-3</v>
      </c>
      <c r="E98" s="28">
        <f t="shared" si="43"/>
        <v>1E-4</v>
      </c>
      <c r="F98" s="34">
        <f t="shared" si="67"/>
        <v>3.1324003344578873E-5</v>
      </c>
      <c r="G98" s="30">
        <f t="shared" si="44"/>
        <v>-6.8675996655421132E-5</v>
      </c>
      <c r="H98" s="30">
        <f t="shared" si="41"/>
        <v>2E-3</v>
      </c>
      <c r="I98" s="31">
        <f t="shared" si="40"/>
        <v>-2.0686759966554212E-3</v>
      </c>
      <c r="J98" s="30">
        <f t="shared" si="53"/>
        <v>0.99766982184402841</v>
      </c>
      <c r="K98" s="30">
        <f t="shared" si="54"/>
        <v>0</v>
      </c>
      <c r="L98" s="29">
        <v>9.1109999999999997E-2</v>
      </c>
      <c r="M98" s="29">
        <v>0.12055600499999999</v>
      </c>
      <c r="N98" s="37">
        <f t="shared" si="55"/>
        <v>9.1109999999999997E-2</v>
      </c>
      <c r="O98" s="37">
        <f t="shared" si="56"/>
        <v>0.12055600499999999</v>
      </c>
      <c r="P98" s="32">
        <f t="shared" si="68"/>
        <v>0</v>
      </c>
      <c r="Q98" s="32">
        <f t="shared" si="45"/>
        <v>0.11332825679258982</v>
      </c>
      <c r="R98" s="43">
        <v>75</v>
      </c>
      <c r="S98" s="44">
        <f t="shared" si="46"/>
        <v>2.3988541526270561E-3</v>
      </c>
      <c r="T98" s="44">
        <f t="shared" si="47"/>
        <v>0.19851948608225706</v>
      </c>
      <c r="U98" s="44">
        <f t="shared" si="48"/>
        <v>0.23822338329870846</v>
      </c>
      <c r="V98" s="44">
        <f t="shared" si="49"/>
        <v>4.9629871520564264E-2</v>
      </c>
      <c r="W98" s="44">
        <f t="shared" si="50"/>
        <v>4.9629871520564264E-2</v>
      </c>
      <c r="X98" s="44">
        <f t="shared" si="69"/>
        <v>0.54325713061903458</v>
      </c>
      <c r="Y98" s="44">
        <f t="shared" si="39"/>
        <v>2.5798198267796585E-2</v>
      </c>
      <c r="Z98" s="32">
        <f t="shared" si="57"/>
        <v>1.4805123431117296E-4</v>
      </c>
      <c r="AA98" s="32">
        <f t="shared" si="58"/>
        <v>2.2355791392258853E-3</v>
      </c>
      <c r="AB98" s="32">
        <f t="shared" si="59"/>
        <v>0</v>
      </c>
      <c r="AC98" s="32">
        <f t="shared" si="60"/>
        <v>1.8098295943374813E-4</v>
      </c>
      <c r="AE98" s="19">
        <f t="shared" si="61"/>
        <v>1.5776408585019613E-3</v>
      </c>
      <c r="AF98" s="19">
        <f t="shared" si="62"/>
        <v>5.6814896406092287E-5</v>
      </c>
      <c r="AG98" s="19">
        <f t="shared" si="63"/>
        <v>7.5546953085674706E-4</v>
      </c>
      <c r="AH98" s="19">
        <f t="shared" si="64"/>
        <v>0.21804723269683945</v>
      </c>
      <c r="AI98" s="19">
        <f t="shared" si="65"/>
        <v>0.21836230300234574</v>
      </c>
    </row>
    <row r="99" spans="1:35" x14ac:dyDescent="0.25">
      <c r="A99" s="45">
        <f t="shared" si="66"/>
        <v>118</v>
      </c>
      <c r="B99" s="32">
        <f t="shared" si="51"/>
        <v>1.471907795996477</v>
      </c>
      <c r="C99" s="28">
        <f t="shared" si="42"/>
        <v>2.0899554188669616E-3</v>
      </c>
      <c r="D99" s="33">
        <f t="shared" si="52"/>
        <v>2.1899554188669615E-3</v>
      </c>
      <c r="E99" s="28">
        <f t="shared" si="43"/>
        <v>1E-4</v>
      </c>
      <c r="F99" s="34">
        <f t="shared" si="67"/>
        <v>2.7766456144976379E-5</v>
      </c>
      <c r="G99" s="30">
        <f t="shared" si="44"/>
        <v>-7.2233543855023622E-5</v>
      </c>
      <c r="H99" s="30">
        <f t="shared" si="41"/>
        <v>2E-3</v>
      </c>
      <c r="I99" s="31">
        <f t="shared" si="40"/>
        <v>-2.0722335438550237E-3</v>
      </c>
      <c r="J99" s="30">
        <f t="shared" si="53"/>
        <v>0.99788227812498809</v>
      </c>
      <c r="K99" s="30">
        <f t="shared" si="54"/>
        <v>0</v>
      </c>
      <c r="L99" s="29">
        <v>9.1109999999999997E-2</v>
      </c>
      <c r="M99" s="29">
        <v>0.12055600499999999</v>
      </c>
      <c r="N99" s="37">
        <f t="shared" si="55"/>
        <v>9.1109999999999997E-2</v>
      </c>
      <c r="O99" s="37">
        <f t="shared" si="56"/>
        <v>0.12055600499999999</v>
      </c>
      <c r="P99" s="32">
        <f t="shared" si="68"/>
        <v>0.2</v>
      </c>
      <c r="Q99" s="32">
        <f t="shared" si="45"/>
        <v>0.11544764500951069</v>
      </c>
      <c r="R99" s="43">
        <v>76</v>
      </c>
      <c r="S99" s="44">
        <f t="shared" si="46"/>
        <v>2.1899554188669615E-3</v>
      </c>
      <c r="T99" s="44">
        <f t="shared" si="47"/>
        <v>0.1998653366763552</v>
      </c>
      <c r="U99" s="44">
        <f t="shared" si="48"/>
        <v>0.23983840401162623</v>
      </c>
      <c r="V99" s="44">
        <f t="shared" si="49"/>
        <v>4.99663341690888E-2</v>
      </c>
      <c r="W99" s="44">
        <f t="shared" si="50"/>
        <v>4.99663341690888E-2</v>
      </c>
      <c r="X99" s="44">
        <f t="shared" si="69"/>
        <v>0.48595600309339798</v>
      </c>
      <c r="Y99" s="44">
        <f t="shared" ref="Y99:Y110" si="70">MIN(Y98*$I$17*(1-POWER(R99,$I$19)*$I$18/100000),1-V99-W99-$I$13)</f>
        <v>2.5571584219607764E-2</v>
      </c>
      <c r="Z99" s="32">
        <f t="shared" si="57"/>
        <v>1.4129357248063507E-4</v>
      </c>
      <c r="AA99" s="32">
        <f t="shared" si="58"/>
        <v>2.0343596125902415E-3</v>
      </c>
      <c r="AB99" s="32">
        <f t="shared" si="59"/>
        <v>0</v>
      </c>
      <c r="AC99" s="32">
        <f t="shared" si="60"/>
        <v>1.7324747601758244E-4</v>
      </c>
      <c r="AE99" s="19">
        <f t="shared" si="61"/>
        <v>1.4198956106840023E-3</v>
      </c>
      <c r="AF99" s="19">
        <f t="shared" si="62"/>
        <v>5.1529854524937546E-5</v>
      </c>
      <c r="AG99" s="19">
        <f t="shared" si="63"/>
        <v>7.3709009344979156E-4</v>
      </c>
      <c r="AH99" s="19">
        <f t="shared" si="64"/>
        <v>0.21813906544679612</v>
      </c>
      <c r="AI99" s="19">
        <f t="shared" si="65"/>
        <v>0.21845187997949514</v>
      </c>
    </row>
    <row r="100" spans="1:35" x14ac:dyDescent="0.25">
      <c r="A100" s="45">
        <f t="shared" si="66"/>
        <v>119</v>
      </c>
      <c r="B100" s="32">
        <f t="shared" si="51"/>
        <v>1.4893625295430748</v>
      </c>
      <c r="C100" s="28">
        <f t="shared" si="42"/>
        <v>1.8992481541125086E-3</v>
      </c>
      <c r="D100" s="33">
        <f t="shared" si="52"/>
        <v>1.9992481541125087E-3</v>
      </c>
      <c r="E100" s="28">
        <f t="shared" si="43"/>
        <v>1E-4</v>
      </c>
      <c r="F100" s="34">
        <f t="shared" si="67"/>
        <v>2.4612948682510164E-5</v>
      </c>
      <c r="G100" s="30">
        <f t="shared" si="44"/>
        <v>-7.5387051317489837E-5</v>
      </c>
      <c r="H100" s="30">
        <f t="shared" si="41"/>
        <v>2E-3</v>
      </c>
      <c r="I100" s="31">
        <f t="shared" si="40"/>
        <v>-2.0753870513174899E-3</v>
      </c>
      <c r="J100" s="30">
        <f t="shared" si="53"/>
        <v>0.99807613889720503</v>
      </c>
      <c r="K100" s="30">
        <f t="shared" si="54"/>
        <v>0</v>
      </c>
      <c r="L100" s="29">
        <v>9.1109999999999997E-2</v>
      </c>
      <c r="M100" s="29">
        <v>0.12055600499999999</v>
      </c>
      <c r="N100" s="37">
        <f t="shared" si="55"/>
        <v>9.1109999999999997E-2</v>
      </c>
      <c r="O100" s="37">
        <f t="shared" si="56"/>
        <v>0.12055600499999999</v>
      </c>
      <c r="P100" s="32">
        <f t="shared" si="68"/>
        <v>0.4</v>
      </c>
      <c r="Q100" s="32">
        <f t="shared" si="45"/>
        <v>0.11776920059068316</v>
      </c>
      <c r="R100" s="43">
        <v>77</v>
      </c>
      <c r="S100" s="44">
        <f t="shared" si="46"/>
        <v>1.9992481541125087E-3</v>
      </c>
      <c r="T100" s="44">
        <f t="shared" si="47"/>
        <v>0.20130387319386966</v>
      </c>
      <c r="U100" s="44">
        <f t="shared" si="48"/>
        <v>0.24156464783264359</v>
      </c>
      <c r="V100" s="44">
        <f t="shared" si="49"/>
        <v>5.0325968298467416E-2</v>
      </c>
      <c r="W100" s="44">
        <f t="shared" si="50"/>
        <v>5.0325968298467416E-2</v>
      </c>
      <c r="X100" s="44">
        <f t="shared" si="69"/>
        <v>0.4220778732009719</v>
      </c>
      <c r="Y100" s="44">
        <f t="shared" si="70"/>
        <v>2.5346960772712236E-2</v>
      </c>
      <c r="Z100" s="32">
        <f t="shared" si="57"/>
        <v>1.3513466114049529E-4</v>
      </c>
      <c r="AA100" s="32">
        <f t="shared" si="58"/>
        <v>1.8506525538031688E-3</v>
      </c>
      <c r="AB100" s="32">
        <f t="shared" si="59"/>
        <v>0</v>
      </c>
      <c r="AC100" s="32">
        <f t="shared" si="60"/>
        <v>1.6584261877677047E-4</v>
      </c>
      <c r="AE100" s="19">
        <f t="shared" si="61"/>
        <v>1.2752087664614361E-3</v>
      </c>
      <c r="AF100" s="19">
        <f t="shared" si="62"/>
        <v>4.9597165157260819E-5</v>
      </c>
      <c r="AG100" s="19">
        <f t="shared" si="63"/>
        <v>7.1915780011099341E-4</v>
      </c>
      <c r="AH100" s="19">
        <f t="shared" si="64"/>
        <v>0.218222371263433</v>
      </c>
      <c r="AI100" s="19">
        <f t="shared" si="65"/>
        <v>0.2185331259897873</v>
      </c>
    </row>
    <row r="101" spans="1:35" x14ac:dyDescent="0.25">
      <c r="A101" s="45">
        <f t="shared" si="66"/>
        <v>120</v>
      </c>
      <c r="B101" s="32">
        <f t="shared" si="51"/>
        <v>1.5083442207422182</v>
      </c>
      <c r="C101" s="28">
        <f t="shared" si="42"/>
        <v>1.7251481958432909E-3</v>
      </c>
      <c r="D101" s="33">
        <f t="shared" si="52"/>
        <v>1.825148195843291E-3</v>
      </c>
      <c r="E101" s="28">
        <f t="shared" si="43"/>
        <v>1E-4</v>
      </c>
      <c r="F101" s="34">
        <f t="shared" si="67"/>
        <v>2.181759313053287E-5</v>
      </c>
      <c r="G101" s="30">
        <f t="shared" si="44"/>
        <v>-7.8182406869467132E-5</v>
      </c>
      <c r="H101" s="30">
        <f t="shared" si="41"/>
        <v>2E-3</v>
      </c>
      <c r="I101" s="31">
        <f t="shared" si="40"/>
        <v>-2.078182406869467E-3</v>
      </c>
      <c r="J101" s="30">
        <f t="shared" si="53"/>
        <v>0.99825303421102618</v>
      </c>
      <c r="K101" s="30">
        <f t="shared" si="54"/>
        <v>0</v>
      </c>
      <c r="L101" s="29">
        <v>9.1109999999999997E-2</v>
      </c>
      <c r="M101" s="29">
        <v>0.12055600499999999</v>
      </c>
      <c r="N101" s="37">
        <f t="shared" si="55"/>
        <v>9.1109999999999997E-2</v>
      </c>
      <c r="O101" s="37">
        <f t="shared" si="56"/>
        <v>0.12055600499999999</v>
      </c>
      <c r="P101" s="32">
        <f t="shared" si="68"/>
        <v>0.60000000000000009</v>
      </c>
      <c r="Q101" s="32">
        <f t="shared" si="45"/>
        <v>0.12031220817817614</v>
      </c>
      <c r="R101" s="43">
        <v>78</v>
      </c>
      <c r="S101" s="44">
        <f t="shared" si="46"/>
        <v>1.825148195843291E-3</v>
      </c>
      <c r="T101" s="44">
        <f t="shared" si="47"/>
        <v>0.20283841089112586</v>
      </c>
      <c r="U101" s="44">
        <f t="shared" si="48"/>
        <v>0.24340609306935101</v>
      </c>
      <c r="V101" s="44">
        <f t="shared" si="49"/>
        <v>5.0709602722781466E-2</v>
      </c>
      <c r="W101" s="44">
        <f t="shared" si="50"/>
        <v>5.0709602722781466E-2</v>
      </c>
      <c r="X101" s="44">
        <f t="shared" si="69"/>
        <v>0.36372029337690054</v>
      </c>
      <c r="Y101" s="44">
        <f t="shared" si="70"/>
        <v>2.5124310441461867E-2</v>
      </c>
      <c r="Z101" s="32">
        <f t="shared" si="57"/>
        <v>1.2951488055779585E-4</v>
      </c>
      <c r="AA101" s="32">
        <f t="shared" si="58"/>
        <v>1.6829404085231937E-3</v>
      </c>
      <c r="AB101" s="32">
        <f t="shared" si="59"/>
        <v>0</v>
      </c>
      <c r="AC101" s="32">
        <f t="shared" si="60"/>
        <v>1.5875425625217149E-4</v>
      </c>
      <c r="AE101" s="19">
        <f t="shared" si="61"/>
        <v>1.1437364045419215E-3</v>
      </c>
      <c r="AF101" s="19">
        <f t="shared" si="62"/>
        <v>4.8248299600023152E-5</v>
      </c>
      <c r="AG101" s="19">
        <f t="shared" si="63"/>
        <v>7.0166177249771013E-4</v>
      </c>
      <c r="AH101" s="19">
        <f t="shared" si="64"/>
        <v>0.21829852830112256</v>
      </c>
      <c r="AI101" s="19">
        <f t="shared" si="65"/>
        <v>0.21860728620718775</v>
      </c>
    </row>
    <row r="102" spans="1:35" x14ac:dyDescent="0.25">
      <c r="A102" s="45">
        <f t="shared" si="66"/>
        <v>121</v>
      </c>
      <c r="B102" s="32">
        <f t="shared" si="51"/>
        <v>1.528575245653099</v>
      </c>
      <c r="C102" s="28">
        <f t="shared" si="42"/>
        <v>1.5662093347130119E-3</v>
      </c>
      <c r="D102" s="33">
        <f t="shared" si="52"/>
        <v>1.666209334713012E-3</v>
      </c>
      <c r="E102" s="28">
        <f t="shared" si="43"/>
        <v>1E-4</v>
      </c>
      <c r="F102" s="34">
        <f t="shared" si="67"/>
        <v>1.9339713260269521E-5</v>
      </c>
      <c r="G102" s="30">
        <f t="shared" si="44"/>
        <v>-8.0660286739730487E-5</v>
      </c>
      <c r="H102" s="30">
        <f t="shared" si="41"/>
        <v>2E-3</v>
      </c>
      <c r="I102" s="31">
        <f t="shared" si="40"/>
        <v>-2.0806602867397307E-3</v>
      </c>
      <c r="J102" s="30">
        <f t="shared" si="53"/>
        <v>0.99841445095202686</v>
      </c>
      <c r="K102" s="30">
        <f t="shared" si="54"/>
        <v>0</v>
      </c>
      <c r="L102" s="29">
        <v>9.1109999999999997E-2</v>
      </c>
      <c r="M102" s="29">
        <v>0.12055600499999999</v>
      </c>
      <c r="N102" s="37">
        <f t="shared" si="55"/>
        <v>9.1109999999999997E-2</v>
      </c>
      <c r="O102" s="37">
        <f t="shared" si="56"/>
        <v>0.12055600499999999</v>
      </c>
      <c r="P102" s="32">
        <f t="shared" si="68"/>
        <v>0.8</v>
      </c>
      <c r="Q102" s="32">
        <f t="shared" si="45"/>
        <v>0.12309779196625886</v>
      </c>
      <c r="R102" s="43">
        <v>79</v>
      </c>
      <c r="S102" s="44">
        <f t="shared" si="46"/>
        <v>1.666209334713012E-3</v>
      </c>
      <c r="T102" s="44">
        <f t="shared" si="47"/>
        <v>0.20447187290760108</v>
      </c>
      <c r="U102" s="44">
        <f t="shared" si="48"/>
        <v>0.24536624748912128</v>
      </c>
      <c r="V102" s="44">
        <f t="shared" si="49"/>
        <v>5.1117968226900269E-2</v>
      </c>
      <c r="W102" s="44">
        <f t="shared" si="50"/>
        <v>5.1117968226900269E-2</v>
      </c>
      <c r="X102" s="44">
        <f t="shared" si="69"/>
        <v>0.31033692537310453</v>
      </c>
      <c r="Y102" s="44">
        <f t="shared" si="70"/>
        <v>2.4903615893804271E-2</v>
      </c>
      <c r="Z102" s="32">
        <f t="shared" si="57"/>
        <v>1.2438027263435831E-4</v>
      </c>
      <c r="AA102" s="32">
        <f t="shared" si="58"/>
        <v>1.5298373053753219E-3</v>
      </c>
      <c r="AB102" s="32">
        <f t="shared" si="59"/>
        <v>0</v>
      </c>
      <c r="AC102" s="32">
        <f t="shared" si="60"/>
        <v>1.5196886098442567E-4</v>
      </c>
      <c r="AE102" s="19">
        <f t="shared" si="61"/>
        <v>1.0246203706143582E-3</v>
      </c>
      <c r="AF102" s="19">
        <f t="shared" si="62"/>
        <v>4.6907333194527257E-5</v>
      </c>
      <c r="AG102" s="19">
        <f t="shared" si="63"/>
        <v>6.8459139692101398E-4</v>
      </c>
      <c r="AH102" s="19">
        <f t="shared" si="64"/>
        <v>0.21836827064991937</v>
      </c>
      <c r="AI102" s="19">
        <f t="shared" si="65"/>
        <v>0.21867507123430074</v>
      </c>
    </row>
    <row r="103" spans="1:35" x14ac:dyDescent="0.25">
      <c r="A103" s="45">
        <f t="shared" si="66"/>
        <v>122</v>
      </c>
      <c r="B103" s="32">
        <f t="shared" si="51"/>
        <v>1.5501134323815486</v>
      </c>
      <c r="C103" s="28">
        <f t="shared" si="42"/>
        <v>1.4211113012124685E-3</v>
      </c>
      <c r="D103" s="33">
        <f t="shared" si="52"/>
        <v>1.5211113012124685E-3</v>
      </c>
      <c r="E103" s="28">
        <f t="shared" si="43"/>
        <v>1E-4</v>
      </c>
      <c r="F103" s="34">
        <f t="shared" si="67"/>
        <v>1.7143252546313738E-5</v>
      </c>
      <c r="G103" s="30">
        <f t="shared" si="44"/>
        <v>-8.285674745368626E-5</v>
      </c>
      <c r="H103" s="30">
        <f t="shared" si="41"/>
        <v>2E-3</v>
      </c>
      <c r="I103" s="31">
        <f t="shared" si="40"/>
        <v>-2.0828567474536863E-3</v>
      </c>
      <c r="J103" s="30">
        <f t="shared" si="53"/>
        <v>0.99856174544624132</v>
      </c>
      <c r="K103" s="30">
        <f t="shared" si="54"/>
        <v>0</v>
      </c>
      <c r="L103" s="29">
        <v>9.1109999999999997E-2</v>
      </c>
      <c r="M103" s="29">
        <v>0.12055600499999999</v>
      </c>
      <c r="N103" s="37">
        <f t="shared" si="55"/>
        <v>9.1109999999999997E-2</v>
      </c>
      <c r="O103" s="37">
        <f t="shared" si="56"/>
        <v>0.12055600499999999</v>
      </c>
      <c r="P103" s="32">
        <f t="shared" si="68"/>
        <v>0</v>
      </c>
      <c r="Q103" s="32">
        <f t="shared" si="45"/>
        <v>0.12614909117534961</v>
      </c>
      <c r="R103" s="43">
        <v>80</v>
      </c>
      <c r="S103" s="44">
        <f t="shared" si="46"/>
        <v>1.5211113012124685E-3</v>
      </c>
      <c r="T103" s="44">
        <f t="shared" si="47"/>
        <v>0.20620669822325707</v>
      </c>
      <c r="U103" s="44">
        <f t="shared" si="48"/>
        <v>0.24744803786790848</v>
      </c>
      <c r="V103" s="44">
        <f t="shared" si="49"/>
        <v>5.1551674555814268E-2</v>
      </c>
      <c r="W103" s="44">
        <f t="shared" si="50"/>
        <v>5.1551674555814268E-2</v>
      </c>
      <c r="X103" s="44">
        <f t="shared" si="69"/>
        <v>0.26143337672965283</v>
      </c>
      <c r="Y103" s="44">
        <f t="shared" si="70"/>
        <v>2.4684859949933604E-2</v>
      </c>
      <c r="Z103" s="32">
        <f t="shared" si="57"/>
        <v>1.1968202784182265E-4</v>
      </c>
      <c r="AA103" s="32">
        <f t="shared" si="58"/>
        <v>1.390077608675158E-3</v>
      </c>
      <c r="AB103" s="32">
        <f t="shared" si="59"/>
        <v>0</v>
      </c>
      <c r="AC103" s="32">
        <f t="shared" si="60"/>
        <v>1.4547348369809644E-4</v>
      </c>
      <c r="AE103" s="19">
        <f t="shared" si="61"/>
        <v>9.1677890890159877E-4</v>
      </c>
      <c r="AF103" s="19">
        <f t="shared" si="62"/>
        <v>4.5550144224787491E-5</v>
      </c>
      <c r="AG103" s="19">
        <f t="shared" si="63"/>
        <v>6.6793631790706509E-4</v>
      </c>
      <c r="AH103" s="19">
        <f t="shared" si="64"/>
        <v>0.21843215663779475</v>
      </c>
      <c r="AI103" s="19">
        <f t="shared" si="65"/>
        <v>0.21873703897612184</v>
      </c>
    </row>
    <row r="104" spans="1:35" x14ac:dyDescent="0.25">
      <c r="A104" s="45">
        <f t="shared" si="66"/>
        <v>123</v>
      </c>
      <c r="B104" s="32">
        <f t="shared" si="51"/>
        <v>1.5730318026353198</v>
      </c>
      <c r="C104" s="28">
        <f t="shared" si="42"/>
        <v>1.2886487984865448E-3</v>
      </c>
      <c r="D104" s="33">
        <f t="shared" si="52"/>
        <v>1.3886487984865448E-3</v>
      </c>
      <c r="E104" s="28">
        <f t="shared" si="43"/>
        <v>1E-4</v>
      </c>
      <c r="F104" s="34">
        <f t="shared" si="67"/>
        <v>1.519624949509705E-5</v>
      </c>
      <c r="G104" s="30">
        <f t="shared" si="44"/>
        <v>-8.4803750504902956E-5</v>
      </c>
      <c r="H104" s="30">
        <f t="shared" si="41"/>
        <v>2E-3</v>
      </c>
      <c r="I104" s="31">
        <f t="shared" si="40"/>
        <v>-2.0848037505049031E-3</v>
      </c>
      <c r="J104" s="30">
        <f t="shared" si="53"/>
        <v>0.99869615495201824</v>
      </c>
      <c r="K104" s="30">
        <f t="shared" si="54"/>
        <v>0</v>
      </c>
      <c r="L104" s="29">
        <v>9.1109999999999997E-2</v>
      </c>
      <c r="M104" s="29">
        <v>0.12055600499999999</v>
      </c>
      <c r="N104" s="37">
        <f t="shared" si="55"/>
        <v>9.1109999999999997E-2</v>
      </c>
      <c r="O104" s="37">
        <f t="shared" si="56"/>
        <v>0.12055600499999999</v>
      </c>
      <c r="P104" s="32">
        <f t="shared" si="68"/>
        <v>0.2</v>
      </c>
      <c r="Q104" s="32">
        <f t="shared" si="45"/>
        <v>0.12949145226433567</v>
      </c>
      <c r="R104" s="43">
        <v>81</v>
      </c>
      <c r="S104" s="44">
        <f t="shared" si="46"/>
        <v>1.3886487984865448E-3</v>
      </c>
      <c r="T104" s="44">
        <f t="shared" si="47"/>
        <v>0.20804474542033144</v>
      </c>
      <c r="U104" s="44">
        <f t="shared" si="48"/>
        <v>0.24965369450439773</v>
      </c>
      <c r="V104" s="44">
        <f t="shared" si="49"/>
        <v>5.201118635508286E-2</v>
      </c>
      <c r="W104" s="44">
        <f t="shared" si="50"/>
        <v>5.201118635508286E-2</v>
      </c>
      <c r="X104" s="44">
        <f t="shared" si="69"/>
        <v>0.21656261431446908</v>
      </c>
      <c r="Y104" s="44">
        <f t="shared" si="70"/>
        <v>2.4468025580953217E-2</v>
      </c>
      <c r="Z104" s="32">
        <f t="shared" si="57"/>
        <v>1.1537602403509245E-4</v>
      </c>
      <c r="AA104" s="32">
        <f t="shared" si="58"/>
        <v>1.2625054608135795E-3</v>
      </c>
      <c r="AB104" s="32">
        <f t="shared" si="59"/>
        <v>0</v>
      </c>
      <c r="AC104" s="32">
        <f t="shared" si="60"/>
        <v>1.3925572858922161E-4</v>
      </c>
      <c r="AE104" s="19">
        <f t="shared" si="61"/>
        <v>8.1921344268288498E-4</v>
      </c>
      <c r="AF104" s="19">
        <f t="shared" si="62"/>
        <v>4.4178481875569648E-5</v>
      </c>
      <c r="AG104" s="19">
        <f t="shared" si="63"/>
        <v>6.5168643191512677E-4</v>
      </c>
      <c r="AH104" s="19">
        <f t="shared" si="64"/>
        <v>0.21849068941955913</v>
      </c>
      <c r="AI104" s="19">
        <f t="shared" si="65"/>
        <v>0.21879369320891737</v>
      </c>
    </row>
    <row r="105" spans="1:35" x14ac:dyDescent="0.25">
      <c r="A105" s="45">
        <f t="shared" si="66"/>
        <v>124</v>
      </c>
      <c r="B105" s="32">
        <f t="shared" si="51"/>
        <v>1.597402482524686</v>
      </c>
      <c r="C105" s="28">
        <f t="shared" si="42"/>
        <v>1.1677214902032823E-3</v>
      </c>
      <c r="D105" s="33">
        <f t="shared" si="52"/>
        <v>1.2677214902032823E-3</v>
      </c>
      <c r="E105" s="28">
        <f t="shared" si="43"/>
        <v>1E-4</v>
      </c>
      <c r="F105" s="34">
        <f t="shared" si="67"/>
        <v>1.3470372561646284E-5</v>
      </c>
      <c r="G105" s="30">
        <f t="shared" si="44"/>
        <v>-8.6529627438353726E-5</v>
      </c>
      <c r="H105" s="30">
        <f t="shared" si="41"/>
        <v>2E-3</v>
      </c>
      <c r="I105" s="31">
        <f t="shared" si="40"/>
        <v>-2.0865296274383536E-3</v>
      </c>
      <c r="J105" s="30">
        <f t="shared" si="53"/>
        <v>0.99881880813723511</v>
      </c>
      <c r="K105" s="30">
        <f t="shared" si="54"/>
        <v>0</v>
      </c>
      <c r="L105" s="29">
        <v>9.1109999999999997E-2</v>
      </c>
      <c r="M105" s="29">
        <v>0.12055600499999999</v>
      </c>
      <c r="N105" s="37">
        <f t="shared" si="55"/>
        <v>9.1109999999999997E-2</v>
      </c>
      <c r="O105" s="37">
        <f t="shared" si="56"/>
        <v>0.12055600499999999</v>
      </c>
      <c r="P105" s="32">
        <f t="shared" si="68"/>
        <v>0.4</v>
      </c>
      <c r="Q105" s="32">
        <f t="shared" si="45"/>
        <v>0.13315263947792813</v>
      </c>
      <c r="R105" s="43">
        <v>82</v>
      </c>
      <c r="S105" s="44">
        <f t="shared" si="46"/>
        <v>1.2677214902032823E-3</v>
      </c>
      <c r="T105" s="44">
        <f t="shared" si="47"/>
        <v>0.20998719438914276</v>
      </c>
      <c r="U105" s="44">
        <f t="shared" si="48"/>
        <v>0.25198463326697129</v>
      </c>
      <c r="V105" s="44">
        <f t="shared" si="49"/>
        <v>5.249679859728569E-2</v>
      </c>
      <c r="W105" s="44">
        <f t="shared" si="50"/>
        <v>5.249679859728569E-2</v>
      </c>
      <c r="X105" s="44">
        <f t="shared" si="69"/>
        <v>0.17532083516076005</v>
      </c>
      <c r="Y105" s="44">
        <f t="shared" si="70"/>
        <v>2.4253095907550058E-2</v>
      </c>
      <c r="Z105" s="32">
        <f t="shared" si="57"/>
        <v>1.114224119742718E-4</v>
      </c>
      <c r="AA105" s="32">
        <f t="shared" si="58"/>
        <v>1.1460652287718354E-3</v>
      </c>
      <c r="AB105" s="32">
        <f t="shared" si="59"/>
        <v>0</v>
      </c>
      <c r="AC105" s="32">
        <f t="shared" si="60"/>
        <v>1.3330372966911154E-4</v>
      </c>
      <c r="AE105" s="19">
        <f t="shared" si="61"/>
        <v>7.3101269277965869E-4</v>
      </c>
      <c r="AF105" s="19">
        <f t="shared" si="62"/>
        <v>4.2796834188882401E-5</v>
      </c>
      <c r="AG105" s="19">
        <f t="shared" si="63"/>
        <v>6.3583188120841213E-4</v>
      </c>
      <c r="AH105" s="19">
        <f t="shared" si="64"/>
        <v>0.21854432700380891</v>
      </c>
      <c r="AI105" s="19">
        <f t="shared" si="65"/>
        <v>0.21884549257296418</v>
      </c>
    </row>
    <row r="106" spans="1:35" x14ac:dyDescent="0.25">
      <c r="A106" s="45">
        <f t="shared" si="66"/>
        <v>125</v>
      </c>
      <c r="B106" s="32">
        <f t="shared" si="51"/>
        <v>1.6232933905752505</v>
      </c>
      <c r="C106" s="28">
        <f t="shared" si="42"/>
        <v>1.0573248603065011E-3</v>
      </c>
      <c r="D106" s="33">
        <f t="shared" si="52"/>
        <v>1.1573248603065011E-3</v>
      </c>
      <c r="E106" s="28">
        <f t="shared" si="43"/>
        <v>1E-4</v>
      </c>
      <c r="F106" s="34">
        <f t="shared" si="67"/>
        <v>1.1940507887034679E-5</v>
      </c>
      <c r="G106" s="30">
        <f t="shared" si="44"/>
        <v>-8.8059492112965319E-5</v>
      </c>
      <c r="H106" s="30">
        <f t="shared" si="41"/>
        <v>2E-3</v>
      </c>
      <c r="I106" s="31">
        <f t="shared" ref="I106:I132" si="71">G106-H106</f>
        <v>-2.0880594921129656E-3</v>
      </c>
      <c r="J106" s="30">
        <f t="shared" si="53"/>
        <v>0.99893073463180637</v>
      </c>
      <c r="K106" s="30">
        <f t="shared" si="54"/>
        <v>0</v>
      </c>
      <c r="L106" s="29">
        <v>9.1109999999999997E-2</v>
      </c>
      <c r="M106" s="29">
        <v>0.12055600499999999</v>
      </c>
      <c r="N106" s="37">
        <f t="shared" si="55"/>
        <v>9.1109999999999997E-2</v>
      </c>
      <c r="O106" s="37">
        <f t="shared" si="56"/>
        <v>0.12055600499999999</v>
      </c>
      <c r="P106" s="32">
        <f t="shared" si="68"/>
        <v>0.60000000000000009</v>
      </c>
      <c r="Q106" s="32">
        <f t="shared" si="45"/>
        <v>0.13716306547802237</v>
      </c>
      <c r="R106" s="43">
        <v>83</v>
      </c>
      <c r="S106" s="44">
        <f t="shared" si="46"/>
        <v>1.1573248603065011E-3</v>
      </c>
      <c r="T106" s="44">
        <f t="shared" si="47"/>
        <v>0.21203444863804546</v>
      </c>
      <c r="U106" s="44">
        <f t="shared" si="48"/>
        <v>0.25444133836565452</v>
      </c>
      <c r="V106" s="44">
        <f t="shared" si="49"/>
        <v>5.3008612159511366E-2</v>
      </c>
      <c r="W106" s="44">
        <f t="shared" si="50"/>
        <v>5.3008612159511366E-2</v>
      </c>
      <c r="X106" s="44">
        <f t="shared" si="69"/>
        <v>0.13734374599856505</v>
      </c>
      <c r="Y106" s="44">
        <f t="shared" si="70"/>
        <v>2.4040054198680709E-2</v>
      </c>
      <c r="Z106" s="32">
        <f t="shared" si="57"/>
        <v>1.0778524273010739E-4</v>
      </c>
      <c r="AA106" s="32">
        <f t="shared" si="58"/>
        <v>1.0397927767904251E-3</v>
      </c>
      <c r="AB106" s="32">
        <f t="shared" si="59"/>
        <v>0</v>
      </c>
      <c r="AC106" s="32">
        <f t="shared" si="60"/>
        <v>1.2760612811924893E-4</v>
      </c>
      <c r="AE106" s="19">
        <f t="shared" si="61"/>
        <v>6.5134550934863001E-4</v>
      </c>
      <c r="AF106" s="19">
        <f t="shared" si="62"/>
        <v>4.1410267036319569E-5</v>
      </c>
      <c r="AG106" s="19">
        <f t="shared" si="63"/>
        <v>6.2036304787404335E-4</v>
      </c>
      <c r="AH106" s="19">
        <f t="shared" si="64"/>
        <v>0.21859348697448189</v>
      </c>
      <c r="AI106" s="19">
        <f t="shared" si="65"/>
        <v>0.21889285518620916</v>
      </c>
    </row>
    <row r="107" spans="1:35" x14ac:dyDescent="0.25">
      <c r="A107" s="45">
        <f t="shared" si="66"/>
        <v>126</v>
      </c>
      <c r="B107" s="32">
        <f t="shared" si="51"/>
        <v>1.6507655864614494</v>
      </c>
      <c r="C107" s="28">
        <f t="shared" si="42"/>
        <v>9.5654186872598155E-4</v>
      </c>
      <c r="D107" s="33">
        <f t="shared" si="52"/>
        <v>1.0565418687259816E-3</v>
      </c>
      <c r="E107" s="28">
        <f t="shared" si="43"/>
        <v>1E-4</v>
      </c>
      <c r="F107" s="34">
        <f t="shared" si="67"/>
        <v>1.0584393857545425E-5</v>
      </c>
      <c r="G107" s="30">
        <f t="shared" si="44"/>
        <v>-8.9415606142454585E-5</v>
      </c>
      <c r="H107" s="30">
        <f t="shared" si="41"/>
        <v>2E-3</v>
      </c>
      <c r="I107" s="31">
        <f t="shared" si="71"/>
        <v>-2.0894156061424547E-3</v>
      </c>
      <c r="J107" s="30">
        <f t="shared" si="53"/>
        <v>0.99903287373741645</v>
      </c>
      <c r="K107" s="30">
        <f t="shared" si="54"/>
        <v>0</v>
      </c>
      <c r="L107" s="29">
        <v>9.1109999999999997E-2</v>
      </c>
      <c r="M107" s="29">
        <v>0.12055600499999999</v>
      </c>
      <c r="N107" s="37">
        <f t="shared" si="55"/>
        <v>9.1109999999999997E-2</v>
      </c>
      <c r="O107" s="37">
        <f t="shared" si="56"/>
        <v>0.12055600499999999</v>
      </c>
      <c r="P107" s="32">
        <f t="shared" si="68"/>
        <v>0.8</v>
      </c>
      <c r="Q107" s="32">
        <f t="shared" si="45"/>
        <v>0.1415560439748664</v>
      </c>
      <c r="R107" s="43">
        <v>84</v>
      </c>
      <c r="S107" s="44">
        <f t="shared" si="46"/>
        <v>1.0565418687259816E-3</v>
      </c>
      <c r="T107" s="44">
        <f t="shared" si="47"/>
        <v>0.21418604136387409</v>
      </c>
      <c r="U107" s="44">
        <f t="shared" si="48"/>
        <v>0.25702324963664891</v>
      </c>
      <c r="V107" s="44">
        <f t="shared" si="49"/>
        <v>5.3546510340968523E-2</v>
      </c>
      <c r="W107" s="44">
        <f t="shared" si="50"/>
        <v>5.3546510340968523E-2</v>
      </c>
      <c r="X107" s="44">
        <f t="shared" si="69"/>
        <v>0.10230320582416694</v>
      </c>
      <c r="Y107" s="44">
        <f t="shared" si="70"/>
        <v>2.382888387026897E-2</v>
      </c>
      <c r="Z107" s="32">
        <f t="shared" si="57"/>
        <v>1.0443213244752211E-4</v>
      </c>
      <c r="AA107" s="32">
        <f t="shared" si="58"/>
        <v>9.4280749412612504E-4</v>
      </c>
      <c r="AB107" s="32">
        <f t="shared" si="59"/>
        <v>0</v>
      </c>
      <c r="AC107" s="32">
        <f t="shared" si="60"/>
        <v>1.2215205061407415E-4</v>
      </c>
      <c r="AE107" s="19">
        <f t="shared" si="61"/>
        <v>5.7945348302081276E-4</v>
      </c>
      <c r="AF107" s="19">
        <f t="shared" si="62"/>
        <v>4.0024063370080676E-5</v>
      </c>
      <c r="AG107" s="19">
        <f t="shared" si="63"/>
        <v>6.0527054798849712E-4</v>
      </c>
      <c r="AH107" s="19">
        <f t="shared" si="64"/>
        <v>0.21863855037973559</v>
      </c>
      <c r="AI107" s="19">
        <f t="shared" si="65"/>
        <v>0.21893616251083506</v>
      </c>
    </row>
    <row r="108" spans="1:35" x14ac:dyDescent="0.25">
      <c r="A108" s="45">
        <f t="shared" si="66"/>
        <v>127</v>
      </c>
      <c r="B108" s="32">
        <f t="shared" si="51"/>
        <v>1.6798701371129099</v>
      </c>
      <c r="C108" s="28">
        <f t="shared" si="42"/>
        <v>8.6453533373106507E-4</v>
      </c>
      <c r="D108" s="33">
        <f t="shared" si="52"/>
        <v>9.6453533373106512E-4</v>
      </c>
      <c r="E108" s="28">
        <f t="shared" si="43"/>
        <v>1E-4</v>
      </c>
      <c r="F108" s="34">
        <f t="shared" si="67"/>
        <v>9.3822971678859502E-6</v>
      </c>
      <c r="G108" s="30">
        <f t="shared" si="44"/>
        <v>-9.0617702832114058E-5</v>
      </c>
      <c r="H108" s="30">
        <f t="shared" ref="H108:H132" si="72">H107*EXP(-$N$6*$N$7)</f>
        <v>2E-3</v>
      </c>
      <c r="I108" s="31">
        <f t="shared" si="71"/>
        <v>-2.090617702832114E-3</v>
      </c>
      <c r="J108" s="30">
        <f t="shared" si="53"/>
        <v>0.99912608236910105</v>
      </c>
      <c r="K108" s="30">
        <f t="shared" si="54"/>
        <v>0</v>
      </c>
      <c r="L108" s="29">
        <v>9.1109999999999997E-2</v>
      </c>
      <c r="M108" s="29">
        <v>0.12055600499999999</v>
      </c>
      <c r="N108" s="37">
        <f t="shared" si="55"/>
        <v>9.1109999999999997E-2</v>
      </c>
      <c r="O108" s="37">
        <f t="shared" si="56"/>
        <v>0.12055600499999999</v>
      </c>
      <c r="P108" s="32">
        <f t="shared" si="68"/>
        <v>0</v>
      </c>
      <c r="Q108" s="32">
        <f t="shared" si="45"/>
        <v>0.1463680664565879</v>
      </c>
      <c r="R108" s="43">
        <v>85</v>
      </c>
      <c r="S108" s="44">
        <f t="shared" si="46"/>
        <v>9.6453533373106512E-4</v>
      </c>
      <c r="T108" s="44">
        <f t="shared" si="47"/>
        <v>0.21644054887114297</v>
      </c>
      <c r="U108" s="44">
        <f t="shared" si="48"/>
        <v>0.25972865864537154</v>
      </c>
      <c r="V108" s="44">
        <f t="shared" si="49"/>
        <v>5.4110137217785743E-2</v>
      </c>
      <c r="W108" s="44">
        <f t="shared" si="50"/>
        <v>5.4110137217785743E-2</v>
      </c>
      <c r="X108" s="44">
        <f t="shared" si="69"/>
        <v>6.990418855772669E-2</v>
      </c>
      <c r="Y108" s="44">
        <f t="shared" si="70"/>
        <v>2.3619568483914891E-2</v>
      </c>
      <c r="Z108" s="32">
        <f t="shared" si="57"/>
        <v>1.013339602073805E-4</v>
      </c>
      <c r="AA108" s="32">
        <f t="shared" si="58"/>
        <v>8.5430501314864838E-4</v>
      </c>
      <c r="AB108" s="32">
        <f t="shared" si="59"/>
        <v>0</v>
      </c>
      <c r="AC108" s="32">
        <f t="shared" si="60"/>
        <v>1.1693108857028737E-4</v>
      </c>
      <c r="AE108" s="19">
        <f t="shared" si="61"/>
        <v>5.1464414696774665E-4</v>
      </c>
      <c r="AF108" s="19">
        <f t="shared" si="62"/>
        <v>3.864358712170465E-5</v>
      </c>
      <c r="AG108" s="19">
        <f t="shared" si="63"/>
        <v>5.9054522592499523E-4</v>
      </c>
      <c r="AH108" s="19">
        <f t="shared" si="64"/>
        <v>0.2186798652064873</v>
      </c>
      <c r="AI108" s="19">
        <f t="shared" si="65"/>
        <v>0.21897576281844827</v>
      </c>
    </row>
    <row r="109" spans="1:35" x14ac:dyDescent="0.25">
      <c r="A109" s="45">
        <f t="shared" si="66"/>
        <v>128</v>
      </c>
      <c r="B109" s="32">
        <f t="shared" si="51"/>
        <v>1.7106442225947716</v>
      </c>
      <c r="C109" s="28">
        <f t="shared" si="42"/>
        <v>7.8054097764958675E-4</v>
      </c>
      <c r="D109" s="33">
        <f t="shared" si="52"/>
        <v>8.805409776495868E-4</v>
      </c>
      <c r="E109" s="28">
        <f t="shared" si="43"/>
        <v>1E-4</v>
      </c>
      <c r="F109" s="34">
        <f t="shared" si="67"/>
        <v>8.3167256747317171E-6</v>
      </c>
      <c r="G109" s="30">
        <f t="shared" si="44"/>
        <v>-9.1683274325268294E-5</v>
      </c>
      <c r="H109" s="30">
        <f t="shared" si="72"/>
        <v>2E-3</v>
      </c>
      <c r="I109" s="31">
        <f t="shared" si="71"/>
        <v>-2.0916832743252682E-3</v>
      </c>
      <c r="J109" s="30">
        <f t="shared" si="53"/>
        <v>0.99921114229667563</v>
      </c>
      <c r="K109" s="30">
        <f t="shared" si="54"/>
        <v>0</v>
      </c>
      <c r="L109" s="29">
        <v>9.1109999999999997E-2</v>
      </c>
      <c r="M109" s="29">
        <v>0.12055600499999999</v>
      </c>
      <c r="N109" s="37">
        <f t="shared" si="55"/>
        <v>9.1109999999999997E-2</v>
      </c>
      <c r="O109" s="37">
        <f t="shared" si="56"/>
        <v>0.12055600499999999</v>
      </c>
      <c r="P109" s="32">
        <f t="shared" si="68"/>
        <v>0.2</v>
      </c>
      <c r="Q109" s="32">
        <f t="shared" si="45"/>
        <v>0.15163910531581029</v>
      </c>
      <c r="R109" s="43">
        <v>86</v>
      </c>
      <c r="S109" s="44">
        <f t="shared" si="46"/>
        <v>8.805409776495868E-4</v>
      </c>
      <c r="T109" s="44">
        <f t="shared" si="47"/>
        <v>0.21879551525065907</v>
      </c>
      <c r="U109" s="44">
        <f t="shared" si="48"/>
        <v>0.26255461830079085</v>
      </c>
      <c r="V109" s="44">
        <f t="shared" si="49"/>
        <v>5.4698878812664768E-2</v>
      </c>
      <c r="W109" s="44">
        <f t="shared" si="50"/>
        <v>5.4698878812664768E-2</v>
      </c>
      <c r="X109" s="44">
        <f t="shared" si="69"/>
        <v>3.9882025441954079E-2</v>
      </c>
      <c r="Y109" s="44">
        <f t="shared" si="70"/>
        <v>2.3412091745615128E-2</v>
      </c>
      <c r="Z109" s="32">
        <f t="shared" si="57"/>
        <v>9.8464594970684981E-5</v>
      </c>
      <c r="AA109" s="32">
        <f t="shared" si="58"/>
        <v>7.7355055879381408E-4</v>
      </c>
      <c r="AB109" s="32">
        <f t="shared" si="59"/>
        <v>0</v>
      </c>
      <c r="AC109" s="32">
        <f t="shared" si="60"/>
        <v>1.1193327828306653E-4</v>
      </c>
      <c r="AE109" s="19">
        <f t="shared" si="61"/>
        <v>4.5628481208420527E-4</v>
      </c>
      <c r="AF109" s="19">
        <f t="shared" si="62"/>
        <v>3.72741820540051E-5</v>
      </c>
      <c r="AG109" s="19">
        <f t="shared" si="63"/>
        <v>5.761781487993885E-4</v>
      </c>
      <c r="AH109" s="19">
        <f t="shared" si="64"/>
        <v>0.21871774951894643</v>
      </c>
      <c r="AI109" s="19">
        <f t="shared" si="65"/>
        <v>0.21901197432306602</v>
      </c>
    </row>
    <row r="110" spans="1:35" x14ac:dyDescent="0.25">
      <c r="A110" s="45">
        <f t="shared" si="66"/>
        <v>129</v>
      </c>
      <c r="B110" s="32">
        <f t="shared" si="51"/>
        <v>1.7431062754046476</v>
      </c>
      <c r="C110" s="28">
        <f t="shared" si="42"/>
        <v>7.0386107818448912E-4</v>
      </c>
      <c r="D110" s="33">
        <f t="shared" si="52"/>
        <v>8.0386107818448916E-4</v>
      </c>
      <c r="E110" s="28">
        <f t="shared" si="43"/>
        <v>1E-4</v>
      </c>
      <c r="F110" s="34">
        <f t="shared" si="67"/>
        <v>7.3721738622276966E-6</v>
      </c>
      <c r="G110" s="30">
        <f t="shared" si="44"/>
        <v>-9.2627826137772306E-5</v>
      </c>
      <c r="H110" s="30">
        <f t="shared" si="72"/>
        <v>2E-3</v>
      </c>
      <c r="I110" s="31">
        <f t="shared" si="71"/>
        <v>-2.0926278261377725E-3</v>
      </c>
      <c r="J110" s="30">
        <f t="shared" si="53"/>
        <v>0.99928876674795319</v>
      </c>
      <c r="K110" s="30">
        <f t="shared" si="54"/>
        <v>0</v>
      </c>
      <c r="L110" s="29">
        <v>9.1109999999999997E-2</v>
      </c>
      <c r="M110" s="29">
        <v>0.12055600499999999</v>
      </c>
      <c r="N110" s="37">
        <f t="shared" si="55"/>
        <v>9.1109999999999997E-2</v>
      </c>
      <c r="O110" s="37">
        <f t="shared" si="56"/>
        <v>0.12055600499999999</v>
      </c>
      <c r="P110" s="32">
        <f t="shared" si="68"/>
        <v>0.4</v>
      </c>
      <c r="Q110" s="32">
        <f t="shared" si="45"/>
        <v>0.15741294589136234</v>
      </c>
      <c r="R110" s="43">
        <v>87</v>
      </c>
      <c r="S110" s="44">
        <f t="shared" si="46"/>
        <v>8.0386107818448916E-4</v>
      </c>
      <c r="T110" s="44">
        <f t="shared" si="47"/>
        <v>0.2212473923936038</v>
      </c>
      <c r="U110" s="44">
        <f>T110*$S$7</f>
        <v>0.26549687087232454</v>
      </c>
      <c r="V110" s="44">
        <f>T110*$S$3</f>
        <v>5.5311848098400951E-2</v>
      </c>
      <c r="W110" s="44">
        <f>V110*$S$5</f>
        <v>5.5311848098400951E-2</v>
      </c>
      <c r="X110" s="44">
        <f t="shared" si="69"/>
        <v>1.1999889469065843E-2</v>
      </c>
      <c r="Y110" s="44">
        <f t="shared" si="70"/>
        <v>2.320643750449455E-2</v>
      </c>
      <c r="Z110" s="32">
        <f t="shared" si="57"/>
        <v>9.5800647825310565E-5</v>
      </c>
      <c r="AA110" s="32">
        <f t="shared" si="58"/>
        <v>6.9987287564029371E-4</v>
      </c>
      <c r="AB110" s="32">
        <f>AK109*(BF109+BG109)+AL109*(BH109+BI109)</f>
        <v>0</v>
      </c>
      <c r="AC110" s="32">
        <f>AC109*(1-($D$5+$D$13+$D$14))</f>
        <v>1.071490819112933E-4</v>
      </c>
      <c r="AE110" s="19">
        <f t="shared" si="61"/>
        <v>4.0379699626810973E-4</v>
      </c>
      <c r="AF110" s="19">
        <f t="shared" si="62"/>
        <v>3.5921077828102629E-5</v>
      </c>
      <c r="AG110" s="19">
        <f t="shared" si="63"/>
        <v>5.6216060105116318E-4</v>
      </c>
      <c r="AH110" s="19">
        <f t="shared" si="64"/>
        <v>0.21875249429522836</v>
      </c>
      <c r="AI110" s="19">
        <f t="shared" si="65"/>
        <v>0.21904508801457434</v>
      </c>
    </row>
    <row r="111" spans="1:35" x14ac:dyDescent="0.25">
      <c r="A111" s="45">
        <f t="shared" si="66"/>
        <v>130</v>
      </c>
      <c r="B111" s="32">
        <f t="shared" si="51"/>
        <v>1.7772499165908344</v>
      </c>
      <c r="C111" s="28">
        <f t="shared" si="42"/>
        <v>6.3385867259102525E-4</v>
      </c>
      <c r="D111" s="33">
        <f t="shared" si="52"/>
        <v>7.3385867259102529E-4</v>
      </c>
      <c r="E111" s="28">
        <f t="shared" si="43"/>
        <v>1E-4</v>
      </c>
      <c r="F111" s="34">
        <f t="shared" si="67"/>
        <v>6.5348972156240359E-6</v>
      </c>
      <c r="G111" s="30">
        <f t="shared" si="44"/>
        <v>-9.3465102784375968E-5</v>
      </c>
      <c r="H111" s="30">
        <f t="shared" si="72"/>
        <v>2E-3</v>
      </c>
      <c r="I111" s="31">
        <f t="shared" si="71"/>
        <v>-2.0934651027843761E-3</v>
      </c>
      <c r="J111" s="30">
        <f t="shared" si="53"/>
        <v>0.99935960643019339</v>
      </c>
      <c r="K111" s="30">
        <f t="shared" si="54"/>
        <v>0</v>
      </c>
      <c r="L111" s="29">
        <v>9.1109999999999997E-2</v>
      </c>
      <c r="M111" s="29">
        <v>0.12055600499999999</v>
      </c>
      <c r="N111" s="37">
        <f t="shared" si="55"/>
        <v>9.1109999999999997E-2</v>
      </c>
      <c r="O111" s="37">
        <f t="shared" si="56"/>
        <v>0.12055600499999999</v>
      </c>
      <c r="P111" s="32">
        <f t="shared" si="68"/>
        <v>0.60000000000000009</v>
      </c>
      <c r="Q111" s="32">
        <f t="shared" ref="Q111:Q132" si="73">Q110</f>
        <v>0.15741294589136234</v>
      </c>
      <c r="R111" s="49">
        <v>88</v>
      </c>
      <c r="S111" s="50">
        <f t="shared" ref="S111:AC126" si="74">S110</f>
        <v>8.0386107818448916E-4</v>
      </c>
      <c r="T111" s="50">
        <f t="shared" si="74"/>
        <v>0.2212473923936038</v>
      </c>
      <c r="U111" s="50">
        <f t="shared" si="74"/>
        <v>0.26549687087232454</v>
      </c>
      <c r="V111" s="50">
        <f t="shared" si="74"/>
        <v>5.5311848098400951E-2</v>
      </c>
      <c r="W111" s="50">
        <f t="shared" si="74"/>
        <v>5.5311848098400951E-2</v>
      </c>
      <c r="X111" s="50">
        <f t="shared" si="74"/>
        <v>1.1999889469065843E-2</v>
      </c>
      <c r="Y111" s="50">
        <f t="shared" si="74"/>
        <v>2.320643750449455E-2</v>
      </c>
      <c r="Z111" s="32">
        <f t="shared" si="57"/>
        <v>9.3321245996652976E-5</v>
      </c>
      <c r="AA111" s="32">
        <f t="shared" si="58"/>
        <v>6.3265868364411866E-4</v>
      </c>
      <c r="AB111" s="32">
        <f>AK110*(BF110+BG110)+AL110*(BH110+BI110)</f>
        <v>0</v>
      </c>
      <c r="AC111" s="32">
        <f>AC110*(1-($D$5+$D$13+$D$14))</f>
        <v>1.0256936927549897E-4</v>
      </c>
      <c r="AE111" s="19">
        <f t="shared" si="61"/>
        <v>3.5665140095035645E-4</v>
      </c>
      <c r="AF111" s="19">
        <f t="shared" si="62"/>
        <v>3.4589300237232533E-5</v>
      </c>
      <c r="AG111" s="19">
        <f t="shared" si="63"/>
        <v>5.4848407915628408E-4</v>
      </c>
      <c r="AH111" s="19">
        <f t="shared" si="64"/>
        <v>0.21878436598711024</v>
      </c>
      <c r="AI111" s="19">
        <f t="shared" si="65"/>
        <v>0.21907537021749593</v>
      </c>
    </row>
    <row r="112" spans="1:35" x14ac:dyDescent="0.25">
      <c r="A112" s="45">
        <f t="shared" si="66"/>
        <v>131</v>
      </c>
      <c r="B112" s="32">
        <f t="shared" si="51"/>
        <v>1.805691661635743</v>
      </c>
      <c r="C112" s="28">
        <f t="shared" si="42"/>
        <v>5.6995226656994915E-4</v>
      </c>
      <c r="D112" s="33">
        <f t="shared" si="52"/>
        <v>6.6995226656994919E-4</v>
      </c>
      <c r="E112" s="28">
        <f t="shared" si="43"/>
        <v>1E-4</v>
      </c>
      <c r="F112" s="34">
        <f t="shared" si="67"/>
        <v>5.7927122198751798E-6</v>
      </c>
      <c r="G112" s="30">
        <f t="shared" si="44"/>
        <v>-9.4207287780124832E-5</v>
      </c>
      <c r="H112" s="30">
        <f t="shared" si="72"/>
        <v>2E-3</v>
      </c>
      <c r="I112" s="31">
        <f t="shared" si="71"/>
        <v>-2.0942072877801251E-3</v>
      </c>
      <c r="J112" s="30">
        <f t="shared" si="53"/>
        <v>0.99942425502121013</v>
      </c>
      <c r="K112" s="30">
        <f t="shared" si="54"/>
        <v>0</v>
      </c>
      <c r="L112" s="29">
        <v>9.1109999999999997E-2</v>
      </c>
      <c r="M112" s="29">
        <v>0.12055600499999999</v>
      </c>
      <c r="N112" s="37">
        <f t="shared" si="55"/>
        <v>9.1109999999999997E-2</v>
      </c>
      <c r="O112" s="37">
        <f t="shared" si="56"/>
        <v>0.12055600499999999</v>
      </c>
      <c r="P112" s="32">
        <f t="shared" si="68"/>
        <v>0.8</v>
      </c>
      <c r="Q112" s="32">
        <f t="shared" si="73"/>
        <v>0.15741294589136234</v>
      </c>
      <c r="R112" s="49">
        <v>89</v>
      </c>
      <c r="S112" s="50">
        <f t="shared" si="74"/>
        <v>8.0386107818448916E-4</v>
      </c>
      <c r="T112" s="50">
        <f t="shared" si="74"/>
        <v>0.2212473923936038</v>
      </c>
      <c r="U112" s="50">
        <f t="shared" si="74"/>
        <v>0.26549687087232454</v>
      </c>
      <c r="V112" s="50">
        <f t="shared" si="74"/>
        <v>5.5311848098400951E-2</v>
      </c>
      <c r="W112" s="50">
        <f t="shared" si="74"/>
        <v>5.5311848098400951E-2</v>
      </c>
      <c r="X112" s="50">
        <f t="shared" si="74"/>
        <v>1.1999889469065843E-2</v>
      </c>
      <c r="Y112" s="50">
        <f t="shared" si="74"/>
        <v>2.320643750449455E-2</v>
      </c>
      <c r="Z112" s="32">
        <f t="shared" si="74"/>
        <v>9.3321245996652976E-5</v>
      </c>
      <c r="AA112" s="32">
        <f t="shared" si="74"/>
        <v>6.3265868364411866E-4</v>
      </c>
      <c r="AB112" s="32">
        <f t="shared" si="74"/>
        <v>0</v>
      </c>
      <c r="AC112" s="32">
        <f t="shared" si="74"/>
        <v>1.0256936927549897E-4</v>
      </c>
      <c r="AE112" s="19">
        <f t="shared" si="61"/>
        <v>3.1564207703857911E-4</v>
      </c>
      <c r="AF112" s="19">
        <f t="shared" si="62"/>
        <v>3.2652177148876194E-5</v>
      </c>
      <c r="AG112" s="19">
        <f t="shared" si="63"/>
        <v>5.3514028646866598E-4</v>
      </c>
      <c r="AH112" s="19">
        <f t="shared" si="64"/>
        <v>0.21881327638620235</v>
      </c>
      <c r="AI112" s="19">
        <f t="shared" si="65"/>
        <v>0.2191027500580916</v>
      </c>
    </row>
    <row r="113" spans="1:35" x14ac:dyDescent="0.25">
      <c r="A113" s="45">
        <f t="shared" si="66"/>
        <v>132</v>
      </c>
      <c r="B113" s="32">
        <f t="shared" si="51"/>
        <v>1.8275452636428171</v>
      </c>
      <c r="C113" s="28">
        <f t="shared" si="42"/>
        <v>5.1161100392465577E-4</v>
      </c>
      <c r="D113" s="33">
        <f t="shared" si="52"/>
        <v>6.1161100392465582E-4</v>
      </c>
      <c r="E113" s="28">
        <f t="shared" si="43"/>
        <v>1E-4</v>
      </c>
      <c r="F113" s="34">
        <f t="shared" si="67"/>
        <v>5.1348190729097677E-6</v>
      </c>
      <c r="G113" s="30">
        <f t="shared" si="44"/>
        <v>-9.4865180927090239E-5</v>
      </c>
      <c r="H113" s="30">
        <f t="shared" si="72"/>
        <v>2E-3</v>
      </c>
      <c r="I113" s="31">
        <f t="shared" si="71"/>
        <v>-2.0948651809270902E-3</v>
      </c>
      <c r="J113" s="30">
        <f t="shared" si="53"/>
        <v>0.99948325417700257</v>
      </c>
      <c r="K113" s="30">
        <f t="shared" si="54"/>
        <v>0</v>
      </c>
      <c r="L113" s="29">
        <v>9.1109999999999997E-2</v>
      </c>
      <c r="M113" s="29">
        <v>0.12055600499999999</v>
      </c>
      <c r="N113" s="37">
        <f t="shared" si="55"/>
        <v>9.1109999999999997E-2</v>
      </c>
      <c r="O113" s="37">
        <f t="shared" si="56"/>
        <v>0.12055600499999999</v>
      </c>
      <c r="P113" s="32">
        <f t="shared" si="68"/>
        <v>0</v>
      </c>
      <c r="Q113" s="32">
        <f t="shared" si="73"/>
        <v>0.15741294589136234</v>
      </c>
      <c r="R113" s="49">
        <v>90</v>
      </c>
      <c r="S113" s="50">
        <f t="shared" si="74"/>
        <v>8.0386107818448916E-4</v>
      </c>
      <c r="T113" s="50">
        <f t="shared" si="74"/>
        <v>0.2212473923936038</v>
      </c>
      <c r="U113" s="50">
        <f t="shared" si="74"/>
        <v>0.26549687087232454</v>
      </c>
      <c r="V113" s="50">
        <f t="shared" si="74"/>
        <v>5.5311848098400951E-2</v>
      </c>
      <c r="W113" s="50">
        <f t="shared" si="74"/>
        <v>5.5311848098400951E-2</v>
      </c>
      <c r="X113" s="50">
        <f t="shared" si="74"/>
        <v>1.1999889469065843E-2</v>
      </c>
      <c r="Y113" s="50">
        <f t="shared" si="74"/>
        <v>2.320643750449455E-2</v>
      </c>
      <c r="Z113" s="32">
        <f t="shared" si="74"/>
        <v>9.3321245996652976E-5</v>
      </c>
      <c r="AA113" s="32">
        <f t="shared" si="74"/>
        <v>6.3265868364411866E-4</v>
      </c>
      <c r="AB113" s="32">
        <f t="shared" si="74"/>
        <v>0</v>
      </c>
      <c r="AC113" s="32">
        <f t="shared" si="74"/>
        <v>1.0256936927549897E-4</v>
      </c>
      <c r="AE113" s="19">
        <f t="shared" si="61"/>
        <v>2.7994436805623606E-4</v>
      </c>
      <c r="AF113" s="19">
        <f t="shared" si="62"/>
        <v>3.0558291265139484E-5</v>
      </c>
      <c r="AG113" s="19">
        <f t="shared" si="63"/>
        <v>5.2212112818714412E-4</v>
      </c>
      <c r="AH113" s="19">
        <f t="shared" si="64"/>
        <v>0.21883940418368117</v>
      </c>
      <c r="AI113" s="19">
        <f t="shared" si="65"/>
        <v>0.21912743301376039</v>
      </c>
    </row>
    <row r="114" spans="1:35" x14ac:dyDescent="0.25">
      <c r="A114" s="45">
        <f t="shared" si="66"/>
        <v>133</v>
      </c>
      <c r="B114" s="32">
        <f t="shared" si="51"/>
        <v>1.8418790398377332</v>
      </c>
      <c r="C114" s="28">
        <f t="shared" si="42"/>
        <v>4.5835025685769386E-4</v>
      </c>
      <c r="D114" s="33">
        <f t="shared" si="52"/>
        <v>5.5835025685769385E-4</v>
      </c>
      <c r="E114" s="28">
        <f t="shared" si="43"/>
        <v>1E-4</v>
      </c>
      <c r="F114" s="34">
        <f t="shared" si="67"/>
        <v>4.5516445338080443E-6</v>
      </c>
      <c r="G114" s="30">
        <f t="shared" si="44"/>
        <v>-9.5448355466191961E-5</v>
      </c>
      <c r="H114" s="30">
        <f t="shared" si="72"/>
        <v>2E-3</v>
      </c>
      <c r="I114" s="31">
        <f t="shared" si="71"/>
        <v>-2.0954483554661918E-3</v>
      </c>
      <c r="J114" s="30">
        <f t="shared" si="53"/>
        <v>0.99953709809860858</v>
      </c>
      <c r="K114" s="30">
        <f t="shared" si="54"/>
        <v>0</v>
      </c>
      <c r="L114" s="29">
        <v>9.1109999999999997E-2</v>
      </c>
      <c r="M114" s="29">
        <v>0.12055600499999999</v>
      </c>
      <c r="N114" s="37">
        <f t="shared" si="55"/>
        <v>9.1109999999999997E-2</v>
      </c>
      <c r="O114" s="37">
        <f t="shared" si="56"/>
        <v>0.12055600499999999</v>
      </c>
      <c r="P114" s="32">
        <f t="shared" si="68"/>
        <v>0.2</v>
      </c>
      <c r="Q114" s="32">
        <f t="shared" si="73"/>
        <v>0.15741294589136234</v>
      </c>
      <c r="R114" s="49">
        <v>91</v>
      </c>
      <c r="S114" s="50">
        <f t="shared" si="74"/>
        <v>8.0386107818448916E-4</v>
      </c>
      <c r="T114" s="50">
        <f t="shared" si="74"/>
        <v>0.2212473923936038</v>
      </c>
      <c r="U114" s="50">
        <f t="shared" si="74"/>
        <v>0.26549687087232454</v>
      </c>
      <c r="V114" s="50">
        <f t="shared" si="74"/>
        <v>5.5311848098400951E-2</v>
      </c>
      <c r="W114" s="50">
        <f t="shared" si="74"/>
        <v>5.5311848098400951E-2</v>
      </c>
      <c r="X114" s="50">
        <f t="shared" si="74"/>
        <v>1.1999889469065843E-2</v>
      </c>
      <c r="Y114" s="50">
        <f t="shared" si="74"/>
        <v>2.320643750449455E-2</v>
      </c>
      <c r="Z114" s="32">
        <f t="shared" si="74"/>
        <v>9.3321245996652976E-5</v>
      </c>
      <c r="AA114" s="32">
        <f t="shared" si="74"/>
        <v>6.3265868364411866E-4</v>
      </c>
      <c r="AB114" s="32">
        <f t="shared" si="74"/>
        <v>0</v>
      </c>
      <c r="AC114" s="32">
        <f t="shared" si="74"/>
        <v>1.0256936927549897E-4</v>
      </c>
      <c r="AE114" s="19">
        <f t="shared" si="61"/>
        <v>2.4884927128443452E-4</v>
      </c>
      <c r="AF114" s="19">
        <f t="shared" si="62"/>
        <v>2.8513256086819478E-5</v>
      </c>
      <c r="AG114" s="19">
        <f t="shared" si="63"/>
        <v>5.0941870644489085E-4</v>
      </c>
      <c r="AH114" s="19">
        <f t="shared" si="64"/>
        <v>0.21886300155475322</v>
      </c>
      <c r="AI114" s="19">
        <f t="shared" si="65"/>
        <v>0.21914967819638073</v>
      </c>
    </row>
    <row r="115" spans="1:35" x14ac:dyDescent="0.25">
      <c r="A115" s="45">
        <f t="shared" si="66"/>
        <v>134</v>
      </c>
      <c r="B115" s="32">
        <f t="shared" si="51"/>
        <v>1.8477418404980877</v>
      </c>
      <c r="C115" s="28">
        <f t="shared" si="42"/>
        <v>4.0972760027623332E-4</v>
      </c>
      <c r="D115" s="33">
        <f t="shared" si="52"/>
        <v>5.0972760027623331E-4</v>
      </c>
      <c r="E115" s="28">
        <f t="shared" si="43"/>
        <v>1E-4</v>
      </c>
      <c r="F115" s="34">
        <f t="shared" si="67"/>
        <v>4.0347026191138226E-6</v>
      </c>
      <c r="G115" s="30">
        <f t="shared" si="44"/>
        <v>-9.5965297380886186E-5</v>
      </c>
      <c r="H115" s="30">
        <f t="shared" si="72"/>
        <v>2E-3</v>
      </c>
      <c r="I115" s="31">
        <f t="shared" si="71"/>
        <v>-2.0959652973808864E-3</v>
      </c>
      <c r="J115" s="30">
        <f t="shared" si="53"/>
        <v>0.99958623769710464</v>
      </c>
      <c r="K115" s="30">
        <f t="shared" si="54"/>
        <v>0</v>
      </c>
      <c r="L115" s="29">
        <v>9.1109999999999997E-2</v>
      </c>
      <c r="M115" s="29">
        <v>0.12055600499999999</v>
      </c>
      <c r="N115" s="37">
        <f t="shared" si="55"/>
        <v>9.1109999999999997E-2</v>
      </c>
      <c r="O115" s="37">
        <f t="shared" si="56"/>
        <v>0.12055600499999999</v>
      </c>
      <c r="P115" s="32">
        <f t="shared" si="68"/>
        <v>0.4</v>
      </c>
      <c r="Q115" s="32">
        <f t="shared" si="73"/>
        <v>0.15741294589136234</v>
      </c>
      <c r="R115" s="49">
        <v>92</v>
      </c>
      <c r="S115" s="50">
        <f t="shared" si="74"/>
        <v>8.0386107818448916E-4</v>
      </c>
      <c r="T115" s="50">
        <f t="shared" si="74"/>
        <v>0.2212473923936038</v>
      </c>
      <c r="U115" s="50">
        <f t="shared" si="74"/>
        <v>0.26549687087232454</v>
      </c>
      <c r="V115" s="50">
        <f t="shared" si="74"/>
        <v>5.5311848098400951E-2</v>
      </c>
      <c r="W115" s="50">
        <f t="shared" si="74"/>
        <v>5.5311848098400951E-2</v>
      </c>
      <c r="X115" s="50">
        <f t="shared" si="74"/>
        <v>1.1999889469065843E-2</v>
      </c>
      <c r="Y115" s="50">
        <f t="shared" si="74"/>
        <v>2.320643750449455E-2</v>
      </c>
      <c r="Z115" s="32">
        <f t="shared" si="74"/>
        <v>9.3321245996652976E-5</v>
      </c>
      <c r="AA115" s="32">
        <f t="shared" si="74"/>
        <v>6.3265868364411866E-4</v>
      </c>
      <c r="AB115" s="32">
        <f t="shared" si="74"/>
        <v>0</v>
      </c>
      <c r="AC115" s="32">
        <f t="shared" si="74"/>
        <v>1.0256936927549897E-4</v>
      </c>
      <c r="AE115" s="19">
        <f>AE114*(1-V114-W114-Y114)+$D$5*AG114+X114*AF114</f>
        <v>2.2174504646481612E-4</v>
      </c>
      <c r="AF115" s="19">
        <f t="shared" si="62"/>
        <v>2.6603581820372516E-5</v>
      </c>
      <c r="AG115" s="19">
        <f t="shared" si="63"/>
        <v>4.9702531551829964E-4</v>
      </c>
      <c r="AH115" s="19">
        <f t="shared" si="64"/>
        <v>0.21888433604811533</v>
      </c>
      <c r="AI115" s="19">
        <f t="shared" si="65"/>
        <v>0.21916975099303129</v>
      </c>
    </row>
    <row r="116" spans="1:35" x14ac:dyDescent="0.25">
      <c r="A116" s="45">
        <f t="shared" si="66"/>
        <v>135</v>
      </c>
      <c r="B116" s="32">
        <f t="shared" si="51"/>
        <v>1.8441899259151733</v>
      </c>
      <c r="C116" s="28">
        <f t="shared" si="42"/>
        <v>3.6533913666594425E-4</v>
      </c>
      <c r="D116" s="33">
        <f t="shared" si="52"/>
        <v>4.6533913666594424E-4</v>
      </c>
      <c r="E116" s="28">
        <f t="shared" si="43"/>
        <v>1E-4</v>
      </c>
      <c r="F116" s="34">
        <f t="shared" si="67"/>
        <v>3.5764711202226899E-6</v>
      </c>
      <c r="G116" s="30">
        <f t="shared" si="44"/>
        <v>-9.6423528879777316E-5</v>
      </c>
      <c r="H116" s="30">
        <f t="shared" si="72"/>
        <v>2E-3</v>
      </c>
      <c r="I116" s="31">
        <f t="shared" si="71"/>
        <v>-2.0964235288797772E-3</v>
      </c>
      <c r="J116" s="30">
        <f t="shared" si="53"/>
        <v>0.99963108439221393</v>
      </c>
      <c r="K116" s="30">
        <f t="shared" si="54"/>
        <v>0</v>
      </c>
      <c r="L116" s="29">
        <v>9.1109999999999997E-2</v>
      </c>
      <c r="M116" s="29">
        <v>0.12055600499999999</v>
      </c>
      <c r="N116" s="37">
        <f t="shared" si="55"/>
        <v>9.1109999999999997E-2</v>
      </c>
      <c r="O116" s="37">
        <f t="shared" si="56"/>
        <v>0.12055600499999999</v>
      </c>
      <c r="P116" s="32">
        <f t="shared" si="68"/>
        <v>0.60000000000000009</v>
      </c>
      <c r="Q116" s="32">
        <f t="shared" si="73"/>
        <v>0.15741294589136234</v>
      </c>
      <c r="R116" s="49">
        <v>93</v>
      </c>
      <c r="S116" s="50">
        <f t="shared" si="74"/>
        <v>8.0386107818448916E-4</v>
      </c>
      <c r="T116" s="50">
        <f t="shared" si="74"/>
        <v>0.2212473923936038</v>
      </c>
      <c r="U116" s="50">
        <f t="shared" si="74"/>
        <v>0.26549687087232454</v>
      </c>
      <c r="V116" s="50">
        <f t="shared" si="74"/>
        <v>5.5311848098400951E-2</v>
      </c>
      <c r="W116" s="50">
        <f t="shared" si="74"/>
        <v>5.5311848098400951E-2</v>
      </c>
      <c r="X116" s="50">
        <f t="shared" si="74"/>
        <v>1.1999889469065843E-2</v>
      </c>
      <c r="Y116" s="50">
        <f t="shared" si="74"/>
        <v>2.320643750449455E-2</v>
      </c>
      <c r="Z116" s="32">
        <f t="shared" si="74"/>
        <v>9.3321245996652976E-5</v>
      </c>
      <c r="AA116" s="32">
        <f t="shared" si="74"/>
        <v>6.3265868364411866E-4</v>
      </c>
      <c r="AB116" s="32">
        <f t="shared" si="74"/>
        <v>0</v>
      </c>
      <c r="AC116" s="32">
        <f t="shared" si="74"/>
        <v>1.0256936927549897E-4</v>
      </c>
      <c r="AE116" s="19">
        <f t="shared" si="61"/>
        <v>1.981027721342995E-4</v>
      </c>
      <c r="AF116" s="19">
        <f t="shared" si="62"/>
        <v>2.4858337030097845E-5</v>
      </c>
      <c r="AG116" s="19">
        <f t="shared" si="63"/>
        <v>4.8493343715242933E-4</v>
      </c>
      <c r="AH116" s="19">
        <f t="shared" si="64"/>
        <v>0.21890366434416927</v>
      </c>
      <c r="AI116" s="19">
        <f t="shared" si="65"/>
        <v>0.21918790209446401</v>
      </c>
    </row>
    <row r="117" spans="1:35" x14ac:dyDescent="0.25">
      <c r="A117" s="45">
        <f t="shared" si="66"/>
        <v>136</v>
      </c>
      <c r="B117" s="32">
        <f t="shared" si="51"/>
        <v>1.8303153815552002</v>
      </c>
      <c r="C117" s="28">
        <f t="shared" si="42"/>
        <v>3.2481614100483863E-4</v>
      </c>
      <c r="D117" s="33">
        <f t="shared" si="52"/>
        <v>4.2481614100483862E-4</v>
      </c>
      <c r="E117" s="28">
        <f t="shared" si="43"/>
        <v>1E-4</v>
      </c>
      <c r="F117" s="34">
        <f t="shared" si="67"/>
        <v>3.1702821450063586E-6</v>
      </c>
      <c r="G117" s="30">
        <f t="shared" si="44"/>
        <v>-9.6829717854993646E-5</v>
      </c>
      <c r="H117" s="30">
        <f t="shared" si="72"/>
        <v>2E-3</v>
      </c>
      <c r="I117" s="31">
        <f t="shared" si="71"/>
        <v>-2.0968297178549939E-3</v>
      </c>
      <c r="J117" s="30">
        <f t="shared" si="53"/>
        <v>0.99967201357685009</v>
      </c>
      <c r="K117" s="30">
        <f t="shared" si="54"/>
        <v>0</v>
      </c>
      <c r="L117" s="29">
        <v>9.1109999999999997E-2</v>
      </c>
      <c r="M117" s="29">
        <v>0.12055600499999999</v>
      </c>
      <c r="N117" s="37">
        <f t="shared" si="55"/>
        <v>9.1109999999999997E-2</v>
      </c>
      <c r="O117" s="37">
        <f t="shared" si="56"/>
        <v>0.12055600499999999</v>
      </c>
      <c r="P117" s="32">
        <f t="shared" si="68"/>
        <v>0.8</v>
      </c>
      <c r="Q117" s="32">
        <f t="shared" si="73"/>
        <v>0.15741294589136234</v>
      </c>
      <c r="R117" s="49">
        <v>94</v>
      </c>
      <c r="S117" s="50">
        <f t="shared" si="74"/>
        <v>8.0386107818448916E-4</v>
      </c>
      <c r="T117" s="50">
        <f t="shared" si="74"/>
        <v>0.2212473923936038</v>
      </c>
      <c r="U117" s="50">
        <f t="shared" si="74"/>
        <v>0.26549687087232454</v>
      </c>
      <c r="V117" s="50">
        <f t="shared" si="74"/>
        <v>5.5311848098400951E-2</v>
      </c>
      <c r="W117" s="50">
        <f t="shared" si="74"/>
        <v>5.5311848098400951E-2</v>
      </c>
      <c r="X117" s="50">
        <f t="shared" si="74"/>
        <v>1.1999889469065843E-2</v>
      </c>
      <c r="Y117" s="50">
        <f t="shared" si="74"/>
        <v>2.320643750449455E-2</v>
      </c>
      <c r="Z117" s="32">
        <f t="shared" si="74"/>
        <v>9.3321245996652976E-5</v>
      </c>
      <c r="AA117" s="32">
        <f t="shared" si="74"/>
        <v>6.3265868364411866E-4</v>
      </c>
      <c r="AB117" s="32">
        <f t="shared" si="74"/>
        <v>0</v>
      </c>
      <c r="AC117" s="32">
        <f t="shared" si="74"/>
        <v>1.0256936927549897E-4</v>
      </c>
      <c r="AE117" s="19">
        <f t="shared" si="61"/>
        <v>1.7746457483673971E-4</v>
      </c>
      <c r="AF117" s="19">
        <f t="shared" si="62"/>
        <v>2.3279721655853353E-5</v>
      </c>
      <c r="AG117" s="19">
        <f t="shared" si="63"/>
        <v>4.7313573600017342E-4</v>
      </c>
      <c r="AH117" s="19">
        <f t="shared" si="64"/>
        <v>0.21892122158530603</v>
      </c>
      <c r="AI117" s="19">
        <f t="shared" si="65"/>
        <v>0.21920435936715132</v>
      </c>
    </row>
    <row r="118" spans="1:35" x14ac:dyDescent="0.25">
      <c r="A118" s="45">
        <f t="shared" si="66"/>
        <v>137</v>
      </c>
      <c r="B118" s="32">
        <f t="shared" si="51"/>
        <v>1.8052759016639566</v>
      </c>
      <c r="C118" s="28">
        <f t="shared" si="42"/>
        <v>2.8782199784712519E-4</v>
      </c>
      <c r="D118" s="33">
        <f t="shared" si="52"/>
        <v>3.8782199784712519E-4</v>
      </c>
      <c r="E118" s="28">
        <f t="shared" si="43"/>
        <v>1E-4</v>
      </c>
      <c r="F118" s="34">
        <f t="shared" si="67"/>
        <v>2.8102250909047768E-6</v>
      </c>
      <c r="G118" s="30">
        <f t="shared" si="44"/>
        <v>-9.7189774909095232E-5</v>
      </c>
      <c r="H118" s="30">
        <f t="shared" si="72"/>
        <v>2E-3</v>
      </c>
      <c r="I118" s="31">
        <f t="shared" si="71"/>
        <v>-2.0971897749090954E-3</v>
      </c>
      <c r="J118" s="30">
        <f t="shared" si="53"/>
        <v>0.99970936777706199</v>
      </c>
      <c r="K118" s="30">
        <f t="shared" si="54"/>
        <v>0</v>
      </c>
      <c r="L118" s="29">
        <v>9.1109999999999997E-2</v>
      </c>
      <c r="M118" s="29">
        <v>0.12055600499999999</v>
      </c>
      <c r="N118" s="37">
        <f t="shared" si="55"/>
        <v>9.1109999999999997E-2</v>
      </c>
      <c r="O118" s="37">
        <f t="shared" si="56"/>
        <v>0.12055600499999999</v>
      </c>
      <c r="P118" s="32">
        <f t="shared" si="68"/>
        <v>0</v>
      </c>
      <c r="Q118" s="32">
        <f t="shared" si="73"/>
        <v>0.15741294589136234</v>
      </c>
      <c r="R118" s="49">
        <v>95</v>
      </c>
      <c r="S118" s="50">
        <f t="shared" si="74"/>
        <v>8.0386107818448916E-4</v>
      </c>
      <c r="T118" s="50">
        <f t="shared" si="74"/>
        <v>0.2212473923936038</v>
      </c>
      <c r="U118" s="50">
        <f t="shared" si="74"/>
        <v>0.26549687087232454</v>
      </c>
      <c r="V118" s="50">
        <f t="shared" si="74"/>
        <v>5.5311848098400951E-2</v>
      </c>
      <c r="W118" s="50">
        <f t="shared" si="74"/>
        <v>5.5311848098400951E-2</v>
      </c>
      <c r="X118" s="50">
        <f t="shared" si="74"/>
        <v>1.1999889469065843E-2</v>
      </c>
      <c r="Y118" s="50">
        <f t="shared" si="74"/>
        <v>2.320643750449455E-2</v>
      </c>
      <c r="Z118" s="32">
        <f t="shared" si="74"/>
        <v>9.3321245996652976E-5</v>
      </c>
      <c r="AA118" s="32">
        <f t="shared" si="74"/>
        <v>6.3265868364411866E-4</v>
      </c>
      <c r="AB118" s="32">
        <f t="shared" si="74"/>
        <v>0</v>
      </c>
      <c r="AC118" s="32">
        <f t="shared" si="74"/>
        <v>1.0256936927549897E-4</v>
      </c>
      <c r="AE118" s="19">
        <f t="shared" si="61"/>
        <v>1.5943380044115932E-4</v>
      </c>
      <c r="AF118" s="19">
        <f t="shared" si="62"/>
        <v>2.1858118700371082E-5</v>
      </c>
      <c r="AG118" s="19">
        <f t="shared" si="63"/>
        <v>4.6162505517238772E-4</v>
      </c>
      <c r="AH118" s="19">
        <f t="shared" si="64"/>
        <v>0.21893721817216666</v>
      </c>
      <c r="AI118" s="19">
        <f t="shared" si="65"/>
        <v>0.21921932583846954</v>
      </c>
    </row>
    <row r="119" spans="1:35" x14ac:dyDescent="0.25">
      <c r="A119" s="45">
        <f t="shared" si="66"/>
        <v>138</v>
      </c>
      <c r="B119" s="32">
        <f t="shared" si="51"/>
        <v>1.7683251443991841</v>
      </c>
      <c r="C119" s="28">
        <f t="shared" si="42"/>
        <v>2.5404940513412005E-4</v>
      </c>
      <c r="D119" s="33">
        <f t="shared" si="52"/>
        <v>3.5404940513412004E-4</v>
      </c>
      <c r="E119" s="28">
        <f t="shared" si="43"/>
        <v>1E-4</v>
      </c>
      <c r="F119" s="34">
        <f t="shared" si="67"/>
        <v>2.4910606376124048E-6</v>
      </c>
      <c r="G119" s="30">
        <f t="shared" si="44"/>
        <v>-9.7508939362387601E-5</v>
      </c>
      <c r="H119" s="30">
        <f t="shared" si="72"/>
        <v>2E-3</v>
      </c>
      <c r="I119" s="31">
        <f t="shared" si="71"/>
        <v>-2.0975089393623875E-3</v>
      </c>
      <c r="J119" s="30">
        <f t="shared" si="53"/>
        <v>0.99974345953422838</v>
      </c>
      <c r="K119" s="30">
        <f t="shared" si="54"/>
        <v>0</v>
      </c>
      <c r="L119" s="29">
        <v>9.1109999999999997E-2</v>
      </c>
      <c r="M119" s="29">
        <v>0.12055600499999999</v>
      </c>
      <c r="N119" s="37">
        <f t="shared" si="55"/>
        <v>9.1109999999999997E-2</v>
      </c>
      <c r="O119" s="37">
        <f t="shared" si="56"/>
        <v>0.12055600499999999</v>
      </c>
      <c r="P119" s="32">
        <f t="shared" si="68"/>
        <v>0.2</v>
      </c>
      <c r="Q119" s="32">
        <f t="shared" si="73"/>
        <v>0.15741294589136234</v>
      </c>
      <c r="R119" s="49">
        <v>96</v>
      </c>
      <c r="S119" s="50">
        <f t="shared" si="74"/>
        <v>8.0386107818448916E-4</v>
      </c>
      <c r="T119" s="50">
        <f t="shared" si="74"/>
        <v>0.2212473923936038</v>
      </c>
      <c r="U119" s="50">
        <f t="shared" si="74"/>
        <v>0.26549687087232454</v>
      </c>
      <c r="V119" s="50">
        <f t="shared" si="74"/>
        <v>5.5311848098400951E-2</v>
      </c>
      <c r="W119" s="50">
        <f t="shared" si="74"/>
        <v>5.5311848098400951E-2</v>
      </c>
      <c r="X119" s="50">
        <f t="shared" si="74"/>
        <v>1.1999889469065843E-2</v>
      </c>
      <c r="Y119" s="50">
        <f t="shared" si="74"/>
        <v>2.320643750449455E-2</v>
      </c>
      <c r="Z119" s="32">
        <f t="shared" si="74"/>
        <v>9.3321245996652976E-5</v>
      </c>
      <c r="AA119" s="32">
        <f t="shared" si="74"/>
        <v>6.3265868364411866E-4</v>
      </c>
      <c r="AB119" s="32">
        <f t="shared" si="74"/>
        <v>0</v>
      </c>
      <c r="AC119" s="32">
        <f t="shared" si="74"/>
        <v>1.0256936927549897E-4</v>
      </c>
      <c r="AE119" s="19">
        <f>AE118*(1-V118-W118-Y118)+$D$5*AG118+X118*AF118</f>
        <v>1.4366668140119518E-4</v>
      </c>
      <c r="AF119" s="19">
        <f t="shared" si="62"/>
        <v>2.0579410829750797E-5</v>
      </c>
      <c r="AG119" s="19">
        <f>AG118*(1-$D$5-$D$14)</f>
        <v>4.5039441189627643E-4</v>
      </c>
      <c r="AH119" s="19">
        <f t="shared" si="64"/>
        <v>0.2189518400124365</v>
      </c>
      <c r="AI119" s="19">
        <f t="shared" si="65"/>
        <v>0.21923298046838638</v>
      </c>
    </row>
    <row r="120" spans="1:35" x14ac:dyDescent="0.25">
      <c r="A120" s="45">
        <f t="shared" si="66"/>
        <v>139</v>
      </c>
      <c r="B120" s="32">
        <f t="shared" si="51"/>
        <v>1.718842381061723</v>
      </c>
      <c r="C120" s="28">
        <f t="shared" si="42"/>
        <v>2.2321782150489601E-4</v>
      </c>
      <c r="D120" s="33">
        <f t="shared" si="52"/>
        <v>3.23217821504896E-4</v>
      </c>
      <c r="E120" s="28">
        <f t="shared" si="43"/>
        <v>1E-4</v>
      </c>
      <c r="F120" s="34">
        <f t="shared" si="67"/>
        <v>2.2081445078351506E-6</v>
      </c>
      <c r="G120" s="30">
        <f t="shared" si="44"/>
        <v>-9.779185549216486E-5</v>
      </c>
      <c r="H120" s="30">
        <f t="shared" si="72"/>
        <v>2E-3</v>
      </c>
      <c r="I120" s="31">
        <f t="shared" si="71"/>
        <v>-2.0977918554921648E-3</v>
      </c>
      <c r="J120" s="30">
        <f t="shared" si="53"/>
        <v>0.99977457403398717</v>
      </c>
      <c r="K120" s="30">
        <f t="shared" si="54"/>
        <v>0</v>
      </c>
      <c r="L120" s="29">
        <v>9.1109999999999997E-2</v>
      </c>
      <c r="M120" s="29">
        <v>0.12055600499999999</v>
      </c>
      <c r="N120" s="37">
        <f t="shared" si="55"/>
        <v>9.1109999999999997E-2</v>
      </c>
      <c r="O120" s="37">
        <f t="shared" si="56"/>
        <v>0.12055600499999999</v>
      </c>
      <c r="P120" s="32">
        <f t="shared" si="68"/>
        <v>0.4</v>
      </c>
      <c r="Q120" s="32">
        <f t="shared" si="73"/>
        <v>0.15741294589136234</v>
      </c>
      <c r="R120" s="49">
        <v>97</v>
      </c>
      <c r="S120" s="50">
        <f t="shared" si="74"/>
        <v>8.0386107818448916E-4</v>
      </c>
      <c r="T120" s="50">
        <f t="shared" si="74"/>
        <v>0.2212473923936038</v>
      </c>
      <c r="U120" s="50">
        <f t="shared" si="74"/>
        <v>0.26549687087232454</v>
      </c>
      <c r="V120" s="50">
        <f t="shared" si="74"/>
        <v>5.5311848098400951E-2</v>
      </c>
      <c r="W120" s="50">
        <f t="shared" si="74"/>
        <v>5.5311848098400951E-2</v>
      </c>
      <c r="X120" s="50">
        <f t="shared" si="74"/>
        <v>1.1999889469065843E-2</v>
      </c>
      <c r="Y120" s="50">
        <f t="shared" si="74"/>
        <v>2.320643750449455E-2</v>
      </c>
      <c r="Z120" s="32">
        <f t="shared" si="74"/>
        <v>9.3321245996652976E-5</v>
      </c>
      <c r="AA120" s="32">
        <f t="shared" si="74"/>
        <v>6.3265868364411866E-4</v>
      </c>
      <c r="AB120" s="32">
        <f t="shared" si="74"/>
        <v>0</v>
      </c>
      <c r="AC120" s="32">
        <f t="shared" si="74"/>
        <v>1.0256936927549897E-4</v>
      </c>
      <c r="AE120" s="19">
        <f t="shared" si="61"/>
        <v>1.298652069348064E-4</v>
      </c>
      <c r="AF120" s="19">
        <f t="shared" si="62"/>
        <v>1.9428454433310254E-5</v>
      </c>
      <c r="AG120" s="19">
        <f t="shared" si="63"/>
        <v>4.3943699327940325E-4</v>
      </c>
      <c r="AH120" s="19">
        <f t="shared" si="64"/>
        <v>0.21896525025127467</v>
      </c>
      <c r="AI120" s="19">
        <f t="shared" si="65"/>
        <v>0.21924548007902792</v>
      </c>
    </row>
    <row r="121" spans="1:35" x14ac:dyDescent="0.25">
      <c r="A121" s="45">
        <f t="shared" si="66"/>
        <v>140</v>
      </c>
      <c r="B121" s="32">
        <f t="shared" si="51"/>
        <v>1.6563598345513346</v>
      </c>
      <c r="C121" s="28">
        <f t="shared" si="42"/>
        <v>1.9507113590205258E-4</v>
      </c>
      <c r="D121" s="33">
        <f t="shared" si="52"/>
        <v>2.9507113590205257E-4</v>
      </c>
      <c r="E121" s="28">
        <f t="shared" si="43"/>
        <v>1E-4</v>
      </c>
      <c r="F121" s="34">
        <f t="shared" si="67"/>
        <v>1.957359886733196E-6</v>
      </c>
      <c r="G121" s="30">
        <f t="shared" si="44"/>
        <v>-9.8042640113266802E-5</v>
      </c>
      <c r="H121" s="30">
        <f t="shared" si="72"/>
        <v>2E-3</v>
      </c>
      <c r="I121" s="31">
        <f t="shared" si="71"/>
        <v>-2.0980426401132667E-3</v>
      </c>
      <c r="J121" s="30">
        <f t="shared" si="53"/>
        <v>0.99980297150421138</v>
      </c>
      <c r="K121" s="30">
        <f t="shared" si="54"/>
        <v>0</v>
      </c>
      <c r="L121" s="29">
        <v>9.1109999999999997E-2</v>
      </c>
      <c r="M121" s="29">
        <v>0.12055600499999999</v>
      </c>
      <c r="N121" s="37">
        <f t="shared" si="55"/>
        <v>9.1109999999999997E-2</v>
      </c>
      <c r="O121" s="37">
        <f t="shared" si="56"/>
        <v>0.12055600499999999</v>
      </c>
      <c r="P121" s="32">
        <f t="shared" si="68"/>
        <v>0.60000000000000009</v>
      </c>
      <c r="Q121" s="32">
        <f t="shared" si="73"/>
        <v>0.15741294589136234</v>
      </c>
      <c r="R121" s="49">
        <v>98</v>
      </c>
      <c r="S121" s="50">
        <f t="shared" si="74"/>
        <v>8.0386107818448916E-4</v>
      </c>
      <c r="T121" s="50">
        <f t="shared" si="74"/>
        <v>0.2212473923936038</v>
      </c>
      <c r="U121" s="50">
        <f t="shared" si="74"/>
        <v>0.26549687087232454</v>
      </c>
      <c r="V121" s="50">
        <f t="shared" si="74"/>
        <v>5.5311848098400951E-2</v>
      </c>
      <c r="W121" s="50">
        <f t="shared" si="74"/>
        <v>5.5311848098400951E-2</v>
      </c>
      <c r="X121" s="50">
        <f t="shared" si="74"/>
        <v>1.1999889469065843E-2</v>
      </c>
      <c r="Y121" s="50">
        <f t="shared" si="74"/>
        <v>2.320643750449455E-2</v>
      </c>
      <c r="Z121" s="32">
        <f t="shared" si="74"/>
        <v>9.3321245996652976E-5</v>
      </c>
      <c r="AA121" s="32">
        <f t="shared" si="74"/>
        <v>6.3265868364411866E-4</v>
      </c>
      <c r="AB121" s="32">
        <f t="shared" si="74"/>
        <v>0</v>
      </c>
      <c r="AC121" s="32">
        <f t="shared" si="74"/>
        <v>1.0256936927549897E-4</v>
      </c>
      <c r="AE121" s="19">
        <f t="shared" si="61"/>
        <v>1.1777098902841504E-4</v>
      </c>
      <c r="AF121" s="19">
        <f t="shared" si="62"/>
        <v>1.839065550431886E-5</v>
      </c>
      <c r="AG121" s="19">
        <f t="shared" si="63"/>
        <v>4.2874615217675788E-4</v>
      </c>
      <c r="AH121" s="19">
        <f t="shared" si="64"/>
        <v>0.21897759152973184</v>
      </c>
      <c r="AI121" s="19">
        <f t="shared" si="65"/>
        <v>0.21925696165850878</v>
      </c>
    </row>
    <row r="122" spans="1:35" x14ac:dyDescent="0.25">
      <c r="A122" s="45">
        <f t="shared" si="66"/>
        <v>141</v>
      </c>
      <c r="B122" s="32">
        <f t="shared" si="51"/>
        <v>1.5805859495115866</v>
      </c>
      <c r="C122" s="28">
        <f t="shared" si="42"/>
        <v>1.6937554011454384E-4</v>
      </c>
      <c r="D122" s="33">
        <f t="shared" si="52"/>
        <v>2.6937554011454383E-4</v>
      </c>
      <c r="E122" s="28">
        <f t="shared" si="43"/>
        <v>1E-4</v>
      </c>
      <c r="F122" s="34">
        <f t="shared" si="67"/>
        <v>1.7350575166605959E-6</v>
      </c>
      <c r="G122" s="30">
        <f t="shared" si="44"/>
        <v>-9.8264942483339412E-5</v>
      </c>
      <c r="H122" s="30">
        <f t="shared" si="72"/>
        <v>2E-3</v>
      </c>
      <c r="I122" s="31">
        <f t="shared" si="71"/>
        <v>-2.0982649424833395E-3</v>
      </c>
      <c r="J122" s="30">
        <f t="shared" si="53"/>
        <v>0.99982888940236891</v>
      </c>
      <c r="K122" s="30">
        <f t="shared" si="54"/>
        <v>0</v>
      </c>
      <c r="L122" s="29">
        <v>9.1109999999999997E-2</v>
      </c>
      <c r="M122" s="29">
        <v>0.12055600499999999</v>
      </c>
      <c r="N122" s="37">
        <f t="shared" si="55"/>
        <v>9.1109999999999997E-2</v>
      </c>
      <c r="O122" s="37">
        <f t="shared" si="56"/>
        <v>0.12055600499999999</v>
      </c>
      <c r="P122" s="32">
        <f t="shared" si="68"/>
        <v>0.8</v>
      </c>
      <c r="Q122" s="32">
        <f t="shared" si="73"/>
        <v>0.15741294589136234</v>
      </c>
      <c r="R122" s="49">
        <v>99</v>
      </c>
      <c r="S122" s="50">
        <f t="shared" si="74"/>
        <v>8.0386107818448916E-4</v>
      </c>
      <c r="T122" s="50">
        <f t="shared" si="74"/>
        <v>0.2212473923936038</v>
      </c>
      <c r="U122" s="50">
        <f t="shared" si="74"/>
        <v>0.26549687087232454</v>
      </c>
      <c r="V122" s="50">
        <f t="shared" si="74"/>
        <v>5.5311848098400951E-2</v>
      </c>
      <c r="W122" s="50">
        <f t="shared" si="74"/>
        <v>5.5311848098400951E-2</v>
      </c>
      <c r="X122" s="50">
        <f t="shared" si="74"/>
        <v>1.1999889469065843E-2</v>
      </c>
      <c r="Y122" s="50">
        <f t="shared" si="74"/>
        <v>2.320643750449455E-2</v>
      </c>
      <c r="Z122" s="32">
        <f t="shared" si="74"/>
        <v>9.3321245996652976E-5</v>
      </c>
      <c r="AA122" s="32">
        <f t="shared" si="74"/>
        <v>6.3265868364411866E-4</v>
      </c>
      <c r="AB122" s="32">
        <f t="shared" si="74"/>
        <v>0</v>
      </c>
      <c r="AC122" s="32">
        <f t="shared" si="74"/>
        <v>1.0256936927549897E-4</v>
      </c>
      <c r="AE122" s="19">
        <f t="shared" si="61"/>
        <v>1.0715996821740837E-4</v>
      </c>
      <c r="AF122" s="19">
        <f t="shared" si="62"/>
        <v>1.7452617158209654E-5</v>
      </c>
      <c r="AG122" s="19">
        <f t="shared" si="63"/>
        <v>4.1831540315837029E-4</v>
      </c>
      <c r="AH122" s="19">
        <f t="shared" si="64"/>
        <v>0.21898898832227706</v>
      </c>
      <c r="AI122" s="19">
        <f t="shared" si="65"/>
        <v>0.21926754467413906</v>
      </c>
    </row>
    <row r="123" spans="1:35" x14ac:dyDescent="0.25">
      <c r="A123" s="45">
        <f t="shared" si="66"/>
        <v>142</v>
      </c>
      <c r="B123" s="32">
        <f t="shared" si="51"/>
        <v>1.4914228801746283</v>
      </c>
      <c r="C123" s="28">
        <f t="shared" si="42"/>
        <v>1.4591758658525386E-4</v>
      </c>
      <c r="D123" s="33">
        <f t="shared" si="52"/>
        <v>2.4591758658525385E-4</v>
      </c>
      <c r="E123" s="28">
        <f t="shared" si="43"/>
        <v>1E-4</v>
      </c>
      <c r="F123" s="34">
        <f t="shared" si="67"/>
        <v>1.5380025954985656E-6</v>
      </c>
      <c r="G123" s="30">
        <f t="shared" si="44"/>
        <v>-9.8461997404501443E-5</v>
      </c>
      <c r="H123" s="30">
        <f t="shared" si="72"/>
        <v>2E-3</v>
      </c>
      <c r="I123" s="31">
        <f t="shared" si="71"/>
        <v>-2.0984619974045017E-3</v>
      </c>
      <c r="J123" s="30">
        <f t="shared" si="53"/>
        <v>0.99985254441081928</v>
      </c>
      <c r="K123" s="30">
        <f t="shared" si="54"/>
        <v>0</v>
      </c>
      <c r="L123" s="29">
        <v>9.1109999999999997E-2</v>
      </c>
      <c r="M123" s="29">
        <v>0.12055600499999999</v>
      </c>
      <c r="N123" s="37">
        <f t="shared" si="55"/>
        <v>9.1109999999999997E-2</v>
      </c>
      <c r="O123" s="37">
        <f t="shared" si="56"/>
        <v>0.12055600499999999</v>
      </c>
      <c r="P123" s="32">
        <f t="shared" si="68"/>
        <v>0</v>
      </c>
      <c r="Q123" s="32">
        <f t="shared" si="73"/>
        <v>0.15741294589136234</v>
      </c>
      <c r="R123" s="49">
        <v>100</v>
      </c>
      <c r="S123" s="50">
        <f t="shared" si="74"/>
        <v>8.0386107818448916E-4</v>
      </c>
      <c r="T123" s="50">
        <f t="shared" si="74"/>
        <v>0.2212473923936038</v>
      </c>
      <c r="U123" s="50">
        <f t="shared" si="74"/>
        <v>0.26549687087232454</v>
      </c>
      <c r="V123" s="50">
        <f t="shared" si="74"/>
        <v>5.5311848098400951E-2</v>
      </c>
      <c r="W123" s="50">
        <f t="shared" si="74"/>
        <v>5.5311848098400951E-2</v>
      </c>
      <c r="X123" s="50">
        <f t="shared" si="74"/>
        <v>1.1999889469065843E-2</v>
      </c>
      <c r="Y123" s="50">
        <f t="shared" si="74"/>
        <v>2.320643750449455E-2</v>
      </c>
      <c r="Z123" s="32">
        <f t="shared" si="74"/>
        <v>9.3321245996652976E-5</v>
      </c>
      <c r="AA123" s="32">
        <f t="shared" si="74"/>
        <v>6.3265868364411866E-4</v>
      </c>
      <c r="AB123" s="32">
        <f t="shared" si="74"/>
        <v>0</v>
      </c>
      <c r="AC123" s="32">
        <f t="shared" si="74"/>
        <v>1.0256936927549897E-4</v>
      </c>
      <c r="AE123" s="19">
        <f t="shared" si="61"/>
        <v>9.7837835616527895E-5</v>
      </c>
      <c r="AF123" s="19">
        <f t="shared" si="62"/>
        <v>1.6602341293156711E-5</v>
      </c>
      <c r="AG123" s="19">
        <f t="shared" si="63"/>
        <v>4.0813841857502713E-4</v>
      </c>
      <c r="AH123" s="19">
        <f t="shared" si="64"/>
        <v>0.21899954915340536</v>
      </c>
      <c r="AI123" s="19">
        <f t="shared" si="65"/>
        <v>0.21927733323606002</v>
      </c>
    </row>
    <row r="124" spans="1:35" x14ac:dyDescent="0.25">
      <c r="A124" s="45">
        <f t="shared" si="66"/>
        <v>143</v>
      </c>
      <c r="B124" s="32">
        <f t="shared" si="51"/>
        <v>1.3889767295309978</v>
      </c>
      <c r="C124" s="28">
        <f t="shared" si="42"/>
        <v>1.2450241534996256E-4</v>
      </c>
      <c r="D124" s="33">
        <f t="shared" si="52"/>
        <v>2.2450241534996255E-4</v>
      </c>
      <c r="E124" s="28">
        <f t="shared" si="43"/>
        <v>1E-4</v>
      </c>
      <c r="F124" s="34">
        <f t="shared" si="67"/>
        <v>1.3633277058809132E-6</v>
      </c>
      <c r="G124" s="30">
        <f t="shared" si="44"/>
        <v>-9.8636672294119093E-5</v>
      </c>
      <c r="H124" s="30">
        <f t="shared" si="72"/>
        <v>2E-3</v>
      </c>
      <c r="I124" s="31">
        <f t="shared" si="71"/>
        <v>-2.0986366722941193E-3</v>
      </c>
      <c r="J124" s="30">
        <f t="shared" si="53"/>
        <v>0.99987413425694416</v>
      </c>
      <c r="K124" s="30">
        <f t="shared" si="54"/>
        <v>0</v>
      </c>
      <c r="L124" s="29">
        <v>9.1109999999999997E-2</v>
      </c>
      <c r="M124" s="29">
        <v>0.12055600499999999</v>
      </c>
      <c r="N124" s="37">
        <f t="shared" si="55"/>
        <v>9.1109999999999997E-2</v>
      </c>
      <c r="O124" s="37">
        <f t="shared" si="56"/>
        <v>0.12055600499999999</v>
      </c>
      <c r="P124" s="32">
        <f t="shared" si="68"/>
        <v>0.2</v>
      </c>
      <c r="Q124" s="32">
        <f t="shared" si="73"/>
        <v>0.15741294589136234</v>
      </c>
      <c r="R124" s="49">
        <v>101</v>
      </c>
      <c r="S124" s="50">
        <f t="shared" si="74"/>
        <v>8.0386107818448916E-4</v>
      </c>
      <c r="T124" s="50">
        <f t="shared" si="74"/>
        <v>0.2212473923936038</v>
      </c>
      <c r="U124" s="50">
        <f t="shared" si="74"/>
        <v>0.26549687087232454</v>
      </c>
      <c r="V124" s="50">
        <f t="shared" si="74"/>
        <v>5.5311848098400951E-2</v>
      </c>
      <c r="W124" s="50">
        <f t="shared" si="74"/>
        <v>5.5311848098400951E-2</v>
      </c>
      <c r="X124" s="50">
        <f t="shared" si="74"/>
        <v>1.1999889469065843E-2</v>
      </c>
      <c r="Y124" s="50">
        <f t="shared" si="74"/>
        <v>2.320643750449455E-2</v>
      </c>
      <c r="Z124" s="32">
        <f t="shared" si="74"/>
        <v>9.3321245996652976E-5</v>
      </c>
      <c r="AA124" s="32">
        <f t="shared" si="74"/>
        <v>6.3265868364411866E-4</v>
      </c>
      <c r="AB124" s="32">
        <f t="shared" si="74"/>
        <v>0</v>
      </c>
      <c r="AC124" s="32">
        <f t="shared" si="74"/>
        <v>1.0256936927549897E-4</v>
      </c>
      <c r="AE124" s="19">
        <f t="shared" si="61"/>
        <v>8.9636069995213002E-5</v>
      </c>
      <c r="AF124" s="19">
        <f>AF123*(1-T123-U123-X123)+AG123*$D$14+Y123*AE123</f>
        <v>1.5829223384773133E-5</v>
      </c>
      <c r="AG124" s="19">
        <f t="shared" si="63"/>
        <v>3.9820902471970307E-4</v>
      </c>
      <c r="AH124" s="19">
        <f t="shared" si="64"/>
        <v>0.21900936861456974</v>
      </c>
      <c r="AI124" s="19">
        <f t="shared" si="65"/>
        <v>0.21928641805228066</v>
      </c>
    </row>
    <row r="125" spans="1:35" x14ac:dyDescent="0.25">
      <c r="A125" s="45">
        <f t="shared" si="66"/>
        <v>144</v>
      </c>
      <c r="B125" s="32">
        <f t="shared" si="51"/>
        <v>1.2735595099735333</v>
      </c>
      <c r="C125" s="28">
        <f t="shared" si="42"/>
        <v>1.049521353792814E-4</v>
      </c>
      <c r="D125" s="33">
        <f t="shared" si="52"/>
        <v>2.0495213537928141E-4</v>
      </c>
      <c r="E125" s="28">
        <f t="shared" si="43"/>
        <v>1E-4</v>
      </c>
      <c r="F125" s="34">
        <f t="shared" si="67"/>
        <v>1.2084910903677648E-6</v>
      </c>
      <c r="G125" s="30">
        <f t="shared" si="44"/>
        <v>-9.8791508909632246E-5</v>
      </c>
      <c r="H125" s="30">
        <f t="shared" si="72"/>
        <v>2E-3</v>
      </c>
      <c r="I125" s="31">
        <f t="shared" si="71"/>
        <v>-2.0987915089096323E-3</v>
      </c>
      <c r="J125" s="30">
        <f t="shared" si="53"/>
        <v>0.99989383937353038</v>
      </c>
      <c r="K125" s="30">
        <f t="shared" si="54"/>
        <v>0</v>
      </c>
      <c r="L125" s="29">
        <v>9.1109999999999997E-2</v>
      </c>
      <c r="M125" s="29">
        <v>0.12055600499999999</v>
      </c>
      <c r="N125" s="37">
        <f t="shared" si="55"/>
        <v>9.1109999999999997E-2</v>
      </c>
      <c r="O125" s="37">
        <f t="shared" si="56"/>
        <v>0.12055600499999999</v>
      </c>
      <c r="P125" s="32">
        <f t="shared" si="68"/>
        <v>0.4</v>
      </c>
      <c r="Q125" s="32">
        <f t="shared" si="73"/>
        <v>0.15741294589136234</v>
      </c>
      <c r="R125" s="49">
        <v>102</v>
      </c>
      <c r="S125" s="50">
        <f t="shared" si="74"/>
        <v>8.0386107818448916E-4</v>
      </c>
      <c r="T125" s="50">
        <f t="shared" si="74"/>
        <v>0.2212473923936038</v>
      </c>
      <c r="U125" s="50">
        <f t="shared" si="74"/>
        <v>0.26549687087232454</v>
      </c>
      <c r="V125" s="50">
        <f t="shared" si="74"/>
        <v>5.5311848098400951E-2</v>
      </c>
      <c r="W125" s="50">
        <f t="shared" si="74"/>
        <v>5.5311848098400951E-2</v>
      </c>
      <c r="X125" s="50">
        <f t="shared" si="74"/>
        <v>1.1999889469065843E-2</v>
      </c>
      <c r="Y125" s="50">
        <f t="shared" si="74"/>
        <v>2.320643750449455E-2</v>
      </c>
      <c r="Z125" s="32">
        <f t="shared" si="74"/>
        <v>9.3321245996652976E-5</v>
      </c>
      <c r="AA125" s="32">
        <f t="shared" si="74"/>
        <v>6.3265868364411866E-4</v>
      </c>
      <c r="AB125" s="32">
        <f t="shared" si="74"/>
        <v>0</v>
      </c>
      <c r="AC125" s="32">
        <f t="shared" si="74"/>
        <v>1.0256936927549897E-4</v>
      </c>
      <c r="AE125" s="19">
        <f>AE124*(1-V124-W124-Y124)+$D$5*AG124+X124*AF124</f>
        <v>8.2408505105083371E-5</v>
      </c>
      <c r="AF125" s="19">
        <f t="shared" si="62"/>
        <v>1.5123957862307738E-5</v>
      </c>
      <c r="AG125" s="19">
        <f t="shared" si="63"/>
        <v>3.8852119808237918E-4</v>
      </c>
      <c r="AH125" s="19">
        <f t="shared" si="64"/>
        <v>0.21901852916053444</v>
      </c>
      <c r="AI125" s="19">
        <f t="shared" si="65"/>
        <v>0.21929487816336585</v>
      </c>
    </row>
    <row r="126" spans="1:35" x14ac:dyDescent="0.25">
      <c r="A126" s="45">
        <f t="shared" si="66"/>
        <v>145</v>
      </c>
      <c r="B126" s="32">
        <f t="shared" si="51"/>
        <v>1.145682378912475</v>
      </c>
      <c r="C126" s="28">
        <f t="shared" si="42"/>
        <v>8.7104346877728579E-5</v>
      </c>
      <c r="D126" s="33">
        <f t="shared" si="52"/>
        <v>1.8710434687772858E-4</v>
      </c>
      <c r="E126" s="28">
        <f t="shared" si="43"/>
        <v>1E-4</v>
      </c>
      <c r="F126" s="34">
        <f t="shared" si="67"/>
        <v>1.07123966541456E-6</v>
      </c>
      <c r="G126" s="30">
        <f t="shared" si="44"/>
        <v>-9.8928760334585439E-5</v>
      </c>
      <c r="H126" s="30">
        <f t="shared" si="72"/>
        <v>2E-3</v>
      </c>
      <c r="I126" s="31">
        <f t="shared" si="71"/>
        <v>-2.0989287603345856E-3</v>
      </c>
      <c r="J126" s="30">
        <f t="shared" si="53"/>
        <v>0.99991182441345683</v>
      </c>
      <c r="K126" s="30">
        <f t="shared" si="54"/>
        <v>0</v>
      </c>
      <c r="L126" s="29">
        <v>9.1109999999999997E-2</v>
      </c>
      <c r="M126" s="29">
        <v>0.12055600499999999</v>
      </c>
      <c r="N126" s="37">
        <f t="shared" si="55"/>
        <v>9.1109999999999997E-2</v>
      </c>
      <c r="O126" s="37">
        <f t="shared" si="56"/>
        <v>0.12055600499999999</v>
      </c>
      <c r="P126" s="32">
        <f t="shared" si="68"/>
        <v>0.60000000000000009</v>
      </c>
      <c r="Q126" s="32">
        <f t="shared" si="73"/>
        <v>0.15741294589136234</v>
      </c>
      <c r="R126" s="49">
        <v>103</v>
      </c>
      <c r="S126" s="50">
        <f t="shared" si="74"/>
        <v>8.0386107818448916E-4</v>
      </c>
      <c r="T126" s="50">
        <f t="shared" si="74"/>
        <v>0.2212473923936038</v>
      </c>
      <c r="U126" s="50">
        <f t="shared" si="74"/>
        <v>0.26549687087232454</v>
      </c>
      <c r="V126" s="50">
        <f t="shared" si="74"/>
        <v>5.5311848098400951E-2</v>
      </c>
      <c r="W126" s="50">
        <f t="shared" si="74"/>
        <v>5.5311848098400951E-2</v>
      </c>
      <c r="X126" s="50">
        <f t="shared" si="74"/>
        <v>1.1999889469065843E-2</v>
      </c>
      <c r="Y126" s="50">
        <f t="shared" si="74"/>
        <v>2.320643750449455E-2</v>
      </c>
      <c r="Z126" s="32">
        <f t="shared" si="74"/>
        <v>9.3321245996652976E-5</v>
      </c>
      <c r="AA126" s="32">
        <f t="shared" si="74"/>
        <v>6.3265868364411866E-4</v>
      </c>
      <c r="AB126" s="32">
        <f t="shared" si="74"/>
        <v>0</v>
      </c>
      <c r="AC126" s="32">
        <f t="shared" si="74"/>
        <v>1.0256936927549897E-4</v>
      </c>
      <c r="AE126" s="19">
        <f t="shared" si="61"/>
        <v>7.602835522390709E-5</v>
      </c>
      <c r="AF126" s="19">
        <f t="shared" si="62"/>
        <v>1.4478410969756523E-5</v>
      </c>
      <c r="AG126" s="19">
        <f t="shared" si="63"/>
        <v>3.7906906169597542E-4</v>
      </c>
      <c r="AH126" s="19">
        <f t="shared" si="64"/>
        <v>0.21902710269073847</v>
      </c>
      <c r="AI126" s="19">
        <f t="shared" si="65"/>
        <v>0.21930278246632193</v>
      </c>
    </row>
    <row r="127" spans="1:35" x14ac:dyDescent="0.25">
      <c r="A127" s="45">
        <f t="shared" si="66"/>
        <v>146</v>
      </c>
      <c r="B127" s="32">
        <f t="shared" si="51"/>
        <v>1.0060403667303826</v>
      </c>
      <c r="C127" s="28">
        <f t="shared" si="42"/>
        <v>7.0810792265013598E-5</v>
      </c>
      <c r="D127" s="33">
        <f t="shared" si="52"/>
        <v>1.708107922650136E-4</v>
      </c>
      <c r="E127" s="28">
        <f t="shared" si="43"/>
        <v>1E-4</v>
      </c>
      <c r="F127" s="34">
        <f t="shared" si="67"/>
        <v>9.495762359392137E-7</v>
      </c>
      <c r="G127" s="30">
        <f t="shared" si="44"/>
        <v>-9.9050423764060797E-5</v>
      </c>
      <c r="H127" s="30">
        <f t="shared" si="72"/>
        <v>2E-3</v>
      </c>
      <c r="I127" s="31">
        <f t="shared" si="71"/>
        <v>-2.099050423764061E-3</v>
      </c>
      <c r="J127" s="30">
        <f t="shared" si="53"/>
        <v>0.99992823963149913</v>
      </c>
      <c r="K127" s="30">
        <f t="shared" si="54"/>
        <v>0</v>
      </c>
      <c r="L127" s="29">
        <v>9.1109999999999997E-2</v>
      </c>
      <c r="M127" s="29">
        <v>0.12055600499999999</v>
      </c>
      <c r="N127" s="37">
        <f t="shared" si="55"/>
        <v>9.1109999999999997E-2</v>
      </c>
      <c r="O127" s="37">
        <f t="shared" si="56"/>
        <v>0.12055600499999999</v>
      </c>
      <c r="P127" s="32">
        <f t="shared" si="68"/>
        <v>0.8</v>
      </c>
      <c r="Q127" s="32">
        <f t="shared" si="73"/>
        <v>0.15741294589136234</v>
      </c>
      <c r="R127" s="49">
        <v>104</v>
      </c>
      <c r="S127" s="50">
        <f t="shared" ref="S127:AC132" si="75">S126</f>
        <v>8.0386107818448916E-4</v>
      </c>
      <c r="T127" s="50">
        <f t="shared" si="75"/>
        <v>0.2212473923936038</v>
      </c>
      <c r="U127" s="50">
        <f t="shared" si="75"/>
        <v>0.26549687087232454</v>
      </c>
      <c r="V127" s="50">
        <f t="shared" si="75"/>
        <v>5.5311848098400951E-2</v>
      </c>
      <c r="W127" s="50">
        <f t="shared" si="75"/>
        <v>5.5311848098400951E-2</v>
      </c>
      <c r="X127" s="50">
        <f t="shared" si="75"/>
        <v>1.1999889469065843E-2</v>
      </c>
      <c r="Y127" s="50">
        <f t="shared" si="75"/>
        <v>2.320643750449455E-2</v>
      </c>
      <c r="Z127" s="32">
        <f t="shared" si="75"/>
        <v>9.3321245996652976E-5</v>
      </c>
      <c r="AA127" s="32">
        <f t="shared" si="75"/>
        <v>6.3265868364411866E-4</v>
      </c>
      <c r="AB127" s="32">
        <f t="shared" si="75"/>
        <v>0</v>
      </c>
      <c r="AC127" s="32">
        <f t="shared" si="75"/>
        <v>1.0256936927549897E-4</v>
      </c>
      <c r="AE127" s="19">
        <f t="shared" si="61"/>
        <v>7.0385637203751282E-5</v>
      </c>
      <c r="AF127" s="19">
        <f t="shared" si="62"/>
        <v>1.3885487963338801E-5</v>
      </c>
      <c r="AG127" s="19">
        <f t="shared" si="63"/>
        <v>3.6984688157118141E-4</v>
      </c>
      <c r="AH127" s="19">
        <f t="shared" si="64"/>
        <v>0.21903515193238146</v>
      </c>
      <c r="AI127" s="19">
        <f t="shared" si="65"/>
        <v>0.2193101910458303</v>
      </c>
    </row>
    <row r="128" spans="1:35" x14ac:dyDescent="0.25">
      <c r="A128" s="45">
        <f t="shared" si="66"/>
        <v>147</v>
      </c>
      <c r="B128" s="32">
        <f t="shared" si="51"/>
        <v>0.85548947735890357</v>
      </c>
      <c r="C128" s="28">
        <f t="shared" si="42"/>
        <v>5.5936124633534898E-5</v>
      </c>
      <c r="D128" s="33">
        <f t="shared" si="52"/>
        <v>1.559361246335349E-4</v>
      </c>
      <c r="E128" s="28">
        <f t="shared" si="43"/>
        <v>1E-4</v>
      </c>
      <c r="F128" s="34">
        <f t="shared" si="67"/>
        <v>8.4173043341476492E-7</v>
      </c>
      <c r="G128" s="30">
        <f t="shared" si="44"/>
        <v>-9.9158269566585242E-5</v>
      </c>
      <c r="H128" s="30">
        <f t="shared" si="72"/>
        <v>2E-3</v>
      </c>
      <c r="I128" s="31">
        <f t="shared" si="71"/>
        <v>-2.0991582695665855E-3</v>
      </c>
      <c r="J128" s="30">
        <f t="shared" si="53"/>
        <v>0.99994322214493314</v>
      </c>
      <c r="K128" s="30">
        <f t="shared" si="54"/>
        <v>0</v>
      </c>
      <c r="L128" s="29">
        <v>9.1109999999999997E-2</v>
      </c>
      <c r="M128" s="29">
        <v>0.12055600499999999</v>
      </c>
      <c r="N128" s="37">
        <f t="shared" si="55"/>
        <v>9.1109999999999997E-2</v>
      </c>
      <c r="O128" s="37">
        <f t="shared" si="56"/>
        <v>0.12055600499999999</v>
      </c>
      <c r="P128" s="32">
        <f t="shared" si="68"/>
        <v>0</v>
      </c>
      <c r="Q128" s="32">
        <f t="shared" si="73"/>
        <v>0.15741294589136234</v>
      </c>
      <c r="R128" s="49">
        <v>105</v>
      </c>
      <c r="S128" s="50">
        <f t="shared" si="75"/>
        <v>8.0386107818448916E-4</v>
      </c>
      <c r="T128" s="50">
        <f t="shared" si="75"/>
        <v>0.2212473923936038</v>
      </c>
      <c r="U128" s="50">
        <f t="shared" si="75"/>
        <v>0.26549687087232454</v>
      </c>
      <c r="V128" s="50">
        <f t="shared" si="75"/>
        <v>5.5311848098400951E-2</v>
      </c>
      <c r="W128" s="50">
        <f t="shared" si="75"/>
        <v>5.5311848098400951E-2</v>
      </c>
      <c r="X128" s="50">
        <f t="shared" si="75"/>
        <v>1.1999889469065843E-2</v>
      </c>
      <c r="Y128" s="50">
        <f t="shared" si="75"/>
        <v>2.320643750449455E-2</v>
      </c>
      <c r="Z128" s="32">
        <f t="shared" si="75"/>
        <v>9.3321245996652976E-5</v>
      </c>
      <c r="AA128" s="32">
        <f t="shared" si="75"/>
        <v>6.3265868364411866E-4</v>
      </c>
      <c r="AB128" s="32">
        <f t="shared" si="75"/>
        <v>0</v>
      </c>
      <c r="AC128" s="32">
        <f t="shared" si="75"/>
        <v>1.0256936927549897E-4</v>
      </c>
      <c r="AE128" s="19">
        <f t="shared" si="61"/>
        <v>6.5384935892166455E-5</v>
      </c>
      <c r="AF128" s="19">
        <f t="shared" si="62"/>
        <v>1.33390066726332E-5</v>
      </c>
      <c r="AG128" s="19">
        <f t="shared" si="63"/>
        <v>3.6084906321802245E-4</v>
      </c>
      <c r="AH128" s="19">
        <f t="shared" si="64"/>
        <v>0.2190427316456596</v>
      </c>
      <c r="AI128" s="19">
        <f t="shared" si="65"/>
        <v>0.21931715633350762</v>
      </c>
    </row>
    <row r="129" spans="1:56" x14ac:dyDescent="0.25">
      <c r="A129" s="45">
        <f t="shared" si="66"/>
        <v>148</v>
      </c>
      <c r="B129" s="32">
        <f t="shared" si="51"/>
        <v>0.73797224397940886</v>
      </c>
      <c r="C129" s="28">
        <f t="shared" si="42"/>
        <v>4.4974587134851934E-5</v>
      </c>
      <c r="D129" s="33">
        <f t="shared" si="52"/>
        <v>1.4497458713485194E-4</v>
      </c>
      <c r="E129" s="28">
        <f t="shared" si="43"/>
        <v>1E-4</v>
      </c>
      <c r="F129" s="34">
        <f t="shared" si="67"/>
        <v>7.6434175209458264E-7</v>
      </c>
      <c r="G129" s="30">
        <f t="shared" si="44"/>
        <v>-9.9235658247905423E-5</v>
      </c>
      <c r="H129" s="30">
        <f t="shared" si="72"/>
        <v>2E-3</v>
      </c>
      <c r="I129" s="31">
        <f t="shared" si="71"/>
        <v>-2.0992356582479055E-3</v>
      </c>
      <c r="J129" s="30">
        <f t="shared" si="53"/>
        <v>0.99995426107111307</v>
      </c>
      <c r="K129" s="30">
        <f t="shared" si="54"/>
        <v>0</v>
      </c>
      <c r="L129" s="29">
        <v>9.1109999999999997E-2</v>
      </c>
      <c r="M129" s="29">
        <v>0.12055600499999999</v>
      </c>
      <c r="N129" s="37">
        <f t="shared" si="55"/>
        <v>7.2887999999999994E-2</v>
      </c>
      <c r="O129" s="37">
        <f t="shared" si="56"/>
        <v>9.6444803999999995E-2</v>
      </c>
      <c r="P129" s="32">
        <f t="shared" si="68"/>
        <v>0.2</v>
      </c>
      <c r="Q129" s="32">
        <f t="shared" si="73"/>
        <v>0.15741294589136234</v>
      </c>
      <c r="R129" s="49">
        <v>106</v>
      </c>
      <c r="S129" s="50">
        <f t="shared" si="75"/>
        <v>8.0386107818448916E-4</v>
      </c>
      <c r="T129" s="50">
        <f t="shared" si="75"/>
        <v>0.2212473923936038</v>
      </c>
      <c r="U129" s="50">
        <f t="shared" si="75"/>
        <v>0.26549687087232454</v>
      </c>
      <c r="V129" s="50">
        <f t="shared" si="75"/>
        <v>5.5311848098400951E-2</v>
      </c>
      <c r="W129" s="50">
        <f t="shared" si="75"/>
        <v>5.5311848098400951E-2</v>
      </c>
      <c r="X129" s="50">
        <f t="shared" si="75"/>
        <v>1.1999889469065843E-2</v>
      </c>
      <c r="Y129" s="50">
        <f t="shared" si="75"/>
        <v>2.320643750449455E-2</v>
      </c>
      <c r="Z129" s="32">
        <f t="shared" si="75"/>
        <v>9.3321245996652976E-5</v>
      </c>
      <c r="AA129" s="32">
        <f t="shared" si="75"/>
        <v>6.3265868364411866E-4</v>
      </c>
      <c r="AB129" s="32">
        <f t="shared" si="75"/>
        <v>0</v>
      </c>
      <c r="AC129" s="32">
        <f t="shared" si="75"/>
        <v>1.0256936927549897E-4</v>
      </c>
      <c r="AE129" s="19">
        <f t="shared" si="61"/>
        <v>6.0943467050106058E-5</v>
      </c>
      <c r="AF129" s="19">
        <f t="shared" si="62"/>
        <v>1.283358222111309E-5</v>
      </c>
      <c r="AG129" s="19">
        <f t="shared" si="63"/>
        <v>3.520701482520504E-4</v>
      </c>
      <c r="AH129" s="19">
        <f t="shared" si="64"/>
        <v>0.21904988967183373</v>
      </c>
      <c r="AI129" s="19">
        <f t="shared" si="65"/>
        <v>0.21932372411559306</v>
      </c>
    </row>
    <row r="130" spans="1:56" x14ac:dyDescent="0.25">
      <c r="A130" s="45">
        <f t="shared" si="66"/>
        <v>149</v>
      </c>
      <c r="B130" s="32">
        <f t="shared" si="51"/>
        <v>0.6538432182281414</v>
      </c>
      <c r="C130" s="28">
        <f t="shared" si="42"/>
        <v>3.7262131450375158E-5</v>
      </c>
      <c r="D130" s="33">
        <f t="shared" si="52"/>
        <v>1.3726213145037516E-4</v>
      </c>
      <c r="E130" s="28">
        <f t="shared" si="43"/>
        <v>1E-4</v>
      </c>
      <c r="F130" s="34">
        <f t="shared" si="67"/>
        <v>7.1100638185178174E-7</v>
      </c>
      <c r="G130" s="30">
        <f t="shared" si="44"/>
        <v>-9.9288993618148224E-5</v>
      </c>
      <c r="H130" s="30">
        <f t="shared" si="72"/>
        <v>2E-3</v>
      </c>
      <c r="I130" s="31">
        <f t="shared" si="71"/>
        <v>-2.0992889936181482E-3</v>
      </c>
      <c r="J130" s="30">
        <f t="shared" si="53"/>
        <v>0.99996202686216784</v>
      </c>
      <c r="K130" s="30">
        <f t="shared" si="54"/>
        <v>0</v>
      </c>
      <c r="L130" s="29">
        <v>9.1109999999999997E-2</v>
      </c>
      <c r="M130" s="29">
        <v>0.12055600499999999</v>
      </c>
      <c r="N130" s="37">
        <f t="shared" si="55"/>
        <v>5.4665999999999999E-2</v>
      </c>
      <c r="O130" s="37">
        <f t="shared" si="56"/>
        <v>7.2333602999999996E-2</v>
      </c>
      <c r="P130" s="32">
        <f t="shared" si="68"/>
        <v>0.4</v>
      </c>
      <c r="Q130" s="32">
        <f t="shared" si="73"/>
        <v>0.15741294589136234</v>
      </c>
      <c r="R130" s="49">
        <v>107</v>
      </c>
      <c r="S130" s="50">
        <f t="shared" si="75"/>
        <v>8.0386107818448916E-4</v>
      </c>
      <c r="T130" s="50">
        <f t="shared" si="75"/>
        <v>0.2212473923936038</v>
      </c>
      <c r="U130" s="50">
        <f t="shared" si="75"/>
        <v>0.26549687087232454</v>
      </c>
      <c r="V130" s="50">
        <f t="shared" si="75"/>
        <v>5.5311848098400951E-2</v>
      </c>
      <c r="W130" s="50">
        <f t="shared" si="75"/>
        <v>5.5311848098400951E-2</v>
      </c>
      <c r="X130" s="50">
        <f t="shared" si="75"/>
        <v>1.1999889469065843E-2</v>
      </c>
      <c r="Y130" s="50">
        <f t="shared" si="75"/>
        <v>2.320643750449455E-2</v>
      </c>
      <c r="Z130" s="32">
        <f t="shared" si="75"/>
        <v>9.3321245996652976E-5</v>
      </c>
      <c r="AA130" s="32">
        <f t="shared" si="75"/>
        <v>6.3265868364411866E-4</v>
      </c>
      <c r="AB130" s="32">
        <f t="shared" si="75"/>
        <v>0</v>
      </c>
      <c r="AC130" s="32">
        <f t="shared" si="75"/>
        <v>1.0256936927549897E-4</v>
      </c>
      <c r="AE130" s="19">
        <f t="shared" si="61"/>
        <v>5.698939808743802E-5</v>
      </c>
      <c r="AF130" s="19">
        <f t="shared" si="62"/>
        <v>1.236452424532143E-5</v>
      </c>
      <c r="AG130" s="19">
        <f t="shared" si="63"/>
        <v>3.4350481108310092E-4</v>
      </c>
      <c r="AH130" s="19">
        <f t="shared" si="64"/>
        <v>0.21905666784354758</v>
      </c>
      <c r="AI130" s="19">
        <f t="shared" si="65"/>
        <v>0.21932993440798659</v>
      </c>
    </row>
    <row r="131" spans="1:56" x14ac:dyDescent="0.25">
      <c r="A131" s="45">
        <f t="shared" si="66"/>
        <v>150</v>
      </c>
      <c r="B131" s="32">
        <f t="shared" si="51"/>
        <v>0.60511726598827176</v>
      </c>
      <c r="C131" s="28">
        <f t="shared" si="42"/>
        <v>3.2349806404978435E-5</v>
      </c>
      <c r="D131" s="33">
        <f t="shared" si="52"/>
        <v>1.3234980640497844E-4</v>
      </c>
      <c r="E131" s="28">
        <f t="shared" si="43"/>
        <v>1E-4</v>
      </c>
      <c r="F131" s="34">
        <f t="shared" si="67"/>
        <v>6.7753350380680614E-7</v>
      </c>
      <c r="G131" s="30">
        <f t="shared" si="44"/>
        <v>-9.9322466496193205E-5</v>
      </c>
      <c r="H131" s="30">
        <f t="shared" si="72"/>
        <v>2E-3</v>
      </c>
      <c r="I131" s="31">
        <f t="shared" si="71"/>
        <v>-2.0993224664961931E-3</v>
      </c>
      <c r="J131" s="30">
        <f t="shared" si="53"/>
        <v>0.99996697266009127</v>
      </c>
      <c r="K131" s="30">
        <f t="shared" si="54"/>
        <v>0</v>
      </c>
      <c r="L131" s="29">
        <v>9.1109999999999997E-2</v>
      </c>
      <c r="M131" s="29">
        <v>0.12055600499999999</v>
      </c>
      <c r="N131" s="37">
        <f t="shared" si="55"/>
        <v>3.644399999999999E-2</v>
      </c>
      <c r="O131" s="37">
        <f t="shared" si="56"/>
        <v>4.8222401999999984E-2</v>
      </c>
      <c r="P131" s="32">
        <f t="shared" si="68"/>
        <v>0.60000000000000009</v>
      </c>
      <c r="Q131" s="32">
        <f t="shared" si="73"/>
        <v>0.15741294589136234</v>
      </c>
      <c r="R131" s="49">
        <v>108</v>
      </c>
      <c r="S131" s="50">
        <f t="shared" si="75"/>
        <v>8.0386107818448916E-4</v>
      </c>
      <c r="T131" s="50">
        <f t="shared" si="75"/>
        <v>0.2212473923936038</v>
      </c>
      <c r="U131" s="50">
        <f t="shared" si="75"/>
        <v>0.26549687087232454</v>
      </c>
      <c r="V131" s="50">
        <f t="shared" si="75"/>
        <v>5.5311848098400951E-2</v>
      </c>
      <c r="W131" s="50">
        <f t="shared" si="75"/>
        <v>5.5311848098400951E-2</v>
      </c>
      <c r="X131" s="50">
        <f t="shared" si="75"/>
        <v>1.1999889469065843E-2</v>
      </c>
      <c r="Y131" s="50">
        <f t="shared" si="75"/>
        <v>2.320643750449455E-2</v>
      </c>
      <c r="Z131" s="32">
        <f t="shared" si="75"/>
        <v>9.3321245996652976E-5</v>
      </c>
      <c r="AA131" s="32">
        <f t="shared" si="75"/>
        <v>6.3265868364411866E-4</v>
      </c>
      <c r="AB131" s="32">
        <f t="shared" si="75"/>
        <v>0</v>
      </c>
      <c r="AC131" s="32">
        <f t="shared" si="75"/>
        <v>1.0256936927549897E-4</v>
      </c>
      <c r="AE131" s="19">
        <f t="shared" si="61"/>
        <v>5.3460392263217012E-5</v>
      </c>
      <c r="AF131" s="19">
        <f t="shared" si="62"/>
        <v>1.1927746363148944E-5</v>
      </c>
      <c r="AG131" s="19">
        <f t="shared" si="63"/>
        <v>3.3514785568460834E-4</v>
      </c>
      <c r="AH131" s="19">
        <f t="shared" si="64"/>
        <v>0.21906310277497476</v>
      </c>
      <c r="AI131" s="19">
        <f t="shared" si="65"/>
        <v>0.21933582221566431</v>
      </c>
    </row>
    <row r="132" spans="1:56" x14ac:dyDescent="0.25">
      <c r="A132" s="45">
        <f t="shared" si="66"/>
        <v>151</v>
      </c>
      <c r="B132" s="32">
        <f t="shared" si="51"/>
        <v>0.59559782405991879</v>
      </c>
      <c r="C132" s="28">
        <f t="shared" si="42"/>
        <v>2.9959968175489367E-5</v>
      </c>
      <c r="D132" s="33">
        <f t="shared" si="52"/>
        <v>1.2995996817548937E-4</v>
      </c>
      <c r="E132" s="28">
        <f t="shared" si="43"/>
        <v>1E-4</v>
      </c>
      <c r="F132" s="34">
        <f t="shared" si="67"/>
        <v>6.6139272602683285E-7</v>
      </c>
      <c r="G132" s="30">
        <f t="shared" si="44"/>
        <v>-9.9338607273973176E-5</v>
      </c>
      <c r="H132" s="30">
        <f t="shared" si="72"/>
        <v>2E-3</v>
      </c>
      <c r="I132" s="31">
        <f t="shared" si="71"/>
        <v>-2.0993386072739734E-3</v>
      </c>
      <c r="J132" s="30">
        <f t="shared" si="53"/>
        <v>0.99996937863909863</v>
      </c>
      <c r="K132" s="30">
        <f t="shared" si="54"/>
        <v>0</v>
      </c>
      <c r="L132" s="29">
        <v>9.1109999999999997E-2</v>
      </c>
      <c r="M132" s="29">
        <v>0.12055600499999999</v>
      </c>
      <c r="N132" s="37">
        <f t="shared" si="55"/>
        <v>1.8221999999999995E-2</v>
      </c>
      <c r="O132" s="37">
        <f t="shared" si="56"/>
        <v>2.4111200999999992E-2</v>
      </c>
      <c r="P132" s="32">
        <f t="shared" si="68"/>
        <v>0.8</v>
      </c>
      <c r="Q132" s="32">
        <f t="shared" si="73"/>
        <v>0.15741294589136234</v>
      </c>
      <c r="R132" s="49">
        <v>109</v>
      </c>
      <c r="S132" s="50">
        <f t="shared" si="75"/>
        <v>8.0386107818448916E-4</v>
      </c>
      <c r="T132" s="50">
        <f t="shared" si="75"/>
        <v>0.2212473923936038</v>
      </c>
      <c r="U132" s="50">
        <f t="shared" si="75"/>
        <v>0.26549687087232454</v>
      </c>
      <c r="V132" s="50">
        <f t="shared" si="75"/>
        <v>5.5311848098400951E-2</v>
      </c>
      <c r="W132" s="50">
        <f t="shared" si="75"/>
        <v>5.5311848098400951E-2</v>
      </c>
      <c r="X132" s="50">
        <f t="shared" si="75"/>
        <v>1.1999889469065843E-2</v>
      </c>
      <c r="Y132" s="50">
        <f t="shared" si="75"/>
        <v>2.320643750449455E-2</v>
      </c>
      <c r="Z132" s="32">
        <f t="shared" si="75"/>
        <v>9.3321245996652976E-5</v>
      </c>
      <c r="AA132" s="32">
        <f t="shared" si="75"/>
        <v>6.3265868364411866E-4</v>
      </c>
      <c r="AB132" s="32">
        <f t="shared" si="75"/>
        <v>0</v>
      </c>
      <c r="AC132" s="32">
        <f t="shared" si="75"/>
        <v>1.0256936927549897E-4</v>
      </c>
      <c r="AE132" s="19">
        <f t="shared" si="61"/>
        <v>5.0302346592312786E-5</v>
      </c>
      <c r="AF132" s="19">
        <f t="shared" si="62"/>
        <v>1.1519686968901565E-5</v>
      </c>
      <c r="AG132" s="19">
        <f t="shared" si="63"/>
        <v>3.269942124415182E-4</v>
      </c>
      <c r="AH132" s="19">
        <f t="shared" si="64"/>
        <v>0.21906922654740688</v>
      </c>
      <c r="AI132" s="19">
        <f t="shared" si="65"/>
        <v>0.2193414181915404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7AD1-47F9-684D-81B5-2876AAA2A224}">
  <dimension ref="A2:CB142"/>
  <sheetViews>
    <sheetView zoomScale="85" zoomScaleNormal="85" workbookViewId="0">
      <selection activeCell="E8" sqref="E8:E11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1.5911113938139484E-2</v>
      </c>
      <c r="E5" s="3">
        <f>D5</f>
        <v>1.5911113938139484E-2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6.096925757990309E-2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0.33639759025617083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3.8024717414907531E-2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42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1.153515921070027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9.623130211969011E-2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6.7293117714324086E-2</v>
      </c>
      <c r="T12" s="1">
        <f ca="1">AVERAGE(INDIRECT(ADDRESS(23,COLUMN())&amp;":"&amp;ADDRESS(23 + $L$20,COLUMN())))</f>
        <v>0.10495818196030271</v>
      </c>
      <c r="U12" s="1">
        <f ca="1">AVERAGE(INDIRECT(ADDRESS(23,COLUMN())&amp;":"&amp;ADDRESS(23 + $L$20,COLUMN())))</f>
        <v>0.12594981835236327</v>
      </c>
      <c r="V12" s="1">
        <f ca="1">AVERAGE(INDIRECT(ADDRESS(23,COLUMN())&amp;":"&amp;ADDRESS(23 + $L$20,COLUMN())))</f>
        <v>2.6239545490075677E-2</v>
      </c>
      <c r="W12" s="1">
        <f ca="1">AVERAGE(INDIRECT(ADDRESS(23,COLUMN())&amp;":"&amp;ADDRESS(23 + $L$20,COLUMN())))</f>
        <v>2.6239545490075677E-2</v>
      </c>
      <c r="X12" s="1">
        <f ca="1">AVERAGE(INDIRECT(ADDRESS(23,COLUMN())&amp;":"&amp;ADDRESS(23 + $L$20,COLUMN())))</f>
        <v>0.11548980988113992</v>
      </c>
      <c r="Y12" s="1">
        <f ca="1">AVERAGE(INDIRECT(ADDRESS(23,COLUMN())&amp;":"&amp;ADDRESS(23 + $L$20,COLUMN())))</f>
        <v>6.0904454917180766E-2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0.28498291794649167</v>
      </c>
      <c r="C13" s="9" t="s">
        <v>49</v>
      </c>
      <c r="D13" s="9">
        <f>(1-EXP(-$N$6))*F13/SUM($F$5,$F$13,$F$14)</f>
        <v>2.5480841886440769E-2</v>
      </c>
      <c r="E13" s="3">
        <f>D13</f>
        <v>2.5480841886440769E-2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4.4786579749531617E-2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9.0064495235938041E-2</v>
      </c>
      <c r="T13" s="1">
        <f ca="1">_xlfn.STDEV.P(INDIRECT(ADDRESS(23,COLUMN())&amp;":"&amp;ADDRESS(23 + $L$20,COLUMN())))</f>
        <v>4.8805755147393264E-2</v>
      </c>
      <c r="U13" s="1">
        <f ca="1">_xlfn.STDEV.P(INDIRECT(ADDRESS(23,COLUMN())&amp;":"&amp;ADDRESS(23 + $L$20,COLUMN())))</f>
        <v>5.8566906176871922E-2</v>
      </c>
      <c r="V13" s="1">
        <f ca="1">_xlfn.STDEV.P(INDIRECT(ADDRESS(23,COLUMN())&amp;":"&amp;ADDRESS(23 + $L$20,COLUMN())))</f>
        <v>1.2201438786848316E-2</v>
      </c>
      <c r="W13" s="1">
        <f ca="1">_xlfn.STDEV.P(INDIRECT(ADDRESS(23,COLUMN())&amp;":"&amp;ADDRESS(23 + $L$20,COLUMN())))</f>
        <v>1.2201438786848316E-2</v>
      </c>
      <c r="X13" s="1">
        <f ca="1">_xlfn.STDEV.P(INDIRECT(ADDRESS(23,COLUMN())&amp;":"&amp;ADDRESS(23 + $L$20,COLUMN())))</f>
        <v>0.10423455586042454</v>
      </c>
      <c r="Y13" s="1">
        <f ca="1">_xlfn.STDEV.P(INDIRECT(ADDRESS(23,COLUMN())&amp;":"&amp;ADDRESS(23 + $L$20,COLUMN())))</f>
        <v>4.2470161511082658E-3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1</v>
      </c>
      <c r="C14" s="9" t="s">
        <v>52</v>
      </c>
      <c r="D14" s="9">
        <f>(1-EXP(-$N$6))*F14/SUM($F$5,$F$13,$F$14)</f>
        <v>1.775588077154696E-2</v>
      </c>
      <c r="E14" s="3">
        <f>D14</f>
        <v>1.775588077154696E-2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4.7884880279504383E-2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4.7010387886496424E-4</v>
      </c>
      <c r="T14" s="1">
        <f ca="1">MIN(INDIRECT(ADDRESS(23,COLUMN())&amp;":"&amp;ADDRESS(23 + $L$20,COLUMN())))</f>
        <v>7.3942821718638543E-2</v>
      </c>
      <c r="U14" s="1">
        <f ca="1">MIN(INDIRECT(ADDRESS(23,COLUMN())&amp;":"&amp;ADDRESS(23 + $L$20,COLUMN())))</f>
        <v>8.8731386062366246E-2</v>
      </c>
      <c r="V14" s="1">
        <f ca="1">MIN(INDIRECT(ADDRESS(23,COLUMN())&amp;":"&amp;ADDRESS(23 + $L$20,COLUMN())))</f>
        <v>1.8485705429659636E-2</v>
      </c>
      <c r="W14" s="1">
        <f ca="1">MIN(INDIRECT(ADDRESS(23,COLUMN())&amp;":"&amp;ADDRESS(23 + $L$20,COLUMN())))</f>
        <v>1.8485705429659636E-2</v>
      </c>
      <c r="X14" s="1">
        <f ca="1">MIN(INDIRECT(ADDRESS(23,COLUMN())&amp;":"&amp;ADDRESS(23 + $L$20,COLUMN())))</f>
        <v>1.1999941300461463E-2</v>
      </c>
      <c r="Y14" s="1">
        <f ca="1">MIN(INDIRECT(ADDRESS(23,COLUMN())&amp;":"&amp;ADDRESS(23 + $L$20,COLUMN())))</f>
        <v>0.05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2.3559047266985256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0.24799342330345753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0.33639759025617083</v>
      </c>
      <c r="T15" s="1">
        <f ca="1">MAX(INDIRECT(ADDRESS(23,COLUMN())&amp;":"&amp;ADDRESS(23 + $L$20,COLUMN())))</f>
        <v>0.28782153318732473</v>
      </c>
      <c r="U15" s="1">
        <f ca="1">MAX(INDIRECT(ADDRESS(23,COLUMN())&amp;":"&amp;ADDRESS(23 + $L$20,COLUMN())))</f>
        <v>0.34538583982478965</v>
      </c>
      <c r="V15" s="1">
        <f ca="1">MAX(INDIRECT(ADDRESS(23,COLUMN())&amp;":"&amp;ADDRESS(23 + $L$20,COLUMN())))</f>
        <v>7.1955383296831182E-2</v>
      </c>
      <c r="W15" s="1">
        <f ca="1">MAX(INDIRECT(ADDRESS(23,COLUMN())&amp;":"&amp;ADDRESS(23 + $L$20,COLUMN())))</f>
        <v>7.1955383296831182E-2</v>
      </c>
      <c r="X15" s="1">
        <f ca="1">MAX(INDIRECT(ADDRESS(23,COLUMN())&amp;":"&amp;ADDRESS(23 + $L$20,COLUMN())))</f>
        <v>0.43279657337135841</v>
      </c>
      <c r="Y15" s="1">
        <f ca="1">MAX(INDIRECT(ADDRESS(23,COLUMN())&amp;":"&amp;ADDRESS(23 + $L$20,COLUMN())))</f>
        <v>6.5522366292909917E-2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0.29798223770904864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0.16183978243635511</v>
      </c>
      <c r="R16" s="38">
        <f ca="1">R14/(R14+R15)</f>
        <v>0</v>
      </c>
      <c r="S16" s="38">
        <f t="shared" ref="S16:Y16" ca="1" si="5">S14/(S14+S15)</f>
        <v>1.395514877352768E-3</v>
      </c>
      <c r="T16" s="38">
        <f t="shared" ca="1" si="5"/>
        <v>0.20439499004223116</v>
      </c>
      <c r="U16" s="38">
        <f t="shared" ca="1" si="5"/>
        <v>0.20439499004223116</v>
      </c>
      <c r="V16" s="38">
        <f t="shared" ca="1" si="5"/>
        <v>0.20439499004223116</v>
      </c>
      <c r="W16" s="38">
        <f t="shared" ca="1" si="5"/>
        <v>0.20439499004223116</v>
      </c>
      <c r="X16" s="38">
        <f t="shared" ca="1" si="5"/>
        <v>2.6978496693741565E-2</v>
      </c>
      <c r="Y16" s="38">
        <f t="shared" ca="1" si="5"/>
        <v>0.43281661901924445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0.41586712824395244</v>
      </c>
      <c r="E17" s="11"/>
      <c r="F17" s="11"/>
      <c r="G17" s="11"/>
      <c r="H17" s="24" t="s">
        <v>61</v>
      </c>
      <c r="I17" s="15">
        <v>1.0111122786373248</v>
      </c>
      <c r="J17" s="11"/>
      <c r="K17" s="47" t="s">
        <v>93</v>
      </c>
      <c r="L17" s="53">
        <v>1.2E-2</v>
      </c>
      <c r="M17" s="32">
        <f ca="1">X14</f>
        <v>1.1999941300461463E-2</v>
      </c>
      <c r="P17" s="1" t="s">
        <v>62</v>
      </c>
      <c r="Q17" s="1">
        <f t="shared" ref="Q17:W17" si="7">Q23/(Q23+Q99)</f>
        <v>0.24734360261338323</v>
      </c>
      <c r="R17" s="1">
        <f t="shared" si="7"/>
        <v>0</v>
      </c>
      <c r="S17" s="1">
        <f t="shared" si="7"/>
        <v>0.99622538583924347</v>
      </c>
      <c r="T17" s="1">
        <f t="shared" si="7"/>
        <v>0.33040528606098457</v>
      </c>
      <c r="U17" s="1">
        <f t="shared" si="7"/>
        <v>0.33040528606098452</v>
      </c>
      <c r="V17" s="1">
        <f t="shared" si="7"/>
        <v>0.33040528606098457</v>
      </c>
      <c r="W17" s="1">
        <f t="shared" si="7"/>
        <v>0.33040528606098457</v>
      </c>
      <c r="X17" s="1">
        <f>X23/(X23+X99)</f>
        <v>0.8541340565976594</v>
      </c>
      <c r="Y17" s="1">
        <f>Y23/(Y23+Y99)</f>
        <v>0.45240373740814904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22.052380038876436</v>
      </c>
      <c r="J18" s="11"/>
      <c r="K18" s="47" t="s">
        <v>95</v>
      </c>
      <c r="L18" s="53">
        <v>0.9</v>
      </c>
      <c r="M18" s="32">
        <f ca="1">X15</f>
        <v>0.43279657337135841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6.5522366292909917E-2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4.7280259942521967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42</v>
      </c>
      <c r="B23" s="32">
        <f>C23/AE23</f>
        <v>1</v>
      </c>
      <c r="C23" s="28">
        <f t="shared" ref="C23:C86" si="8">MAX(D23-E23,$I$14*E23)</f>
        <v>0.30965655873049275</v>
      </c>
      <c r="D23" s="33">
        <f>I7</f>
        <v>0.33639759025617083</v>
      </c>
      <c r="E23" s="28">
        <f t="shared" ref="E23:E86" si="9">MAX($I$15,((EXP($Y$9+$Y$8*A23)-1)/EXP($Y$9+$Y$8*A23))*F23)</f>
        <v>2.6741031525678072E-2</v>
      </c>
      <c r="F23" s="34">
        <f>I8</f>
        <v>3.8024717414907531E-2</v>
      </c>
      <c r="G23" s="30">
        <f t="shared" ref="G23:G86" si="10">F23-E23</f>
        <v>1.1283685889229459E-2</v>
      </c>
      <c r="H23" s="30">
        <f>$I$3*(F23-E23)</f>
        <v>6.7702115335376749E-3</v>
      </c>
      <c r="I23" s="31">
        <f t="shared" ref="I23:I40" si="11">G23-H23</f>
        <v>4.5134743556917841E-3</v>
      </c>
      <c r="J23" s="30">
        <f>I5</f>
        <v>0.01</v>
      </c>
      <c r="K23" s="30"/>
      <c r="L23" s="29">
        <v>4.7174105130899244E-2</v>
      </c>
      <c r="M23" s="29">
        <v>2.4544032233543584E-2</v>
      </c>
      <c r="N23" s="37">
        <f>L23*(1-P23)+L28*P23</f>
        <v>4.7174105130899244E-2</v>
      </c>
      <c r="O23" s="37">
        <f>M23*(1-P23)+M28*P23</f>
        <v>2.4544032233543584E-2</v>
      </c>
      <c r="P23" s="37">
        <f>0</f>
        <v>0</v>
      </c>
      <c r="Q23" s="32">
        <f t="shared" ref="Q23:Q86" si="12">N23+(H23*($D$5+$D$14))/(C24+E24)</f>
        <v>4.7884880279504383E-2</v>
      </c>
      <c r="R23" s="43">
        <v>0</v>
      </c>
      <c r="S23" s="44">
        <f t="shared" ref="S23:S86" si="13">D23</f>
        <v>0.33639759025617083</v>
      </c>
      <c r="T23" s="44">
        <f t="shared" ref="T23:T86" si="14">Q23*(C23+E23)/(C23*($S$3*(1+$S$5))+E23*(1+$S$7))</f>
        <v>7.5392997060508463E-2</v>
      </c>
      <c r="U23" s="44">
        <f t="shared" ref="U23:U86" si="15">T23*$S$7</f>
        <v>9.0471596472610147E-2</v>
      </c>
      <c r="V23" s="44">
        <f t="shared" ref="V23:V86" si="16">T23*$S$3</f>
        <v>1.8848249265127116E-2</v>
      </c>
      <c r="W23" s="44">
        <f t="shared" ref="W23:W86" si="17">V23*$S$5</f>
        <v>1.8848249265127116E-2</v>
      </c>
      <c r="X23" s="44">
        <f>MIN((C24-AA24)/E23,1-T23-U23)</f>
        <v>0.43279657337135841</v>
      </c>
      <c r="Y23" s="44">
        <f>MIN($I$16*(1+ R23*$I$17),1-V23-W23)</f>
        <v>0.05</v>
      </c>
      <c r="Z23" s="32"/>
      <c r="AA23" s="32"/>
      <c r="AB23" s="32"/>
      <c r="AC23" s="32">
        <f>H23</f>
        <v>6.7702115335376749E-3</v>
      </c>
      <c r="AD23" s="32"/>
      <c r="AE23" s="35">
        <f>C23</f>
        <v>0.30965655873049275</v>
      </c>
      <c r="AF23" s="35">
        <f>E23</f>
        <v>2.6741031525678072E-2</v>
      </c>
      <c r="AG23" s="35">
        <f>H23</f>
        <v>6.7702115335376749E-3</v>
      </c>
      <c r="AH23" s="35">
        <f>I23</f>
        <v>4.5134743556917841E-3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43</v>
      </c>
      <c r="B24" s="32">
        <f t="shared" ref="B24:B87" si="18">C24/AE24</f>
        <v>1</v>
      </c>
      <c r="C24" s="28">
        <f t="shared" si="8"/>
        <v>0.29418191120272491</v>
      </c>
      <c r="D24" s="33">
        <f t="shared" ref="D24:D87" si="19">EXP(-N24)*D23</f>
        <v>0.32068183071732143</v>
      </c>
      <c r="E24" s="28">
        <f t="shared" si="9"/>
        <v>2.6499919514596491E-2</v>
      </c>
      <c r="F24" s="34">
        <f>MIN(D24/$I$12,F23*EXP(-O24))</f>
        <v>3.709366697994837E-2</v>
      </c>
      <c r="G24" s="30">
        <f t="shared" si="10"/>
        <v>1.0593747465351879E-2</v>
      </c>
      <c r="H24" s="30">
        <f t="shared" ref="H24:H42" si="20">H23*EXP(-$N$6)</f>
        <v>6.3697681680307729E-3</v>
      </c>
      <c r="I24" s="31">
        <f t="shared" si="11"/>
        <v>4.2239792973211062E-3</v>
      </c>
      <c r="J24" s="30">
        <f t="shared" ref="J24:J87" si="21">1-AP24-I24-H24-E24-C24-AO24</f>
        <v>0.66872442181732672</v>
      </c>
      <c r="K24" s="30">
        <f t="shared" ref="K24:K87" si="22">(C23+E23)*$L$8</f>
        <v>0</v>
      </c>
      <c r="L24" s="29">
        <v>4.7174105130899244E-2</v>
      </c>
      <c r="M24" s="29">
        <v>2.4544032233543584E-2</v>
      </c>
      <c r="N24" s="37">
        <f t="shared" ref="N24:N87" si="23">L24*(1-P24)+L29*P24</f>
        <v>4.7844314725517562E-2</v>
      </c>
      <c r="O24" s="37">
        <f t="shared" ref="O24:O87" si="24">M24*(1-P24)+M29*P24</f>
        <v>2.4790152863969826E-2</v>
      </c>
      <c r="P24" s="32">
        <f>MOD(P23+0.2, 1)</f>
        <v>0.2</v>
      </c>
      <c r="Q24" s="32">
        <f t="shared" si="12"/>
        <v>4.8546292258938195E-2</v>
      </c>
      <c r="R24" s="43">
        <v>1</v>
      </c>
      <c r="S24" s="44">
        <f t="shared" si="13"/>
        <v>0.32068183071732143</v>
      </c>
      <c r="T24" s="44">
        <f t="shared" si="14"/>
        <v>7.5796557115621235E-2</v>
      </c>
      <c r="U24" s="44">
        <f t="shared" si="15"/>
        <v>9.0955868538745474E-2</v>
      </c>
      <c r="V24" s="44">
        <f t="shared" si="16"/>
        <v>1.8949139278905309E-2</v>
      </c>
      <c r="W24" s="44">
        <f t="shared" si="17"/>
        <v>1.8949139278905309E-2</v>
      </c>
      <c r="X24" s="44">
        <f>MIN((C25-AA25)/E24,1-T24-U24-$I$13)</f>
        <v>0.4150010832485761</v>
      </c>
      <c r="Y24" s="44">
        <f>MIN(Y23*$I$17*(1-POWER(R24,$I$19)*$I$18/100000),1-V24-W24-$I$13)</f>
        <v>5.0544465215751004E-2</v>
      </c>
      <c r="Z24" s="32">
        <f t="shared" ref="Z24:Z87" si="25">E23*(1-T23-U23)+H23*$D$14+C23*Y23</f>
        <v>3.7908680206327455E-2</v>
      </c>
      <c r="AA24" s="32">
        <f t="shared" ref="AA24:AA87" si="26">C23*(1-V23-W23-Y23)+$D$5*H23</f>
        <v>0.28260848438999597</v>
      </c>
      <c r="AB24" s="32">
        <f t="shared" ref="AB24:AB87" si="27">AK23*(BF23+BG23)+AL23*(BH23+BI23)</f>
        <v>0</v>
      </c>
      <c r="AC24" s="32">
        <f t="shared" ref="AC24:AC87" si="28">AC23*(1-($D$5+$D$13+$D$14))</f>
        <v>6.3697681680307729E-3</v>
      </c>
      <c r="AD24" s="32"/>
      <c r="AE24" s="35">
        <f t="shared" ref="AE24:AE87" si="29">AE23*(1-V23-W23-Y23)+$D$5*AG23+X23*AF23</f>
        <v>0.29418191120272491</v>
      </c>
      <c r="AF24" s="35">
        <f t="shared" ref="AF24:AF87" si="30">AF23*(1-T23-U23-X23)+AG23*$D$14+Y23*AE23</f>
        <v>2.6335253393598514E-2</v>
      </c>
      <c r="AG24" s="35">
        <f t="shared" ref="AG24:AG87" si="31">AG23*(1-$D$5-$D$14)</f>
        <v>6.5422788576546039E-3</v>
      </c>
      <c r="AH24" s="35">
        <f t="shared" ref="AH24:AH87" si="32">AH23+AE23*V23+U23*AF23</f>
        <v>1.2769262174678078E-2</v>
      </c>
      <c r="AI24" s="35">
        <f t="shared" ref="AI24:AI87" si="33">AI23+T23*AF23+W23*AE23</f>
        <v>1.7852570516744212E-2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44</v>
      </c>
      <c r="B25" s="32">
        <f>C25/AE25</f>
        <v>1.0002349301841573</v>
      </c>
      <c r="C25" s="28">
        <f t="shared" si="8"/>
        <v>0.27926250121904439</v>
      </c>
      <c r="D25" s="33">
        <f t="shared" si="19"/>
        <v>0.30549546246876741</v>
      </c>
      <c r="E25" s="28">
        <f t="shared" si="9"/>
        <v>2.6232961249723016E-2</v>
      </c>
      <c r="F25" s="34">
        <f t="shared" ref="F25:F88" si="35">MIN(D25/$I$12,F24*EXP(-O25))</f>
        <v>3.6176508806832035E-2</v>
      </c>
      <c r="G25" s="30">
        <f t="shared" si="10"/>
        <v>9.9435475571090191E-3</v>
      </c>
      <c r="H25" s="30">
        <f t="shared" si="20"/>
        <v>5.9930101612728761E-3</v>
      </c>
      <c r="I25" s="31">
        <f t="shared" si="11"/>
        <v>3.950537395836143E-3</v>
      </c>
      <c r="J25" s="30">
        <f t="shared" si="21"/>
        <v>0.68456098997412362</v>
      </c>
      <c r="K25" s="30">
        <f t="shared" si="22"/>
        <v>0</v>
      </c>
      <c r="L25" s="29">
        <v>4.7174105130899244E-2</v>
      </c>
      <c r="M25" s="29">
        <v>2.4544032233543584E-2</v>
      </c>
      <c r="N25" s="37">
        <f t="shared" si="23"/>
        <v>4.8514524320135879E-2</v>
      </c>
      <c r="O25" s="37">
        <f t="shared" si="24"/>
        <v>2.5036273494396067E-2</v>
      </c>
      <c r="P25" s="32">
        <f t="shared" ref="P25:P88" si="36">MOD(P24+0.2, 1)</f>
        <v>0.4</v>
      </c>
      <c r="Q25" s="32">
        <f t="shared" si="12"/>
        <v>4.9208277935355343E-2</v>
      </c>
      <c r="R25" s="43">
        <v>2</v>
      </c>
      <c r="S25" s="44">
        <f t="shared" si="13"/>
        <v>0.30549546246876741</v>
      </c>
      <c r="T25" s="44">
        <f t="shared" si="14"/>
        <v>7.6176237935930702E-2</v>
      </c>
      <c r="U25" s="44">
        <f t="shared" si="15"/>
        <v>9.1411485523116842E-2</v>
      </c>
      <c r="V25" s="44">
        <f t="shared" si="16"/>
        <v>1.9044059483982675E-2</v>
      </c>
      <c r="W25" s="44">
        <f t="shared" si="17"/>
        <v>1.9044059483982675E-2</v>
      </c>
      <c r="X25" s="44">
        <f t="shared" ref="X25:X88" si="37">MIN((C26-AA26)/E25,1-T25-U25-$I$13)</f>
        <v>0.3977954470226811</v>
      </c>
      <c r="Y25" s="44">
        <f t="shared" ref="Y25:Y33" si="38">MIN(Y24*$I$17*(1-POWER(R25,$I$19)*$I$18/100000),1-V25-W25-$I$13)</f>
        <v>5.1083589161047514E-2</v>
      </c>
      <c r="Z25" s="32">
        <f t="shared" si="25"/>
        <v>3.7063361877915264E-2</v>
      </c>
      <c r="AA25" s="32">
        <f t="shared" si="26"/>
        <v>0.26826500591448676</v>
      </c>
      <c r="AB25" s="32">
        <f t="shared" si="27"/>
        <v>0</v>
      </c>
      <c r="AC25" s="32">
        <f t="shared" si="28"/>
        <v>5.9930101612728761E-3</v>
      </c>
      <c r="AD25" s="32"/>
      <c r="AE25" s="35">
        <f t="shared" si="29"/>
        <v>0.27919690943769404</v>
      </c>
      <c r="AF25" s="35">
        <f t="shared" si="30"/>
        <v>2.6000058625284452E-2</v>
      </c>
      <c r="AG25" s="35">
        <f t="shared" si="31"/>
        <v>6.3220199899646527E-3</v>
      </c>
      <c r="AH25" s="35">
        <f t="shared" si="32"/>
        <v>2.0739102028995763E-2</v>
      </c>
      <c r="AI25" s="35">
        <f t="shared" si="33"/>
        <v>2.5423186063461445E-2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45</v>
      </c>
      <c r="B26" s="32">
        <f t="shared" si="18"/>
        <v>1.0005558414382456</v>
      </c>
      <c r="C26" s="28">
        <f t="shared" si="8"/>
        <v>0.26489089498353235</v>
      </c>
      <c r="D26" s="33">
        <f t="shared" si="19"/>
        <v>0.29083328283751481</v>
      </c>
      <c r="E26" s="28">
        <f t="shared" si="9"/>
        <v>2.5942387853982427E-2</v>
      </c>
      <c r="F26" s="34">
        <f t="shared" si="35"/>
        <v>3.5273345229833532E-2</v>
      </c>
      <c r="G26" s="30">
        <f t="shared" si="10"/>
        <v>9.3309573758511045E-3</v>
      </c>
      <c r="H26" s="30">
        <f t="shared" si="20"/>
        <v>5.6385365755349777E-3</v>
      </c>
      <c r="I26" s="31">
        <f t="shared" si="11"/>
        <v>3.6924208003161268E-3</v>
      </c>
      <c r="J26" s="30">
        <f t="shared" si="21"/>
        <v>0.69983575978663415</v>
      </c>
      <c r="K26" s="30">
        <f t="shared" si="22"/>
        <v>0</v>
      </c>
      <c r="L26" s="29">
        <v>4.7174105130899244E-2</v>
      </c>
      <c r="M26" s="29">
        <v>2.4544032233543584E-2</v>
      </c>
      <c r="N26" s="37">
        <f t="shared" si="23"/>
        <v>4.918473391475419E-2</v>
      </c>
      <c r="O26" s="37">
        <f t="shared" si="24"/>
        <v>2.5282394124822305E-2</v>
      </c>
      <c r="P26" s="32">
        <f t="shared" si="36"/>
        <v>0.60000000000000009</v>
      </c>
      <c r="Q26" s="32">
        <f t="shared" si="12"/>
        <v>4.9870819625091337E-2</v>
      </c>
      <c r="R26" s="43">
        <v>3</v>
      </c>
      <c r="S26" s="44">
        <f t="shared" si="13"/>
        <v>0.29083328283751481</v>
      </c>
      <c r="T26" s="44">
        <f t="shared" si="14"/>
        <v>7.6531203149839439E-2</v>
      </c>
      <c r="U26" s="44">
        <f t="shared" si="15"/>
        <v>9.1837443779807321E-2</v>
      </c>
      <c r="V26" s="44">
        <f t="shared" si="16"/>
        <v>1.913280078745986E-2</v>
      </c>
      <c r="W26" s="44">
        <f t="shared" si="17"/>
        <v>1.913280078745986E-2</v>
      </c>
      <c r="X26" s="44">
        <f t="shared" si="37"/>
        <v>0.38113249509272212</v>
      </c>
      <c r="Y26" s="44">
        <f t="shared" si="38"/>
        <v>5.1617073251577446E-2</v>
      </c>
      <c r="Z26" s="32">
        <f t="shared" si="25"/>
        <v>3.6208781048538946E-2</v>
      </c>
      <c r="AA26" s="32">
        <f t="shared" si="26"/>
        <v>0.25445554243647012</v>
      </c>
      <c r="AB26" s="32">
        <f t="shared" si="27"/>
        <v>0</v>
      </c>
      <c r="AC26" s="32">
        <f t="shared" si="28"/>
        <v>5.6385365755349777E-3</v>
      </c>
      <c r="AD26" s="32"/>
      <c r="AE26" s="35">
        <f t="shared" si="29"/>
        <v>0.26474373944263402</v>
      </c>
      <c r="AF26" s="35">
        <f t="shared" si="30"/>
        <v>2.5674696296936812E-2</v>
      </c>
      <c r="AG26" s="35">
        <f t="shared" si="31"/>
        <v>6.1091765764079804E-3</v>
      </c>
      <c r="AH26" s="35">
        <f t="shared" si="32"/>
        <v>2.8432848562696709E-2</v>
      </c>
      <c r="AI26" s="35">
        <f t="shared" si="33"/>
        <v>3.272081526672483E-2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46</v>
      </c>
      <c r="B27" s="32">
        <f t="shared" si="18"/>
        <v>1.0009108394926121</v>
      </c>
      <c r="C27" s="28">
        <f t="shared" si="8"/>
        <v>0.25105899521457686</v>
      </c>
      <c r="D27" s="33">
        <f t="shared" si="19"/>
        <v>0.27668930892850746</v>
      </c>
      <c r="E27" s="28">
        <f t="shared" si="9"/>
        <v>2.5630313713930583E-2</v>
      </c>
      <c r="F27" s="34">
        <f t="shared" si="35"/>
        <v>3.438426583812252E-2</v>
      </c>
      <c r="G27" s="30">
        <f t="shared" si="10"/>
        <v>8.7539521241919369E-3</v>
      </c>
      <c r="H27" s="30">
        <f t="shared" si="20"/>
        <v>5.3050293355239482E-3</v>
      </c>
      <c r="I27" s="31">
        <f t="shared" si="11"/>
        <v>3.4489227886679887E-3</v>
      </c>
      <c r="J27" s="30">
        <f t="shared" si="21"/>
        <v>0.71455673894730065</v>
      </c>
      <c r="K27" s="30">
        <f t="shared" si="22"/>
        <v>0</v>
      </c>
      <c r="L27" s="29">
        <v>4.7174105130899244E-2</v>
      </c>
      <c r="M27" s="29">
        <v>2.4544032233543584E-2</v>
      </c>
      <c r="N27" s="37">
        <f t="shared" si="23"/>
        <v>4.9854943509372508E-2</v>
      </c>
      <c r="O27" s="37">
        <f t="shared" si="24"/>
        <v>2.552851475524855E-2</v>
      </c>
      <c r="P27" s="32">
        <f t="shared" si="36"/>
        <v>0.8</v>
      </c>
      <c r="Q27" s="32">
        <f t="shared" si="12"/>
        <v>5.0533900957822779E-2</v>
      </c>
      <c r="R27" s="43">
        <v>4</v>
      </c>
      <c r="S27" s="44">
        <f t="shared" si="13"/>
        <v>0.27668930892850746</v>
      </c>
      <c r="T27" s="44">
        <f t="shared" si="14"/>
        <v>7.6860615343092076E-2</v>
      </c>
      <c r="U27" s="44">
        <f t="shared" si="15"/>
        <v>9.2232738411710494E-2</v>
      </c>
      <c r="V27" s="44">
        <f t="shared" si="16"/>
        <v>1.9215153835773019E-2</v>
      </c>
      <c r="W27" s="44">
        <f t="shared" si="17"/>
        <v>1.9215153835773019E-2</v>
      </c>
      <c r="X27" s="44">
        <f t="shared" si="37"/>
        <v>0.36497155955204574</v>
      </c>
      <c r="Y27" s="44">
        <f t="shared" si="38"/>
        <v>5.2144619424281655E-2</v>
      </c>
      <c r="Z27" s="32">
        <f t="shared" si="25"/>
        <v>3.5347513026085409E-2</v>
      </c>
      <c r="AA27" s="32">
        <f t="shared" si="26"/>
        <v>0.24117150820312541</v>
      </c>
      <c r="AB27" s="32">
        <f t="shared" si="27"/>
        <v>0</v>
      </c>
      <c r="AC27" s="32">
        <f t="shared" si="28"/>
        <v>5.3050293355239482E-3</v>
      </c>
      <c r="AD27" s="32"/>
      <c r="AE27" s="35">
        <f t="shared" si="29"/>
        <v>0.25083052886293572</v>
      </c>
      <c r="AF27" s="35">
        <f t="shared" si="30"/>
        <v>2.5340192163302553E-2</v>
      </c>
      <c r="AG27" s="35">
        <f t="shared" si="31"/>
        <v>5.9034989609295123E-3</v>
      </c>
      <c r="AH27" s="35">
        <f t="shared" si="32"/>
        <v>3.585603626691336E-2</v>
      </c>
      <c r="AI27" s="35">
        <f t="shared" si="33"/>
        <v>3.9751019891319225E-2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47</v>
      </c>
      <c r="B28" s="32">
        <f t="shared" si="18"/>
        <v>1.0012808244353859</v>
      </c>
      <c r="C28" s="28">
        <f t="shared" si="8"/>
        <v>0.23775808952044897</v>
      </c>
      <c r="D28" s="33">
        <f t="shared" si="19"/>
        <v>0.26305683070637542</v>
      </c>
      <c r="E28" s="28">
        <f t="shared" si="9"/>
        <v>2.5298741185926465E-2</v>
      </c>
      <c r="F28" s="34">
        <f t="shared" si="35"/>
        <v>3.3509347706847693E-2</v>
      </c>
      <c r="G28" s="30">
        <f>F28-E28</f>
        <v>8.2106065209212285E-3</v>
      </c>
      <c r="H28" s="30">
        <f t="shared" si="20"/>
        <v>4.9912483272487162E-3</v>
      </c>
      <c r="I28" s="31">
        <f t="shared" si="11"/>
        <v>3.2193581936725123E-3</v>
      </c>
      <c r="J28" s="30">
        <f t="shared" si="21"/>
        <v>0.72873256277270337</v>
      </c>
      <c r="K28" s="30">
        <f t="shared" si="22"/>
        <v>0</v>
      </c>
      <c r="L28" s="29">
        <v>5.0525153103990826E-2</v>
      </c>
      <c r="M28" s="29">
        <v>2.5774635385674788E-2</v>
      </c>
      <c r="N28" s="37">
        <f t="shared" si="23"/>
        <v>5.0525153103990826E-2</v>
      </c>
      <c r="O28" s="37">
        <f t="shared" si="24"/>
        <v>2.5774635385674788E-2</v>
      </c>
      <c r="P28" s="32">
        <f t="shared" si="36"/>
        <v>0</v>
      </c>
      <c r="Q28" s="32">
        <f t="shared" si="12"/>
        <v>5.1197549888503238E-2</v>
      </c>
      <c r="R28" s="43">
        <v>5</v>
      </c>
      <c r="S28" s="44">
        <f t="shared" si="13"/>
        <v>0.26305683070637542</v>
      </c>
      <c r="T28" s="44">
        <f t="shared" si="14"/>
        <v>7.7163702417205424E-2</v>
      </c>
      <c r="U28" s="44">
        <f t="shared" si="15"/>
        <v>9.2596442900646503E-2</v>
      </c>
      <c r="V28" s="44">
        <f t="shared" si="16"/>
        <v>1.9290925604301356E-2</v>
      </c>
      <c r="W28" s="44">
        <f t="shared" si="17"/>
        <v>1.9290925604301356E-2</v>
      </c>
      <c r="X28" s="44">
        <f t="shared" si="37"/>
        <v>0.34864648615926319</v>
      </c>
      <c r="Y28" s="44">
        <f t="shared" si="38"/>
        <v>5.2665930408871658E-2</v>
      </c>
      <c r="Z28" s="32">
        <f t="shared" si="25"/>
        <v>3.4481969237132135E-2</v>
      </c>
      <c r="AA28" s="32">
        <f t="shared" si="26"/>
        <v>0.22840375395246754</v>
      </c>
      <c r="AB28" s="32">
        <f t="shared" si="27"/>
        <v>0</v>
      </c>
      <c r="AC28" s="32">
        <f t="shared" si="28"/>
        <v>4.9912483272487162E-3</v>
      </c>
      <c r="AD28" s="32"/>
      <c r="AE28" s="35">
        <f t="shared" si="29"/>
        <v>0.23745395269555752</v>
      </c>
      <c r="AF28" s="35">
        <f t="shared" si="30"/>
        <v>2.4991168923663792E-2</v>
      </c>
      <c r="AG28" s="35">
        <f t="shared" si="31"/>
        <v>5.7047458926432586E-3</v>
      </c>
      <c r="AH28" s="35">
        <f t="shared" si="32"/>
        <v>4.3012978780823337E-2</v>
      </c>
      <c r="AI28" s="35">
        <f t="shared" si="33"/>
        <v>4.651842985271247E-2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48</v>
      </c>
      <c r="B29" s="32">
        <f t="shared" si="18"/>
        <v>1.0016575331513675</v>
      </c>
      <c r="C29" s="28">
        <f t="shared" si="8"/>
        <v>0.22496292482965341</v>
      </c>
      <c r="D29" s="33">
        <f t="shared" si="19"/>
        <v>0.24991245481649424</v>
      </c>
      <c r="E29" s="28">
        <f t="shared" si="9"/>
        <v>2.4949529986840822E-2</v>
      </c>
      <c r="F29" s="34">
        <f t="shared" si="35"/>
        <v>3.2648609618180863E-2</v>
      </c>
      <c r="G29" s="30">
        <f t="shared" si="10"/>
        <v>7.6990796313400403E-3</v>
      </c>
      <c r="H29" s="30">
        <f t="shared" si="20"/>
        <v>4.6960267867779161E-3</v>
      </c>
      <c r="I29" s="31">
        <f t="shared" si="11"/>
        <v>3.0030528445621242E-3</v>
      </c>
      <c r="J29" s="30">
        <f t="shared" si="21"/>
        <v>0.74238846555216564</v>
      </c>
      <c r="K29" s="30">
        <f t="shared" si="22"/>
        <v>0</v>
      </c>
      <c r="L29" s="29">
        <v>5.0525153103990826E-2</v>
      </c>
      <c r="M29" s="29">
        <v>2.5774635385674788E-2</v>
      </c>
      <c r="N29" s="37">
        <f t="shared" si="23"/>
        <v>5.1259419369870621E-2</v>
      </c>
      <c r="O29" s="37">
        <f t="shared" si="24"/>
        <v>2.6022165552818419E-2</v>
      </c>
      <c r="P29" s="32">
        <f t="shared" si="36"/>
        <v>0.2</v>
      </c>
      <c r="Q29" s="32">
        <f t="shared" si="12"/>
        <v>5.1925808012259614E-2</v>
      </c>
      <c r="R29" s="43">
        <v>6</v>
      </c>
      <c r="S29" s="44">
        <f t="shared" si="13"/>
        <v>0.24991245481649424</v>
      </c>
      <c r="T29" s="44">
        <f t="shared" si="14"/>
        <v>7.7534043939681024E-2</v>
      </c>
      <c r="U29" s="44">
        <f t="shared" si="15"/>
        <v>9.3040852727617224E-2</v>
      </c>
      <c r="V29" s="44">
        <f t="shared" si="16"/>
        <v>1.9383510984920256E-2</v>
      </c>
      <c r="W29" s="44">
        <f t="shared" si="17"/>
        <v>1.9383510984920256E-2</v>
      </c>
      <c r="X29" s="44">
        <f t="shared" si="37"/>
        <v>0.33320543557442289</v>
      </c>
      <c r="Y29" s="44">
        <f>MIN(Y28*$I$17*(1-POWER(R29,$I$19)*$I$18/100000),1-V29-W29-$I$13)</f>
        <v>5.3180710001420162E-2</v>
      </c>
      <c r="Z29" s="32">
        <f t="shared" si="25"/>
        <v>3.3614398212874916E-2</v>
      </c>
      <c r="AA29" s="32">
        <f t="shared" si="26"/>
        <v>0.21614260761092752</v>
      </c>
      <c r="AB29" s="32">
        <f t="shared" si="27"/>
        <v>0</v>
      </c>
      <c r="AC29" s="32">
        <f t="shared" si="28"/>
        <v>4.6960267867779161E-3</v>
      </c>
      <c r="AD29" s="32"/>
      <c r="AE29" s="35">
        <f t="shared" si="29"/>
        <v>0.22459065836792114</v>
      </c>
      <c r="AF29" s="35">
        <f t="shared" si="30"/>
        <v>2.464260736114917E-2</v>
      </c>
      <c r="AG29" s="35">
        <f t="shared" si="31"/>
        <v>5.512684242855532E-3</v>
      </c>
      <c r="AH29" s="35">
        <f t="shared" si="32"/>
        <v>4.990777866298108E-2</v>
      </c>
      <c r="AI29" s="35">
        <f t="shared" si="33"/>
        <v>5.3027547510493468E-2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49</v>
      </c>
      <c r="B30" s="32">
        <f t="shared" si="18"/>
        <v>1.0020133534547542</v>
      </c>
      <c r="C30" s="28">
        <f t="shared" si="8"/>
        <v>0.21266613213784896</v>
      </c>
      <c r="D30" s="33">
        <f t="shared" si="19"/>
        <v>0.23725060562287992</v>
      </c>
      <c r="E30" s="28">
        <f t="shared" si="9"/>
        <v>2.4584473485030969E-2</v>
      </c>
      <c r="F30" s="34">
        <f t="shared" si="35"/>
        <v>3.1802107928857577E-2</v>
      </c>
      <c r="G30" s="30">
        <f>F30-E30</f>
        <v>7.217634443826608E-3</v>
      </c>
      <c r="H30" s="30">
        <f t="shared" si="20"/>
        <v>4.4182669617425395E-3</v>
      </c>
      <c r="I30" s="31">
        <f t="shared" si="11"/>
        <v>2.7993674820840685E-3</v>
      </c>
      <c r="J30" s="30">
        <f t="shared" si="21"/>
        <v>0.75553175993329336</v>
      </c>
      <c r="K30" s="30">
        <f t="shared" si="22"/>
        <v>0</v>
      </c>
      <c r="L30" s="29">
        <v>5.0525153103990826E-2</v>
      </c>
      <c r="M30" s="29">
        <v>2.5774635385674788E-2</v>
      </c>
      <c r="N30" s="37">
        <f t="shared" si="23"/>
        <v>5.1993685635750408E-2</v>
      </c>
      <c r="O30" s="37">
        <f t="shared" si="24"/>
        <v>2.6269695719962044E-2</v>
      </c>
      <c r="P30" s="32">
        <f t="shared" si="36"/>
        <v>0.4</v>
      </c>
      <c r="Q30" s="32">
        <f t="shared" si="12"/>
        <v>5.2654604933862023E-2</v>
      </c>
      <c r="R30" s="43">
        <v>7</v>
      </c>
      <c r="S30" s="44">
        <f t="shared" si="13"/>
        <v>0.23725060562287992</v>
      </c>
      <c r="T30" s="44">
        <f t="shared" si="14"/>
        <v>7.7873220094175868E-2</v>
      </c>
      <c r="U30" s="44">
        <f t="shared" si="15"/>
        <v>9.3447864113011037E-2</v>
      </c>
      <c r="V30" s="44">
        <f t="shared" si="16"/>
        <v>1.9468305023543967E-2</v>
      </c>
      <c r="W30" s="44">
        <f t="shared" si="17"/>
        <v>1.9468305023543967E-2</v>
      </c>
      <c r="X30" s="44">
        <f t="shared" si="37"/>
        <v>0.31814848726143885</v>
      </c>
      <c r="Y30" s="44">
        <f t="shared" si="38"/>
        <v>5.3688663339680906E-2</v>
      </c>
      <c r="Z30" s="32">
        <f t="shared" si="25"/>
        <v>3.2740836645600888E-2</v>
      </c>
      <c r="AA30" s="32">
        <f t="shared" si="26"/>
        <v>0.20435281313120654</v>
      </c>
      <c r="AB30" s="32">
        <f t="shared" si="27"/>
        <v>0</v>
      </c>
      <c r="AC30" s="32">
        <f t="shared" si="28"/>
        <v>4.4182669617425395E-3</v>
      </c>
      <c r="AD30" s="32"/>
      <c r="AE30" s="35">
        <f t="shared" si="29"/>
        <v>0.21223882037561279</v>
      </c>
      <c r="AF30" s="35">
        <f t="shared" si="30"/>
        <v>2.4269919673286927E-2</v>
      </c>
      <c r="AG30" s="35">
        <f t="shared" si="31"/>
        <v>5.3270887316151424E-3</v>
      </c>
      <c r="AH30" s="35">
        <f t="shared" si="32"/>
        <v>5.6553903358879325E-2</v>
      </c>
      <c r="AI30" s="35">
        <f t="shared" si="33"/>
        <v>5.929154400600619E-2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50</v>
      </c>
      <c r="B31" s="32">
        <f t="shared" si="18"/>
        <v>1.0023621687318678</v>
      </c>
      <c r="C31" s="28">
        <f t="shared" si="8"/>
        <v>0.20085968610689292</v>
      </c>
      <c r="D31" s="33">
        <f t="shared" si="19"/>
        <v>0.22506495248660108</v>
      </c>
      <c r="E31" s="28">
        <f t="shared" si="9"/>
        <v>2.4205266379708143E-2</v>
      </c>
      <c r="F31" s="34">
        <f t="shared" si="35"/>
        <v>3.0969887107990621E-2</v>
      </c>
      <c r="G31" s="30">
        <f t="shared" si="10"/>
        <v>6.7646207282824784E-3</v>
      </c>
      <c r="H31" s="30">
        <f t="shared" si="20"/>
        <v>4.1569360294513242E-3</v>
      </c>
      <c r="I31" s="31">
        <f t="shared" si="11"/>
        <v>2.6076846988311543E-3</v>
      </c>
      <c r="J31" s="30">
        <f t="shared" si="21"/>
        <v>0.7681704267851166</v>
      </c>
      <c r="K31" s="30">
        <f t="shared" si="22"/>
        <v>0</v>
      </c>
      <c r="L31" s="29">
        <v>5.0525153103990826E-2</v>
      </c>
      <c r="M31" s="29">
        <v>2.5774635385674788E-2</v>
      </c>
      <c r="N31" s="37">
        <f t="shared" si="23"/>
        <v>5.2727951901630196E-2</v>
      </c>
      <c r="O31" s="37">
        <f t="shared" si="24"/>
        <v>2.6517225887105672E-2</v>
      </c>
      <c r="P31" s="32">
        <f t="shared" si="36"/>
        <v>0.60000000000000009</v>
      </c>
      <c r="Q31" s="32">
        <f t="shared" si="12"/>
        <v>5.3383928229273202E-2</v>
      </c>
      <c r="R31" s="43">
        <v>8</v>
      </c>
      <c r="S31" s="44">
        <f t="shared" si="13"/>
        <v>0.22506495248660108</v>
      </c>
      <c r="T31" s="44">
        <f t="shared" si="14"/>
        <v>7.818024169678138E-2</v>
      </c>
      <c r="U31" s="44">
        <f t="shared" si="15"/>
        <v>9.3816290036137659E-2</v>
      </c>
      <c r="V31" s="44">
        <f t="shared" si="16"/>
        <v>1.9545060424195345E-2</v>
      </c>
      <c r="W31" s="44">
        <f t="shared" si="17"/>
        <v>1.9545060424195345E-2</v>
      </c>
      <c r="X31" s="44">
        <f t="shared" si="37"/>
        <v>0.3034564627373999</v>
      </c>
      <c r="Y31" s="44">
        <f t="shared" si="38"/>
        <v>5.4189497179788014E-2</v>
      </c>
      <c r="Z31" s="32">
        <f t="shared" si="25"/>
        <v>3.186884542640326E-2</v>
      </c>
      <c r="AA31" s="32">
        <f t="shared" si="26"/>
        <v>0.19303817305751136</v>
      </c>
      <c r="AB31" s="32">
        <f t="shared" si="27"/>
        <v>0</v>
      </c>
      <c r="AC31" s="32">
        <f t="shared" si="28"/>
        <v>4.1569360294513242E-3</v>
      </c>
      <c r="AD31" s="32"/>
      <c r="AE31" s="35">
        <f t="shared" si="29"/>
        <v>0.20038633976081649</v>
      </c>
      <c r="AF31" s="35">
        <f t="shared" si="30"/>
        <v>2.38799382183605E-2</v>
      </c>
      <c r="AG31" s="35">
        <f t="shared" si="31"/>
        <v>5.147741663469825E-3</v>
      </c>
      <c r="AH31" s="35">
        <f t="shared" si="32"/>
        <v>6.2953805607451924E-2</v>
      </c>
      <c r="AI31" s="35">
        <f t="shared" si="33"/>
        <v>6.531345089530162E-2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51</v>
      </c>
      <c r="B32" s="32">
        <f t="shared" si="18"/>
        <v>1.0027094661282825</v>
      </c>
      <c r="C32" s="28">
        <f t="shared" si="8"/>
        <v>0.18953495730758296</v>
      </c>
      <c r="D32" s="33">
        <f t="shared" si="19"/>
        <v>0.2133484661175247</v>
      </c>
      <c r="E32" s="28">
        <f t="shared" si="9"/>
        <v>2.3813508809941725E-2</v>
      </c>
      <c r="F32" s="34">
        <f t="shared" si="35"/>
        <v>3.0151980001814571E-2</v>
      </c>
      <c r="G32" s="30">
        <f t="shared" si="10"/>
        <v>6.3384711918728458E-3</v>
      </c>
      <c r="H32" s="30">
        <f t="shared" si="20"/>
        <v>3.9110622564407834E-3</v>
      </c>
      <c r="I32" s="31">
        <f t="shared" si="11"/>
        <v>2.4274089354320624E-3</v>
      </c>
      <c r="J32" s="30">
        <f t="shared" si="21"/>
        <v>0.78031306269060252</v>
      </c>
      <c r="K32" s="30">
        <f t="shared" si="22"/>
        <v>0</v>
      </c>
      <c r="L32" s="29">
        <v>5.0525153103990826E-2</v>
      </c>
      <c r="M32" s="29">
        <v>2.5774635385674788E-2</v>
      </c>
      <c r="N32" s="37">
        <f t="shared" si="23"/>
        <v>5.3462218167509984E-2</v>
      </c>
      <c r="O32" s="37">
        <f t="shared" si="24"/>
        <v>2.67647560542493E-2</v>
      </c>
      <c r="P32" s="32">
        <f t="shared" si="36"/>
        <v>0.8</v>
      </c>
      <c r="Q32" s="32">
        <f t="shared" si="12"/>
        <v>5.41137667273551E-2</v>
      </c>
      <c r="R32" s="43">
        <v>9</v>
      </c>
      <c r="S32" s="44">
        <f t="shared" si="13"/>
        <v>0.2133484661175247</v>
      </c>
      <c r="T32" s="44">
        <f t="shared" si="14"/>
        <v>7.8454124441298637E-2</v>
      </c>
      <c r="U32" s="44">
        <f t="shared" si="15"/>
        <v>9.4144949329558358E-2</v>
      </c>
      <c r="V32" s="44">
        <f t="shared" si="16"/>
        <v>1.9613531110324659E-2</v>
      </c>
      <c r="W32" s="44">
        <f t="shared" si="17"/>
        <v>1.9613531110324659E-2</v>
      </c>
      <c r="X32" s="44">
        <f t="shared" si="37"/>
        <v>0.28911329758749232</v>
      </c>
      <c r="Y32" s="44">
        <f t="shared" si="38"/>
        <v>5.4682920173979008E-2</v>
      </c>
      <c r="Z32" s="32">
        <f t="shared" si="25"/>
        <v>3.1000339967063376E-2</v>
      </c>
      <c r="AA32" s="32">
        <f t="shared" si="26"/>
        <v>0.18218971279238022</v>
      </c>
      <c r="AB32" s="32">
        <f t="shared" si="27"/>
        <v>0</v>
      </c>
      <c r="AC32" s="32">
        <f t="shared" si="28"/>
        <v>3.9110622564407834E-3</v>
      </c>
      <c r="AD32" s="32"/>
      <c r="AE32" s="35">
        <f t="shared" si="29"/>
        <v>0.18902280641612557</v>
      </c>
      <c r="AF32" s="35">
        <f t="shared" si="30"/>
        <v>2.3476387765230887E-2</v>
      </c>
      <c r="AG32" s="35">
        <f t="shared" si="31"/>
        <v>4.9744326721189534E-3</v>
      </c>
      <c r="AH32" s="35">
        <f t="shared" si="32"/>
        <v>6.9110695936199187E-2</v>
      </c>
      <c r="AI32" s="35">
        <f t="shared" si="33"/>
        <v>7.1096953355725759E-2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52</v>
      </c>
      <c r="B33" s="32">
        <f t="shared" si="18"/>
        <v>1.0030571864628242</v>
      </c>
      <c r="C33" s="28">
        <f t="shared" si="8"/>
        <v>0.17868276422001364</v>
      </c>
      <c r="D33" s="33">
        <f t="shared" si="19"/>
        <v>0.20209347454953608</v>
      </c>
      <c r="E33" s="28">
        <f t="shared" si="9"/>
        <v>2.3410710329522428E-2</v>
      </c>
      <c r="F33" s="34">
        <f t="shared" si="35"/>
        <v>2.9348408105728592E-2</v>
      </c>
      <c r="G33" s="30">
        <f t="shared" si="10"/>
        <v>5.937697776206164E-3</v>
      </c>
      <c r="H33" s="30">
        <f t="shared" si="20"/>
        <v>3.6797313851795435E-3</v>
      </c>
      <c r="I33" s="31">
        <f t="shared" si="11"/>
        <v>2.2579663910266205E-3</v>
      </c>
      <c r="J33" s="30">
        <f t="shared" si="21"/>
        <v>0.7919688276742578</v>
      </c>
      <c r="K33" s="30">
        <f t="shared" si="22"/>
        <v>0</v>
      </c>
      <c r="L33" s="29">
        <v>5.4196484433389772E-2</v>
      </c>
      <c r="M33" s="29">
        <v>2.7012286221392928E-2</v>
      </c>
      <c r="N33" s="37">
        <f t="shared" si="23"/>
        <v>5.4196484433389772E-2</v>
      </c>
      <c r="O33" s="37">
        <f t="shared" si="24"/>
        <v>2.7012286221392928E-2</v>
      </c>
      <c r="P33" s="32">
        <f t="shared" si="36"/>
        <v>0</v>
      </c>
      <c r="Q33" s="32">
        <f t="shared" si="12"/>
        <v>5.4844141491595798E-2</v>
      </c>
      <c r="R33" s="43">
        <v>10</v>
      </c>
      <c r="S33" s="44">
        <f t="shared" si="13"/>
        <v>0.20209347454953608</v>
      </c>
      <c r="T33" s="44">
        <f t="shared" si="14"/>
        <v>7.8693936269497777E-2</v>
      </c>
      <c r="U33" s="44">
        <f t="shared" si="15"/>
        <v>9.4432723523397336E-2</v>
      </c>
      <c r="V33" s="44">
        <f t="shared" si="16"/>
        <v>1.9673484067374444E-2</v>
      </c>
      <c r="W33" s="44">
        <f t="shared" si="17"/>
        <v>1.9673484067374444E-2</v>
      </c>
      <c r="X33" s="44">
        <f t="shared" si="37"/>
        <v>0.27471557247409256</v>
      </c>
      <c r="Y33" s="44">
        <f t="shared" si="38"/>
        <v>5.5168643148980422E-2</v>
      </c>
      <c r="Z33" s="32">
        <f t="shared" si="25"/>
        <v>3.0137088541856177E-2</v>
      </c>
      <c r="AA33" s="32">
        <f t="shared" si="26"/>
        <v>0.17179796216084259</v>
      </c>
      <c r="AB33" s="32">
        <f t="shared" si="27"/>
        <v>0</v>
      </c>
      <c r="AC33" s="32">
        <f t="shared" si="28"/>
        <v>3.6797313851795435E-3</v>
      </c>
      <c r="AD33" s="32"/>
      <c r="AE33" s="35">
        <f t="shared" si="29"/>
        <v>0.1781381626406762</v>
      </c>
      <c r="AF33" s="35">
        <f t="shared" si="30"/>
        <v>2.3061693566964709E-2</v>
      </c>
      <c r="AG33" s="35">
        <f t="shared" si="31"/>
        <v>4.8069584736630333E-3</v>
      </c>
      <c r="AH33" s="35">
        <f t="shared" si="32"/>
        <v>7.5028283967001466E-2</v>
      </c>
      <c r="AI33" s="35">
        <f t="shared" si="33"/>
        <v>7.6646177497094917E-2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53</v>
      </c>
      <c r="B34" s="32">
        <f t="shared" si="18"/>
        <v>1.0034050574177957</v>
      </c>
      <c r="C34" s="28">
        <f t="shared" si="8"/>
        <v>0.16828428884942381</v>
      </c>
      <c r="D34" s="33">
        <f t="shared" si="19"/>
        <v>0.19128255534041891</v>
      </c>
      <c r="E34" s="28">
        <f t="shared" si="9"/>
        <v>2.2998266490995085E-2</v>
      </c>
      <c r="F34" s="34">
        <f t="shared" si="35"/>
        <v>2.8559147992128945E-2</v>
      </c>
      <c r="G34" s="30">
        <f t="shared" si="10"/>
        <v>5.5608815011338603E-3</v>
      </c>
      <c r="H34" s="30">
        <f t="shared" si="20"/>
        <v>3.462083234491303E-3</v>
      </c>
      <c r="I34" s="31">
        <f t="shared" si="11"/>
        <v>2.0987982666425572E-3</v>
      </c>
      <c r="J34" s="30">
        <f t="shared" si="21"/>
        <v>0.80315656315844719</v>
      </c>
      <c r="K34" s="30">
        <f t="shared" si="22"/>
        <v>0</v>
      </c>
      <c r="L34" s="29">
        <v>5.4196484433389772E-2</v>
      </c>
      <c r="M34" s="29">
        <v>2.7012286221392928E-2</v>
      </c>
      <c r="N34" s="37">
        <f t="shared" si="23"/>
        <v>5.4978653439978181E-2</v>
      </c>
      <c r="O34" s="37">
        <f t="shared" si="24"/>
        <v>2.7261001679461411E-2</v>
      </c>
      <c r="P34" s="32">
        <f t="shared" si="36"/>
        <v>0.2</v>
      </c>
      <c r="Q34" s="32">
        <f t="shared" si="12"/>
        <v>5.5622945987930571E-2</v>
      </c>
      <c r="R34" s="43">
        <v>11</v>
      </c>
      <c r="S34" s="44">
        <f t="shared" si="13"/>
        <v>0.19128255534041891</v>
      </c>
      <c r="T34" s="44">
        <f t="shared" si="14"/>
        <v>7.8965645399274947E-2</v>
      </c>
      <c r="U34" s="44">
        <f t="shared" si="15"/>
        <v>9.4758774479129934E-2</v>
      </c>
      <c r="V34" s="44">
        <f t="shared" si="16"/>
        <v>1.9741411349818737E-2</v>
      </c>
      <c r="W34" s="44">
        <f t="shared" si="17"/>
        <v>1.9741411349818737E-2</v>
      </c>
      <c r="X34" s="44">
        <f t="shared" si="37"/>
        <v>0.26090067443019865</v>
      </c>
      <c r="Y34" s="44">
        <f>MIN(Y33*$I$17*(1-POWER(R34,$I$19)*$I$18/100000),1-V34-W34-$I$13)</f>
        <v>5.5646379384690185E-2</v>
      </c>
      <c r="Z34" s="32">
        <f t="shared" si="25"/>
        <v>2.9280714774667087E-2</v>
      </c>
      <c r="AA34" s="32">
        <f t="shared" si="26"/>
        <v>0.16185300215922391</v>
      </c>
      <c r="AB34" s="32">
        <f t="shared" si="27"/>
        <v>0</v>
      </c>
      <c r="AC34" s="32">
        <f t="shared" si="28"/>
        <v>3.462083234491303E-3</v>
      </c>
      <c r="AD34" s="32"/>
      <c r="AE34" s="35">
        <f t="shared" si="29"/>
        <v>0.16771321572017345</v>
      </c>
      <c r="AF34" s="35">
        <f t="shared" si="30"/>
        <v>2.2646685747548641E-2</v>
      </c>
      <c r="AG34" s="35">
        <f t="shared" si="31"/>
        <v>4.6451226281605373E-3</v>
      </c>
      <c r="AH34" s="35">
        <f t="shared" si="32"/>
        <v>8.0710660804094655E-2</v>
      </c>
      <c r="AI34" s="35">
        <f t="shared" si="33"/>
        <v>8.196559124542302E-2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54</v>
      </c>
      <c r="B35" s="32">
        <f t="shared" si="18"/>
        <v>1.0037380940559213</v>
      </c>
      <c r="C35" s="28">
        <f t="shared" si="8"/>
        <v>0.15833088756688296</v>
      </c>
      <c r="D35" s="33">
        <f t="shared" si="19"/>
        <v>0.18090840614336176</v>
      </c>
      <c r="E35" s="28">
        <f t="shared" si="9"/>
        <v>2.25775185764788E-2</v>
      </c>
      <c r="F35" s="34">
        <f t="shared" si="35"/>
        <v>2.7784202052615323E-2</v>
      </c>
      <c r="G35" s="30">
        <f t="shared" si="10"/>
        <v>5.2066834761365227E-3</v>
      </c>
      <c r="H35" s="30">
        <f t="shared" si="20"/>
        <v>3.2573085010554198E-3</v>
      </c>
      <c r="I35" s="31">
        <f t="shared" si="11"/>
        <v>1.9493749750811029E-3</v>
      </c>
      <c r="J35" s="30">
        <f t="shared" si="21"/>
        <v>0.8138849103805017</v>
      </c>
      <c r="K35" s="30">
        <f t="shared" si="22"/>
        <v>0</v>
      </c>
      <c r="L35" s="29">
        <v>5.4196484433389772E-2</v>
      </c>
      <c r="M35" s="29">
        <v>2.7012286221392928E-2</v>
      </c>
      <c r="N35" s="37">
        <f t="shared" si="23"/>
        <v>5.5760822446566591E-2</v>
      </c>
      <c r="O35" s="37">
        <f t="shared" si="24"/>
        <v>2.7509717137529886E-2</v>
      </c>
      <c r="P35" s="32">
        <f t="shared" si="36"/>
        <v>0.4</v>
      </c>
      <c r="Q35" s="32">
        <f t="shared" si="12"/>
        <v>5.6402269486372156E-2</v>
      </c>
      <c r="R35" s="43">
        <v>12</v>
      </c>
      <c r="S35" s="44">
        <f t="shared" si="13"/>
        <v>0.18090840614336176</v>
      </c>
      <c r="T35" s="44">
        <f t="shared" si="14"/>
        <v>7.9198716905321709E-2</v>
      </c>
      <c r="U35" s="44">
        <f t="shared" si="15"/>
        <v>9.5038460286386045E-2</v>
      </c>
      <c r="V35" s="44">
        <f t="shared" si="16"/>
        <v>1.9799679226330427E-2</v>
      </c>
      <c r="W35" s="44">
        <f t="shared" si="17"/>
        <v>1.9799679226330427E-2</v>
      </c>
      <c r="X35" s="44">
        <f t="shared" si="37"/>
        <v>0.24738550975417348</v>
      </c>
      <c r="Y35" s="44">
        <f t="shared" ref="Y35:Y98" si="39">MIN(Y34*$I$17*(1-POWER(R35,$I$19)*$I$18/100000),1-V35-W35-$I$13)</f>
        <v>5.6115844892786912E-2</v>
      </c>
      <c r="Z35" s="32">
        <f t="shared" si="25"/>
        <v>2.8428789705568631E-2</v>
      </c>
      <c r="AA35" s="32">
        <f t="shared" si="26"/>
        <v>0.15233062432865691</v>
      </c>
      <c r="AB35" s="32">
        <f t="shared" si="27"/>
        <v>0</v>
      </c>
      <c r="AC35" s="32">
        <f t="shared" si="28"/>
        <v>3.2573085010554198E-3</v>
      </c>
      <c r="AD35" s="32"/>
      <c r="AE35" s="35">
        <f t="shared" si="29"/>
        <v>0.15774123599025411</v>
      </c>
      <c r="AF35" s="35">
        <f t="shared" si="30"/>
        <v>2.2218979292088992E-2</v>
      </c>
      <c r="AG35" s="35">
        <f t="shared" si="31"/>
        <v>4.4887353092124115E-3</v>
      </c>
      <c r="AH35" s="35">
        <f t="shared" si="32"/>
        <v>8.6167528571879176E-2</v>
      </c>
      <c r="AI35" s="35">
        <f t="shared" si="33"/>
        <v>8.7064796981965592E-2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55</v>
      </c>
      <c r="B36" s="32">
        <f t="shared" si="18"/>
        <v>1.0040639136054206</v>
      </c>
      <c r="C36" s="28">
        <f t="shared" si="8"/>
        <v>0.14881339281627204</v>
      </c>
      <c r="D36" s="33">
        <f t="shared" si="19"/>
        <v>0.17096312129851174</v>
      </c>
      <c r="E36" s="28">
        <f t="shared" si="9"/>
        <v>2.21497284822397E-2</v>
      </c>
      <c r="F36" s="34">
        <f t="shared" si="35"/>
        <v>2.7023562080153912E-2</v>
      </c>
      <c r="G36" s="30">
        <f t="shared" si="10"/>
        <v>4.8738335979142122E-3</v>
      </c>
      <c r="H36" s="30">
        <f t="shared" si="20"/>
        <v>3.0646457500918176E-3</v>
      </c>
      <c r="I36" s="31">
        <f t="shared" si="11"/>
        <v>1.8091878478223946E-3</v>
      </c>
      <c r="J36" s="30">
        <f t="shared" si="21"/>
        <v>0.82416304510357408</v>
      </c>
      <c r="K36" s="30">
        <f t="shared" si="22"/>
        <v>0</v>
      </c>
      <c r="L36" s="29">
        <v>5.4196484433389772E-2</v>
      </c>
      <c r="M36" s="29">
        <v>2.7012286221392928E-2</v>
      </c>
      <c r="N36" s="37">
        <f t="shared" si="23"/>
        <v>5.6542991453154993E-2</v>
      </c>
      <c r="O36" s="37">
        <f t="shared" si="24"/>
        <v>2.7758432595598365E-2</v>
      </c>
      <c r="P36" s="32">
        <f t="shared" si="36"/>
        <v>0.60000000000000009</v>
      </c>
      <c r="Q36" s="32">
        <f t="shared" si="12"/>
        <v>5.7182105251511302E-2</v>
      </c>
      <c r="R36" s="43">
        <v>13</v>
      </c>
      <c r="S36" s="44">
        <f t="shared" si="13"/>
        <v>0.17096312129851174</v>
      </c>
      <c r="T36" s="44">
        <f t="shared" si="14"/>
        <v>7.9392081364663886E-2</v>
      </c>
      <c r="U36" s="44">
        <f t="shared" si="15"/>
        <v>9.5270497637596666E-2</v>
      </c>
      <c r="V36" s="44">
        <f t="shared" si="16"/>
        <v>1.9848020341165971E-2</v>
      </c>
      <c r="W36" s="44">
        <f t="shared" si="17"/>
        <v>1.9848020341165971E-2</v>
      </c>
      <c r="X36" s="44">
        <f t="shared" si="37"/>
        <v>0.23416510894423939</v>
      </c>
      <c r="Y36" s="44">
        <f t="shared" si="39"/>
        <v>5.6576758694892537E-2</v>
      </c>
      <c r="Z36" s="32">
        <f t="shared" si="25"/>
        <v>2.7586383381541166E-2</v>
      </c>
      <c r="AA36" s="32">
        <f t="shared" si="26"/>
        <v>0.14322804187424551</v>
      </c>
      <c r="AB36" s="32">
        <f t="shared" si="27"/>
        <v>0</v>
      </c>
      <c r="AC36" s="32">
        <f t="shared" si="28"/>
        <v>3.0646457500918176E-3</v>
      </c>
      <c r="AD36" s="32"/>
      <c r="AE36" s="35">
        <f t="shared" si="29"/>
        <v>0.14821107580881857</v>
      </c>
      <c r="AF36" s="35">
        <f t="shared" si="30"/>
        <v>2.1782437722754538E-2</v>
      </c>
      <c r="AG36" s="35">
        <f t="shared" si="31"/>
        <v>4.3376130813039745E-3</v>
      </c>
      <c r="AH36" s="35">
        <f t="shared" si="32"/>
        <v>9.1402412026306334E-2</v>
      </c>
      <c r="AI36" s="35">
        <f t="shared" si="33"/>
        <v>9.1947737506216876E-2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56</v>
      </c>
      <c r="B37" s="32">
        <f t="shared" si="18"/>
        <v>1.0043855472424057</v>
      </c>
      <c r="C37" s="28">
        <f t="shared" si="8"/>
        <v>0.13972216641586571</v>
      </c>
      <c r="D37" s="33">
        <f t="shared" si="19"/>
        <v>0.16143824858852893</v>
      </c>
      <c r="E37" s="28">
        <f t="shared" si="9"/>
        <v>2.1716082172663222E-2</v>
      </c>
      <c r="F37" s="34">
        <f t="shared" si="35"/>
        <v>2.6277209564697469E-2</v>
      </c>
      <c r="G37" s="30">
        <f t="shared" si="10"/>
        <v>4.561127392034247E-3</v>
      </c>
      <c r="H37" s="30">
        <f t="shared" si="20"/>
        <v>2.883378584040371E-3</v>
      </c>
      <c r="I37" s="31">
        <f t="shared" si="11"/>
        <v>1.677748807993876E-3</v>
      </c>
      <c r="J37" s="30">
        <f t="shared" si="21"/>
        <v>0.83400062401943686</v>
      </c>
      <c r="K37" s="30">
        <f t="shared" si="22"/>
        <v>0</v>
      </c>
      <c r="L37" s="29">
        <v>5.4196484433389772E-2</v>
      </c>
      <c r="M37" s="29">
        <v>2.7012286221392928E-2</v>
      </c>
      <c r="N37" s="37">
        <f t="shared" si="23"/>
        <v>5.7325160459743403E-2</v>
      </c>
      <c r="O37" s="37">
        <f t="shared" si="24"/>
        <v>2.8007148053666844E-2</v>
      </c>
      <c r="P37" s="32">
        <f t="shared" si="36"/>
        <v>0.8</v>
      </c>
      <c r="Q37" s="32">
        <f t="shared" si="12"/>
        <v>5.7962447775230429E-2</v>
      </c>
      <c r="R37" s="43">
        <v>14</v>
      </c>
      <c r="S37" s="44">
        <f t="shared" si="13"/>
        <v>0.16143824858852893</v>
      </c>
      <c r="T37" s="44">
        <f t="shared" si="14"/>
        <v>7.9544689933117682E-2</v>
      </c>
      <c r="U37" s="44">
        <f t="shared" si="15"/>
        <v>9.5453627919741213E-2</v>
      </c>
      <c r="V37" s="44">
        <f t="shared" si="16"/>
        <v>1.9886172483279421E-2</v>
      </c>
      <c r="W37" s="44">
        <f t="shared" si="17"/>
        <v>1.9886172483279421E-2</v>
      </c>
      <c r="X37" s="44">
        <f t="shared" si="37"/>
        <v>0.2212360151303753</v>
      </c>
      <c r="Y37" s="44">
        <f t="shared" si="39"/>
        <v>5.7028843099912088E-2</v>
      </c>
      <c r="Z37" s="32">
        <f t="shared" si="25"/>
        <v>2.6754794681812022E-2</v>
      </c>
      <c r="AA37" s="32">
        <f t="shared" si="26"/>
        <v>0.13453547283273673</v>
      </c>
      <c r="AB37" s="32">
        <f t="shared" si="27"/>
        <v>0</v>
      </c>
      <c r="AC37" s="32">
        <f t="shared" si="28"/>
        <v>2.883378584040371E-3</v>
      </c>
      <c r="AD37" s="32"/>
      <c r="AE37" s="35">
        <f t="shared" si="29"/>
        <v>0.13911208380036968</v>
      </c>
      <c r="AF37" s="35">
        <f t="shared" si="30"/>
        <v>2.1339494483372867E-2</v>
      </c>
      <c r="AG37" s="35">
        <f t="shared" si="31"/>
        <v>4.1915786846430467E-3</v>
      </c>
      <c r="AH37" s="35">
        <f t="shared" si="32"/>
        <v>9.6419332155352644E-2</v>
      </c>
      <c r="AI37" s="35">
        <f t="shared" si="33"/>
        <v>9.6618787021662045E-2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57</v>
      </c>
      <c r="B38" s="32">
        <f t="shared" si="18"/>
        <v>1.0047037389830162</v>
      </c>
      <c r="C38" s="28">
        <f t="shared" si="8"/>
        <v>0.13104715195688998</v>
      </c>
      <c r="D38" s="33">
        <f t="shared" si="19"/>
        <v>0.15232484497314097</v>
      </c>
      <c r="E38" s="28">
        <f t="shared" si="9"/>
        <v>2.1277693016250977E-2</v>
      </c>
      <c r="F38" s="34">
        <f t="shared" si="35"/>
        <v>2.5545115993383175E-2</v>
      </c>
      <c r="G38" s="30">
        <f>F38-E38</f>
        <v>4.267422977132198E-3</v>
      </c>
      <c r="H38" s="30">
        <f t="shared" si="20"/>
        <v>2.7128329787067785E-3</v>
      </c>
      <c r="I38" s="31">
        <f t="shared" si="11"/>
        <v>1.5545899984254195E-3</v>
      </c>
      <c r="J38" s="30">
        <f t="shared" si="21"/>
        <v>0.84340773204972697</v>
      </c>
      <c r="K38" s="30">
        <f t="shared" si="22"/>
        <v>0</v>
      </c>
      <c r="L38" s="29">
        <v>5.8107329466331813E-2</v>
      </c>
      <c r="M38" s="29">
        <v>2.8255863511735323E-2</v>
      </c>
      <c r="N38" s="37">
        <f t="shared" si="23"/>
        <v>5.8107329466331813E-2</v>
      </c>
      <c r="O38" s="37">
        <f t="shared" si="24"/>
        <v>2.8255863511735323E-2</v>
      </c>
      <c r="P38" s="32">
        <f t="shared" si="36"/>
        <v>0</v>
      </c>
      <c r="Q38" s="32">
        <f t="shared" si="12"/>
        <v>5.8743310154844831E-2</v>
      </c>
      <c r="R38" s="43">
        <v>15</v>
      </c>
      <c r="S38" s="44">
        <f t="shared" si="13"/>
        <v>0.15232484497314097</v>
      </c>
      <c r="T38" s="44">
        <f t="shared" si="14"/>
        <v>7.9655542719482178E-2</v>
      </c>
      <c r="U38" s="44">
        <f t="shared" si="15"/>
        <v>9.5586651263378605E-2</v>
      </c>
      <c r="V38" s="44">
        <f t="shared" si="16"/>
        <v>1.9913885679870545E-2</v>
      </c>
      <c r="W38" s="44">
        <f t="shared" si="17"/>
        <v>1.9913885679870545E-2</v>
      </c>
      <c r="X38" s="44">
        <f t="shared" si="37"/>
        <v>0.2084124079485315</v>
      </c>
      <c r="Y38" s="44">
        <f t="shared" si="39"/>
        <v>5.7471823980172101E-2</v>
      </c>
      <c r="Z38" s="32">
        <f t="shared" si="25"/>
        <v>2.5935194754560364E-2</v>
      </c>
      <c r="AA38" s="32">
        <f t="shared" si="26"/>
        <v>0.12624277247276619</v>
      </c>
      <c r="AB38" s="32">
        <f t="shared" si="27"/>
        <v>0</v>
      </c>
      <c r="AC38" s="32">
        <f t="shared" si="28"/>
        <v>2.7128329787067785E-3</v>
      </c>
      <c r="AD38" s="32"/>
      <c r="AE38" s="35">
        <f t="shared" si="29"/>
        <v>0.13043362622452154</v>
      </c>
      <c r="AF38" s="35">
        <f t="shared" si="30"/>
        <v>2.0891880492276398E-2</v>
      </c>
      <c r="AG38" s="35">
        <f t="shared" si="31"/>
        <v>4.0504608272419343E-3</v>
      </c>
      <c r="AH38" s="35">
        <f t="shared" si="32"/>
        <v>0.10122267121472646</v>
      </c>
      <c r="AI38" s="35">
        <f t="shared" si="33"/>
        <v>0.10108263738663399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58</v>
      </c>
      <c r="B39" s="32">
        <f t="shared" si="18"/>
        <v>1.0050175963330188</v>
      </c>
      <c r="C39" s="28">
        <f t="shared" si="8"/>
        <v>0.12277401653276235</v>
      </c>
      <c r="D39" s="33">
        <f t="shared" si="19"/>
        <v>0.14360960197695433</v>
      </c>
      <c r="E39" s="28">
        <f t="shared" si="9"/>
        <v>2.0835585444191982E-2</v>
      </c>
      <c r="F39" s="34">
        <f t="shared" si="35"/>
        <v>2.4827219844699443E-2</v>
      </c>
      <c r="G39" s="30">
        <f t="shared" si="10"/>
        <v>3.9916344005074614E-3</v>
      </c>
      <c r="H39" s="30">
        <f t="shared" si="20"/>
        <v>2.5523747769696449E-3</v>
      </c>
      <c r="I39" s="31">
        <f t="shared" si="11"/>
        <v>1.4392596235378165E-3</v>
      </c>
      <c r="J39" s="30">
        <f t="shared" si="21"/>
        <v>0.85239876362253819</v>
      </c>
      <c r="K39" s="30">
        <f t="shared" si="22"/>
        <v>0</v>
      </c>
      <c r="L39" s="29">
        <v>5.8107329466331813E-2</v>
      </c>
      <c r="M39" s="29">
        <v>2.8255863511735323E-2</v>
      </c>
      <c r="N39" s="37">
        <f t="shared" si="23"/>
        <v>5.8916857883114383E-2</v>
      </c>
      <c r="O39" s="37">
        <f t="shared" si="24"/>
        <v>2.8505517859902491E-2</v>
      </c>
      <c r="P39" s="32">
        <f t="shared" si="36"/>
        <v>0.2</v>
      </c>
      <c r="Q39" s="32">
        <f t="shared" si="12"/>
        <v>5.9552048620500481E-2</v>
      </c>
      <c r="R39" s="43">
        <v>16</v>
      </c>
      <c r="S39" s="44">
        <f t="shared" si="13"/>
        <v>0.14360960197695433</v>
      </c>
      <c r="T39" s="44">
        <f t="shared" si="14"/>
        <v>7.9759593108258586E-2</v>
      </c>
      <c r="U39" s="44">
        <f t="shared" si="15"/>
        <v>9.5711511729910298E-2</v>
      </c>
      <c r="V39" s="44">
        <f t="shared" si="16"/>
        <v>1.9939898277064647E-2</v>
      </c>
      <c r="W39" s="44">
        <f t="shared" si="17"/>
        <v>1.9939898277064647E-2</v>
      </c>
      <c r="X39" s="44">
        <f t="shared" si="37"/>
        <v>0.19598965571876559</v>
      </c>
      <c r="Y39" s="44">
        <f t="shared" si="39"/>
        <v>5.7905431045977424E-2</v>
      </c>
      <c r="Z39" s="32">
        <f t="shared" si="25"/>
        <v>2.5128630998481647E-2</v>
      </c>
      <c r="AA39" s="32">
        <f t="shared" si="26"/>
        <v>0.11833948129565583</v>
      </c>
      <c r="AB39" s="32">
        <f t="shared" si="27"/>
        <v>0</v>
      </c>
      <c r="AC39" s="32">
        <f t="shared" si="28"/>
        <v>2.5523747769696449E-3</v>
      </c>
      <c r="AD39" s="32"/>
      <c r="AE39" s="35">
        <f t="shared" si="29"/>
        <v>0.12216106163785059</v>
      </c>
      <c r="AF39" s="35">
        <f t="shared" si="30"/>
        <v>2.044479230540347E-2</v>
      </c>
      <c r="AG39" s="35">
        <f t="shared" si="31"/>
        <v>3.9140939839993876E-3</v>
      </c>
      <c r="AH39" s="35">
        <f t="shared" si="32"/>
        <v>0.10581709643102395</v>
      </c>
      <c r="AI39" s="35">
        <f t="shared" si="33"/>
        <v>0.10534423178712292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59</v>
      </c>
      <c r="B40" s="32">
        <f t="shared" si="18"/>
        <v>1.0053195360888312</v>
      </c>
      <c r="C40" s="28">
        <f t="shared" si="8"/>
        <v>0.11489270172652222</v>
      </c>
      <c r="D40" s="33">
        <f t="shared" si="19"/>
        <v>0.1352834401631729</v>
      </c>
      <c r="E40" s="28">
        <f t="shared" si="9"/>
        <v>2.0390738436650686E-2</v>
      </c>
      <c r="F40" s="34">
        <f t="shared" si="35"/>
        <v>2.4123475498383645E-2</v>
      </c>
      <c r="G40" s="30">
        <f t="shared" si="10"/>
        <v>3.7327370617329589E-3</v>
      </c>
      <c r="H40" s="30">
        <f t="shared" si="20"/>
        <v>2.4014073307293679E-3</v>
      </c>
      <c r="I40" s="31">
        <f t="shared" si="11"/>
        <v>1.331329731003591E-3</v>
      </c>
      <c r="J40" s="30">
        <f t="shared" si="21"/>
        <v>0.86098382277509411</v>
      </c>
      <c r="K40" s="30">
        <f t="shared" si="22"/>
        <v>0</v>
      </c>
      <c r="L40" s="29">
        <v>5.8107329466331813E-2</v>
      </c>
      <c r="M40" s="29">
        <v>2.8255863511735323E-2</v>
      </c>
      <c r="N40" s="37">
        <f t="shared" si="23"/>
        <v>5.9726386299896947E-2</v>
      </c>
      <c r="O40" s="37">
        <f t="shared" si="24"/>
        <v>2.8755172208069647E-2</v>
      </c>
      <c r="P40" s="32">
        <f t="shared" si="36"/>
        <v>0.4</v>
      </c>
      <c r="Q40" s="32">
        <f t="shared" si="12"/>
        <v>6.0361301841541579E-2</v>
      </c>
      <c r="R40" s="43">
        <v>17</v>
      </c>
      <c r="S40" s="44">
        <f t="shared" si="13"/>
        <v>0.1352834401631729</v>
      </c>
      <c r="T40" s="44">
        <f t="shared" si="14"/>
        <v>7.9818256284806793E-2</v>
      </c>
      <c r="U40" s="44">
        <f t="shared" si="15"/>
        <v>9.5781907541768144E-2</v>
      </c>
      <c r="V40" s="44">
        <f t="shared" si="16"/>
        <v>1.9954564071201698E-2</v>
      </c>
      <c r="W40" s="44">
        <f t="shared" si="17"/>
        <v>1.9954564071201698E-2</v>
      </c>
      <c r="X40" s="44">
        <f t="shared" si="37"/>
        <v>0.18384803104619946</v>
      </c>
      <c r="Y40" s="44">
        <f t="shared" si="39"/>
        <v>5.8329398118205519E-2</v>
      </c>
      <c r="Z40" s="32">
        <f t="shared" si="25"/>
        <v>2.4334144257149283E-2</v>
      </c>
      <c r="AA40" s="32">
        <f t="shared" si="26"/>
        <v>0.11080914250861611</v>
      </c>
      <c r="AB40" s="32">
        <f t="shared" si="27"/>
        <v>0</v>
      </c>
      <c r="AC40" s="32">
        <f t="shared" si="28"/>
        <v>2.4014073307293679E-3</v>
      </c>
      <c r="AD40" s="32"/>
      <c r="AE40" s="35">
        <f t="shared" si="29"/>
        <v>0.11428475982224438</v>
      </c>
      <c r="AF40" s="35">
        <f t="shared" si="30"/>
        <v>1.9993641323492212E-2</v>
      </c>
      <c r="AG40" s="35">
        <f t="shared" si="31"/>
        <v>3.7823182025468645E-3</v>
      </c>
      <c r="AH40" s="35">
        <f t="shared" si="32"/>
        <v>0.11020977755205512</v>
      </c>
      <c r="AI40" s="35">
        <f t="shared" si="33"/>
        <v>0.10941077924506172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60</v>
      </c>
      <c r="B41" s="32">
        <f t="shared" si="18"/>
        <v>1.0056113144504537</v>
      </c>
      <c r="C41" s="28">
        <f t="shared" si="8"/>
        <v>0.10739281820961638</v>
      </c>
      <c r="D41" s="33">
        <f t="shared" si="19"/>
        <v>0.12733688592666326</v>
      </c>
      <c r="E41" s="28">
        <f t="shared" si="9"/>
        <v>1.9944067717046869E-2</v>
      </c>
      <c r="F41" s="34">
        <f t="shared" si="35"/>
        <v>2.3433828174324128E-2</v>
      </c>
      <c r="G41" s="30">
        <f t="shared" si="10"/>
        <v>3.4897604572772592E-3</v>
      </c>
      <c r="H41" s="30">
        <f t="shared" si="20"/>
        <v>2.2593692823306452E-3</v>
      </c>
      <c r="I41" s="31">
        <f>G41-H41</f>
        <v>1.230391174946614E-3</v>
      </c>
      <c r="J41" s="30">
        <f t="shared" si="21"/>
        <v>0.86917335361605952</v>
      </c>
      <c r="K41" s="30">
        <f t="shared" si="22"/>
        <v>0</v>
      </c>
      <c r="L41" s="29">
        <v>5.8107329466331813E-2</v>
      </c>
      <c r="M41" s="29">
        <v>2.8255863511735323E-2</v>
      </c>
      <c r="N41" s="37">
        <f t="shared" si="23"/>
        <v>6.0535914716679518E-2</v>
      </c>
      <c r="O41" s="37">
        <f t="shared" si="24"/>
        <v>2.9004826556236811E-2</v>
      </c>
      <c r="P41" s="32">
        <f t="shared" si="36"/>
        <v>0.60000000000000009</v>
      </c>
      <c r="Q41" s="32">
        <f t="shared" si="12"/>
        <v>6.1171069149309497E-2</v>
      </c>
      <c r="R41" s="43">
        <v>18</v>
      </c>
      <c r="S41" s="44">
        <f t="shared" si="13"/>
        <v>0.12733688592666326</v>
      </c>
      <c r="T41" s="44">
        <f t="shared" si="14"/>
        <v>7.9830535787306797E-2</v>
      </c>
      <c r="U41" s="44">
        <f t="shared" si="15"/>
        <v>9.5796642944768154E-2</v>
      </c>
      <c r="V41" s="44">
        <f t="shared" si="16"/>
        <v>1.9957633946826699E-2</v>
      </c>
      <c r="W41" s="44">
        <f t="shared" si="17"/>
        <v>1.9957633946826699E-2</v>
      </c>
      <c r="X41" s="44">
        <f t="shared" si="37"/>
        <v>0.17198935624413361</v>
      </c>
      <c r="Y41" s="44">
        <f t="shared" si="39"/>
        <v>5.8743463398557051E-2</v>
      </c>
      <c r="Z41" s="32">
        <f t="shared" si="25"/>
        <v>2.3554382668760889E-2</v>
      </c>
      <c r="AA41" s="32">
        <f t="shared" si="26"/>
        <v>0.10364402109646009</v>
      </c>
      <c r="AB41" s="32">
        <f t="shared" si="27"/>
        <v>0</v>
      </c>
      <c r="AC41" s="32">
        <f t="shared" si="28"/>
        <v>2.2593692823306452E-3</v>
      </c>
      <c r="AD41" s="32"/>
      <c r="AE41" s="35">
        <f t="shared" si="29"/>
        <v>0.10679356592989846</v>
      </c>
      <c r="AF41" s="35">
        <f t="shared" si="30"/>
        <v>1.9540282686388893E-2</v>
      </c>
      <c r="AG41" s="35">
        <f t="shared" si="31"/>
        <v>3.6549789156313682E-3</v>
      </c>
      <c r="AH41" s="35">
        <f t="shared" si="32"/>
        <v>0.11440530921896</v>
      </c>
      <c r="AI41" s="35">
        <f t="shared" si="33"/>
        <v>0.1132871393945216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61</v>
      </c>
      <c r="B42" s="32">
        <f t="shared" si="18"/>
        <v>1.0058927919116081</v>
      </c>
      <c r="C42" s="28">
        <f t="shared" si="8"/>
        <v>0.10026369546478442</v>
      </c>
      <c r="D42" s="33">
        <f t="shared" si="19"/>
        <v>0.11976012410160998</v>
      </c>
      <c r="E42" s="28">
        <f t="shared" si="9"/>
        <v>1.9496428636825564E-2</v>
      </c>
      <c r="F42" s="34">
        <f t="shared" si="35"/>
        <v>2.2758214246096361E-2</v>
      </c>
      <c r="G42" s="30">
        <f t="shared" si="10"/>
        <v>3.2617856092707967E-3</v>
      </c>
      <c r="H42" s="30">
        <f t="shared" si="20"/>
        <v>2.1257324772090431E-3</v>
      </c>
      <c r="I42" s="31">
        <f t="shared" ref="I42:I105" si="40">G42-H42</f>
        <v>1.1360531320617536E-3</v>
      </c>
      <c r="J42" s="30">
        <f t="shared" si="21"/>
        <v>0.87697809028911922</v>
      </c>
      <c r="K42" s="30">
        <f t="shared" si="22"/>
        <v>0</v>
      </c>
      <c r="L42" s="29">
        <v>5.8107329466331813E-2</v>
      </c>
      <c r="M42" s="29">
        <v>2.8255863511735323E-2</v>
      </c>
      <c r="N42" s="37">
        <f t="shared" si="23"/>
        <v>6.1345443133462081E-2</v>
      </c>
      <c r="O42" s="37">
        <f t="shared" si="24"/>
        <v>2.9254480904403975E-2</v>
      </c>
      <c r="P42" s="32">
        <f t="shared" si="36"/>
        <v>0.8</v>
      </c>
      <c r="Q42" s="32">
        <f t="shared" si="12"/>
        <v>6.1981351124240081E-2</v>
      </c>
      <c r="R42" s="43">
        <v>19</v>
      </c>
      <c r="S42" s="44">
        <f t="shared" si="13"/>
        <v>0.11976012410160998</v>
      </c>
      <c r="T42" s="44">
        <f t="shared" si="14"/>
        <v>7.9795483338241824E-2</v>
      </c>
      <c r="U42" s="44">
        <f t="shared" si="15"/>
        <v>9.5754580005890183E-2</v>
      </c>
      <c r="V42" s="44">
        <f t="shared" si="16"/>
        <v>1.9948870834560456E-2</v>
      </c>
      <c r="W42" s="44">
        <f t="shared" si="17"/>
        <v>1.9948870834560456E-2</v>
      </c>
      <c r="X42" s="44">
        <f t="shared" si="37"/>
        <v>0.16041607376652545</v>
      </c>
      <c r="Y42" s="44">
        <f t="shared" si="39"/>
        <v>5.9147369737081783E-2</v>
      </c>
      <c r="Z42" s="32">
        <f t="shared" si="25"/>
        <v>2.2790090548820922E-2</v>
      </c>
      <c r="AA42" s="32">
        <f t="shared" si="26"/>
        <v>9.6833528097240121E-2</v>
      </c>
      <c r="AB42" s="32">
        <f t="shared" si="27"/>
        <v>0</v>
      </c>
      <c r="AC42" s="32">
        <f t="shared" si="28"/>
        <v>2.1257324772090431E-3</v>
      </c>
      <c r="AD42" s="32"/>
      <c r="AE42" s="35">
        <f t="shared" si="29"/>
        <v>9.9676323631112174E-2</v>
      </c>
      <c r="AF42" s="35">
        <f t="shared" si="30"/>
        <v>1.9086078627743634E-2</v>
      </c>
      <c r="AG42" s="35">
        <f t="shared" si="31"/>
        <v>3.5319267598147913E-3</v>
      </c>
      <c r="AH42" s="35">
        <f t="shared" si="32"/>
        <v>0.11840854959921304</v>
      </c>
      <c r="AI42" s="35">
        <f t="shared" si="33"/>
        <v>0.11697839752751668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62</v>
      </c>
      <c r="B43" s="32">
        <f t="shared" si="18"/>
        <v>1.0061626901048573</v>
      </c>
      <c r="C43" s="28">
        <f t="shared" si="8"/>
        <v>9.3494429883512961E-2</v>
      </c>
      <c r="D43" s="33">
        <f t="shared" si="19"/>
        <v>0.11254304884083517</v>
      </c>
      <c r="E43" s="28">
        <f t="shared" si="9"/>
        <v>1.9048618957322211E-2</v>
      </c>
      <c r="F43" s="34">
        <f t="shared" si="35"/>
        <v>2.2096561556456753E-2</v>
      </c>
      <c r="G43" s="30">
        <f t="shared" si="10"/>
        <v>3.047942599134542E-3</v>
      </c>
      <c r="H43" s="48">
        <f>I6</f>
        <v>2E-3</v>
      </c>
      <c r="I43" s="31">
        <f t="shared" si="40"/>
        <v>1.0479425991345419E-3</v>
      </c>
      <c r="J43" s="30">
        <f t="shared" si="21"/>
        <v>0.88440900856003024</v>
      </c>
      <c r="K43" s="30">
        <f t="shared" si="22"/>
        <v>0</v>
      </c>
      <c r="L43" s="29">
        <v>6.2154971550244645E-2</v>
      </c>
      <c r="M43" s="29">
        <v>2.9504135252571135E-2</v>
      </c>
      <c r="N43" s="37">
        <f t="shared" si="23"/>
        <v>6.2154971550244645E-2</v>
      </c>
      <c r="O43" s="37">
        <f t="shared" si="24"/>
        <v>2.9504135252571135E-2</v>
      </c>
      <c r="P43" s="32">
        <f t="shared" si="36"/>
        <v>0</v>
      </c>
      <c r="Q43" s="32">
        <f t="shared" si="12"/>
        <v>6.2792152746331223E-2</v>
      </c>
      <c r="R43" s="43">
        <v>20</v>
      </c>
      <c r="S43" s="44">
        <f t="shared" si="13"/>
        <v>0.11254304884083517</v>
      </c>
      <c r="T43" s="44">
        <f t="shared" si="14"/>
        <v>7.9712209627990444E-2</v>
      </c>
      <c r="U43" s="44">
        <f t="shared" si="15"/>
        <v>9.5654651553588529E-2</v>
      </c>
      <c r="V43" s="44">
        <f t="shared" si="16"/>
        <v>1.9928052406997611E-2</v>
      </c>
      <c r="W43" s="44">
        <f t="shared" si="17"/>
        <v>1.9928052406997611E-2</v>
      </c>
      <c r="X43" s="44">
        <f t="shared" si="37"/>
        <v>0.14910438277372373</v>
      </c>
      <c r="Y43" s="44">
        <f t="shared" si="39"/>
        <v>5.9540864896600307E-2</v>
      </c>
      <c r="Z43" s="32">
        <f t="shared" si="25"/>
        <v>2.204190747392579E-2</v>
      </c>
      <c r="AA43" s="32">
        <f t="shared" si="26"/>
        <v>9.0366889349124152E-2</v>
      </c>
      <c r="AB43" s="32">
        <f t="shared" si="27"/>
        <v>0</v>
      </c>
      <c r="AC43" s="32">
        <f t="shared" si="28"/>
        <v>2.0000000000000018E-3</v>
      </c>
      <c r="AE43" s="19">
        <f t="shared" si="29"/>
        <v>9.2921781738666373E-2</v>
      </c>
      <c r="AF43" s="19">
        <f t="shared" si="30"/>
        <v>1.8632107356873848E-2</v>
      </c>
      <c r="AG43" s="19">
        <f t="shared" si="31"/>
        <v>3.4130174002771066E-3</v>
      </c>
      <c r="AH43" s="19">
        <f t="shared" si="32"/>
        <v>0.12222455914755292</v>
      </c>
      <c r="AI43" s="19">
        <f t="shared" si="33"/>
        <v>0.12048981050203007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63</v>
      </c>
      <c r="B44" s="32">
        <f t="shared" si="18"/>
        <v>1.0064188864362953</v>
      </c>
      <c r="C44" s="28">
        <f t="shared" si="8"/>
        <v>8.7073421668471693E-2</v>
      </c>
      <c r="D44" s="33">
        <f t="shared" si="19"/>
        <v>0.1056747905194369</v>
      </c>
      <c r="E44" s="28">
        <f t="shared" si="9"/>
        <v>1.8601368850965205E-2</v>
      </c>
      <c r="F44" s="34">
        <f t="shared" si="35"/>
        <v>2.1448775112716183E-2</v>
      </c>
      <c r="G44" s="30">
        <f t="shared" si="10"/>
        <v>2.8474062617509788E-3</v>
      </c>
      <c r="H44" s="30">
        <f t="shared" ref="H44:H107" si="41">H43*EXP(-$N$6*$N$7)</f>
        <v>2E-3</v>
      </c>
      <c r="I44" s="31">
        <f t="shared" si="40"/>
        <v>8.4740626175097873E-4</v>
      </c>
      <c r="J44" s="30">
        <f t="shared" si="21"/>
        <v>0.8914778032188122</v>
      </c>
      <c r="K44" s="30">
        <f t="shared" si="22"/>
        <v>0</v>
      </c>
      <c r="L44" s="29">
        <v>6.2154971550244645E-2</v>
      </c>
      <c r="M44" s="29">
        <v>2.9504135252571135E-2</v>
      </c>
      <c r="N44" s="37">
        <f t="shared" si="23"/>
        <v>6.2969440671854074E-2</v>
      </c>
      <c r="O44" s="37">
        <f t="shared" si="24"/>
        <v>2.9754471297072239E-2</v>
      </c>
      <c r="P44" s="32">
        <f t="shared" si="36"/>
        <v>0.2</v>
      </c>
      <c r="Q44" s="32">
        <f t="shared" si="12"/>
        <v>6.3648587928707201E-2</v>
      </c>
      <c r="R44" s="43">
        <v>21</v>
      </c>
      <c r="S44" s="44">
        <f t="shared" si="13"/>
        <v>0.1056747905194369</v>
      </c>
      <c r="T44" s="44">
        <f t="shared" si="14"/>
        <v>7.9636198326899582E-2</v>
      </c>
      <c r="U44" s="44">
        <f t="shared" si="15"/>
        <v>9.5563437992279496E-2</v>
      </c>
      <c r="V44" s="44">
        <f t="shared" si="16"/>
        <v>1.9909049581724896E-2</v>
      </c>
      <c r="W44" s="44">
        <f t="shared" si="17"/>
        <v>1.9909049581724896E-2</v>
      </c>
      <c r="X44" s="44">
        <f t="shared" si="37"/>
        <v>0.13811617950458377</v>
      </c>
      <c r="Y44" s="44">
        <f t="shared" si="39"/>
        <v>5.99237018136436E-2</v>
      </c>
      <c r="Z44" s="32">
        <f t="shared" si="25"/>
        <v>2.1310373420754702E-2</v>
      </c>
      <c r="AA44" s="32">
        <f t="shared" si="26"/>
        <v>8.4233189096148312E-2</v>
      </c>
      <c r="AB44" s="32">
        <f t="shared" si="27"/>
        <v>0</v>
      </c>
      <c r="AC44" s="32">
        <f t="shared" si="28"/>
        <v>1.8817043268077472E-3</v>
      </c>
      <c r="AE44" s="19">
        <f t="shared" si="29"/>
        <v>8.6518071989682699E-2</v>
      </c>
      <c r="AF44" s="19">
        <f t="shared" si="30"/>
        <v>1.8179768687764095E-2</v>
      </c>
      <c r="AG44" s="19">
        <f t="shared" si="31"/>
        <v>3.2981113615179092E-3</v>
      </c>
      <c r="AH44" s="19">
        <f t="shared" si="32"/>
        <v>0.12585855702072349</v>
      </c>
      <c r="AI44" s="19">
        <f t="shared" si="33"/>
        <v>0.12382676708571216</v>
      </c>
      <c r="AO44" s="3"/>
      <c r="AP44" s="3"/>
    </row>
    <row r="45" spans="1:72" x14ac:dyDescent="0.25">
      <c r="A45" s="45">
        <f t="shared" si="34"/>
        <v>64</v>
      </c>
      <c r="B45" s="32">
        <f t="shared" si="18"/>
        <v>1.006681418788842</v>
      </c>
      <c r="C45" s="28">
        <f t="shared" si="8"/>
        <v>8.0989534001147612E-2</v>
      </c>
      <c r="D45" s="33">
        <f t="shared" si="19"/>
        <v>9.914490375970704E-2</v>
      </c>
      <c r="E45" s="28">
        <f t="shared" si="9"/>
        <v>1.8155369758559425E-2</v>
      </c>
      <c r="F45" s="34">
        <f t="shared" si="35"/>
        <v>2.0814767944282022E-2</v>
      </c>
      <c r="G45" s="30">
        <f t="shared" si="10"/>
        <v>2.6593981857225973E-3</v>
      </c>
      <c r="H45" s="30">
        <f t="shared" si="41"/>
        <v>2E-3</v>
      </c>
      <c r="I45" s="31">
        <f t="shared" si="40"/>
        <v>6.593981857225973E-4</v>
      </c>
      <c r="J45" s="30">
        <f t="shared" si="21"/>
        <v>0.89819569805457034</v>
      </c>
      <c r="K45" s="30">
        <f t="shared" si="22"/>
        <v>0</v>
      </c>
      <c r="L45" s="29">
        <v>6.2154971550244645E-2</v>
      </c>
      <c r="M45" s="29">
        <v>2.9504135252571135E-2</v>
      </c>
      <c r="N45" s="37">
        <f t="shared" si="23"/>
        <v>6.3783909793463489E-2</v>
      </c>
      <c r="O45" s="37">
        <f t="shared" si="24"/>
        <v>3.000480734157334E-2</v>
      </c>
      <c r="P45" s="32">
        <f t="shared" si="36"/>
        <v>0.4</v>
      </c>
      <c r="Q45" s="32">
        <f t="shared" si="12"/>
        <v>6.450837689779973E-2</v>
      </c>
      <c r="R45" s="43">
        <v>22</v>
      </c>
      <c r="S45" s="44">
        <f t="shared" si="13"/>
        <v>9.914490375970704E-2</v>
      </c>
      <c r="T45" s="44">
        <f t="shared" si="14"/>
        <v>7.9512042678889991E-2</v>
      </c>
      <c r="U45" s="44">
        <f t="shared" si="15"/>
        <v>9.5414451214667989E-2</v>
      </c>
      <c r="V45" s="44">
        <f t="shared" si="16"/>
        <v>1.9878010669722498E-2</v>
      </c>
      <c r="W45" s="44">
        <f t="shared" si="17"/>
        <v>1.9878010669722498E-2</v>
      </c>
      <c r="X45" s="44">
        <f t="shared" si="37"/>
        <v>0.12741693605489629</v>
      </c>
      <c r="Y45" s="44">
        <f t="shared" si="39"/>
        <v>6.0295638855535093E-2</v>
      </c>
      <c r="Z45" s="32">
        <f t="shared" si="25"/>
        <v>2.0595689310735441E-2</v>
      </c>
      <c r="AA45" s="32">
        <f t="shared" si="26"/>
        <v>7.8420384001896729E-2</v>
      </c>
      <c r="AB45" s="32">
        <f t="shared" si="27"/>
        <v>0</v>
      </c>
      <c r="AC45" s="32">
        <f t="shared" si="28"/>
        <v>1.770405586763497E-3</v>
      </c>
      <c r="AE45" s="19">
        <f t="shared" si="29"/>
        <v>8.0452000493450748E-2</v>
      </c>
      <c r="AF45" s="19">
        <f t="shared" si="30"/>
        <v>1.7726803649377482E-2</v>
      </c>
      <c r="AG45" s="19">
        <f t="shared" si="31"/>
        <v>3.1870738637577289E-3</v>
      </c>
      <c r="AH45" s="19">
        <f t="shared" si="32"/>
        <v>0.12931837080338843</v>
      </c>
      <c r="AI45" s="19">
        <f t="shared" si="33"/>
        <v>0.12699702733542592</v>
      </c>
    </row>
    <row r="46" spans="1:72" x14ac:dyDescent="0.25">
      <c r="A46" s="45">
        <f t="shared" si="34"/>
        <v>65</v>
      </c>
      <c r="B46" s="32">
        <f t="shared" si="18"/>
        <v>1.0069529788912097</v>
      </c>
      <c r="C46" s="28">
        <f t="shared" si="8"/>
        <v>7.5231520481370634E-2</v>
      </c>
      <c r="D46" s="33">
        <f t="shared" si="19"/>
        <v>9.2942783759746503E-2</v>
      </c>
      <c r="E46" s="28">
        <f>MAX($I$15,((EXP($Y$9+$Y$8*A46)-1)/EXP($Y$9+$Y$8*A46))*F46)</f>
        <v>1.7711263278375876E-2</v>
      </c>
      <c r="F46" s="34">
        <f t="shared" si="35"/>
        <v>2.0194445446819555E-2</v>
      </c>
      <c r="G46" s="30">
        <f t="shared" si="10"/>
        <v>2.4831821684436796E-3</v>
      </c>
      <c r="H46" s="30">
        <f t="shared" si="41"/>
        <v>2E-3</v>
      </c>
      <c r="I46" s="31">
        <f t="shared" si="40"/>
        <v>4.8318216844367955E-4</v>
      </c>
      <c r="J46" s="30">
        <f t="shared" si="21"/>
        <v>0.90457403407180981</v>
      </c>
      <c r="K46" s="30">
        <f t="shared" si="22"/>
        <v>0</v>
      </c>
      <c r="L46" s="29">
        <v>6.2154971550244645E-2</v>
      </c>
      <c r="M46" s="29">
        <v>2.9504135252571135E-2</v>
      </c>
      <c r="N46" s="37">
        <f t="shared" si="23"/>
        <v>6.4598378915072904E-2</v>
      </c>
      <c r="O46" s="37">
        <f t="shared" si="24"/>
        <v>3.0255143386074445E-2</v>
      </c>
      <c r="P46" s="32">
        <f t="shared" si="36"/>
        <v>0.60000000000000009</v>
      </c>
      <c r="Q46" s="32">
        <f t="shared" si="12"/>
        <v>6.5371819770968745E-2</v>
      </c>
      <c r="R46" s="43">
        <v>23</v>
      </c>
      <c r="S46" s="44">
        <f t="shared" si="13"/>
        <v>9.2942783759746503E-2</v>
      </c>
      <c r="T46" s="44">
        <f t="shared" si="14"/>
        <v>7.9339202261356587E-2</v>
      </c>
      <c r="U46" s="44">
        <f t="shared" si="15"/>
        <v>9.5207042713627899E-2</v>
      </c>
      <c r="V46" s="44">
        <f t="shared" si="16"/>
        <v>1.9834800565339147E-2</v>
      </c>
      <c r="W46" s="44">
        <f t="shared" si="17"/>
        <v>1.9834800565339147E-2</v>
      </c>
      <c r="X46" s="44">
        <f t="shared" si="37"/>
        <v>0.11701050990669554</v>
      </c>
      <c r="Y46" s="44">
        <f t="shared" si="39"/>
        <v>6.0656440073243036E-2</v>
      </c>
      <c r="Z46" s="32">
        <f t="shared" si="25"/>
        <v>1.9898342036107863E-2</v>
      </c>
      <c r="AA46" s="32">
        <f t="shared" si="26"/>
        <v>7.291821889379127E-2</v>
      </c>
      <c r="AB46" s="32">
        <f t="shared" si="27"/>
        <v>0</v>
      </c>
      <c r="AC46" s="32">
        <f t="shared" si="28"/>
        <v>1.6656899264087389E-3</v>
      </c>
      <c r="AE46" s="19">
        <f t="shared" si="29"/>
        <v>7.471204918049959E-2</v>
      </c>
      <c r="AF46" s="19">
        <f t="shared" si="30"/>
        <v>1.7274715102495349E-2</v>
      </c>
      <c r="AG46" s="19">
        <f t="shared" si="31"/>
        <v>3.0797746648472172E-3</v>
      </c>
      <c r="AH46" s="19">
        <f t="shared" si="32"/>
        <v>0.13260898976959329</v>
      </c>
      <c r="AI46" s="19">
        <f t="shared" si="33"/>
        <v>0.13000574742796486</v>
      </c>
    </row>
    <row r="47" spans="1:72" x14ac:dyDescent="0.25">
      <c r="A47" s="45">
        <f t="shared" si="34"/>
        <v>66</v>
      </c>
      <c r="B47" s="32">
        <f t="shared" si="18"/>
        <v>1.0072344953099741</v>
      </c>
      <c r="C47" s="28">
        <f t="shared" si="8"/>
        <v>6.9788066032893767E-2</v>
      </c>
      <c r="D47" s="33">
        <f t="shared" si="19"/>
        <v>8.7057709592265428E-2</v>
      </c>
      <c r="E47" s="28">
        <f t="shared" si="9"/>
        <v>1.7269643559371658E-2</v>
      </c>
      <c r="F47" s="34">
        <f t="shared" si="35"/>
        <v>1.958770570118723E-2</v>
      </c>
      <c r="G47" s="30">
        <f t="shared" si="10"/>
        <v>2.3180621418155724E-3</v>
      </c>
      <c r="H47" s="30">
        <f t="shared" si="41"/>
        <v>2E-3</v>
      </c>
      <c r="I47" s="31">
        <f t="shared" si="40"/>
        <v>3.1806214181557234E-4</v>
      </c>
      <c r="J47" s="30">
        <f t="shared" si="21"/>
        <v>0.91062422826591893</v>
      </c>
      <c r="K47" s="30">
        <f t="shared" si="22"/>
        <v>0</v>
      </c>
      <c r="L47" s="29">
        <v>6.2154971550244645E-2</v>
      </c>
      <c r="M47" s="29">
        <v>2.9504135252571135E-2</v>
      </c>
      <c r="N47" s="37">
        <f t="shared" si="23"/>
        <v>6.5412848036682333E-2</v>
      </c>
      <c r="O47" s="37">
        <f t="shared" si="24"/>
        <v>3.0505479430575549E-2</v>
      </c>
      <c r="P47" s="32">
        <f t="shared" si="36"/>
        <v>0.8</v>
      </c>
      <c r="Q47" s="32">
        <f t="shared" si="12"/>
        <v>6.6239246056197756E-2</v>
      </c>
      <c r="R47" s="43">
        <v>24</v>
      </c>
      <c r="S47" s="44">
        <f t="shared" si="13"/>
        <v>8.7057709592265428E-2</v>
      </c>
      <c r="T47" s="44">
        <f t="shared" si="14"/>
        <v>7.9117227471034168E-2</v>
      </c>
      <c r="U47" s="44">
        <f t="shared" si="15"/>
        <v>9.4940672965241002E-2</v>
      </c>
      <c r="V47" s="44">
        <f t="shared" si="16"/>
        <v>1.9779306867758542E-2</v>
      </c>
      <c r="W47" s="44">
        <f t="shared" si="17"/>
        <v>1.9779306867758542E-2</v>
      </c>
      <c r="X47" s="44">
        <f t="shared" si="37"/>
        <v>0.10690079440766151</v>
      </c>
      <c r="Y47" s="44">
        <f t="shared" si="39"/>
        <v>6.1005875449634969E-2</v>
      </c>
      <c r="Z47" s="32">
        <f t="shared" si="25"/>
        <v>1.9218616754612342E-2</v>
      </c>
      <c r="AA47" s="32">
        <f t="shared" si="26"/>
        <v>6.7715662085599274E-2</v>
      </c>
      <c r="AB47" s="32">
        <f t="shared" si="27"/>
        <v>0</v>
      </c>
      <c r="AC47" s="32">
        <f t="shared" si="28"/>
        <v>1.5671679708216997E-3</v>
      </c>
      <c r="AE47" s="19">
        <f t="shared" si="29"/>
        <v>6.9286810924219441E-2</v>
      </c>
      <c r="AF47" s="19">
        <f t="shared" si="30"/>
        <v>1.6824606271324673E-2</v>
      </c>
      <c r="AG47" s="19">
        <f t="shared" si="31"/>
        <v>2.9760879074987793E-3</v>
      </c>
      <c r="AH47" s="19">
        <f t="shared" si="32"/>
        <v>0.13573556290354533</v>
      </c>
      <c r="AI47" s="19">
        <f t="shared" si="33"/>
        <v>0.13285820813881208</v>
      </c>
    </row>
    <row r="48" spans="1:72" x14ac:dyDescent="0.25">
      <c r="A48" s="45">
        <f t="shared" si="34"/>
        <v>67</v>
      </c>
      <c r="B48" s="32">
        <f t="shared" si="18"/>
        <v>1.0075257746267621</v>
      </c>
      <c r="C48" s="28">
        <f t="shared" si="8"/>
        <v>6.4647825664586406E-2</v>
      </c>
      <c r="D48" s="33">
        <f t="shared" si="19"/>
        <v>8.1478885269903434E-2</v>
      </c>
      <c r="E48" s="28">
        <f t="shared" si="9"/>
        <v>1.6831059605317032E-2</v>
      </c>
      <c r="F48" s="34">
        <f t="shared" si="35"/>
        <v>1.8994439791923882E-2</v>
      </c>
      <c r="G48" s="30">
        <f t="shared" si="10"/>
        <v>2.163380186606851E-3</v>
      </c>
      <c r="H48" s="30">
        <f t="shared" si="41"/>
        <v>2E-3</v>
      </c>
      <c r="I48" s="31">
        <f t="shared" si="40"/>
        <v>1.6338018660685093E-4</v>
      </c>
      <c r="J48" s="30">
        <f t="shared" si="21"/>
        <v>0.91635773454348968</v>
      </c>
      <c r="K48" s="30">
        <f t="shared" si="22"/>
        <v>0</v>
      </c>
      <c r="L48" s="29">
        <v>6.6227317158291749E-2</v>
      </c>
      <c r="M48" s="29">
        <v>3.0755815475076654E-2</v>
      </c>
      <c r="N48" s="37">
        <f t="shared" si="23"/>
        <v>6.6227317158291749E-2</v>
      </c>
      <c r="O48" s="37">
        <f t="shared" si="24"/>
        <v>3.0755815475076654E-2</v>
      </c>
      <c r="P48" s="32">
        <f t="shared" si="36"/>
        <v>0</v>
      </c>
      <c r="Q48" s="32">
        <f t="shared" si="12"/>
        <v>6.7111003496427388E-2</v>
      </c>
      <c r="R48" s="43">
        <v>25</v>
      </c>
      <c r="S48" s="44">
        <f t="shared" si="13"/>
        <v>8.1478885269903434E-2</v>
      </c>
      <c r="T48" s="44">
        <f t="shared" si="14"/>
        <v>7.8845750933058165E-2</v>
      </c>
      <c r="U48" s="44">
        <f t="shared" si="15"/>
        <v>9.4614901119669789E-2</v>
      </c>
      <c r="V48" s="44">
        <f t="shared" si="16"/>
        <v>1.9711437733264541E-2</v>
      </c>
      <c r="W48" s="44">
        <f t="shared" si="17"/>
        <v>1.9711437733264541E-2</v>
      </c>
      <c r="X48" s="44">
        <f t="shared" si="37"/>
        <v>9.7165031758098278E-2</v>
      </c>
      <c r="Y48" s="44">
        <f t="shared" si="39"/>
        <v>6.1343721142770341E-2</v>
      </c>
      <c r="Z48" s="32">
        <f t="shared" si="25"/>
        <v>1.8556719485961298E-2</v>
      </c>
      <c r="AA48" s="32">
        <f t="shared" si="26"/>
        <v>6.280168704895242E-2</v>
      </c>
      <c r="AB48" s="32">
        <f t="shared" si="27"/>
        <v>0</v>
      </c>
      <c r="AC48" s="32">
        <f t="shared" si="28"/>
        <v>1.4744733757648535E-3</v>
      </c>
      <c r="AE48" s="19">
        <f t="shared" si="29"/>
        <v>6.4164934826143966E-2</v>
      </c>
      <c r="AF48" s="19">
        <f t="shared" si="30"/>
        <v>1.6377332471666714E-2</v>
      </c>
      <c r="AG48" s="19">
        <f t="shared" si="31"/>
        <v>2.8758919716614559E-3</v>
      </c>
      <c r="AH48" s="19">
        <f t="shared" si="32"/>
        <v>0.1387033474404786</v>
      </c>
      <c r="AI48" s="19">
        <f t="shared" si="33"/>
        <v>0.13555976943544956</v>
      </c>
    </row>
    <row r="49" spans="1:35" x14ac:dyDescent="0.25">
      <c r="A49" s="45">
        <f t="shared" si="34"/>
        <v>68</v>
      </c>
      <c r="B49" s="32">
        <f t="shared" si="18"/>
        <v>1.0078262622713734</v>
      </c>
      <c r="C49" s="28">
        <f t="shared" si="8"/>
        <v>5.9800696963124067E-2</v>
      </c>
      <c r="D49" s="33">
        <f t="shared" si="19"/>
        <v>7.6196707489482041E-2</v>
      </c>
      <c r="E49" s="28">
        <f t="shared" si="9"/>
        <v>1.6396010526357974E-2</v>
      </c>
      <c r="F49" s="34">
        <f t="shared" si="35"/>
        <v>1.8414524301239868E-2</v>
      </c>
      <c r="G49" s="30">
        <f t="shared" si="10"/>
        <v>2.0185137748818943E-3</v>
      </c>
      <c r="H49" s="30">
        <f t="shared" si="41"/>
        <v>2E-3</v>
      </c>
      <c r="I49" s="31">
        <f t="shared" si="40"/>
        <v>1.8513774881894277E-5</v>
      </c>
      <c r="J49" s="30">
        <f t="shared" si="21"/>
        <v>0.92178477873563602</v>
      </c>
      <c r="K49" s="30">
        <f t="shared" si="22"/>
        <v>0</v>
      </c>
      <c r="L49" s="29">
        <v>6.6227317158291749E-2</v>
      </c>
      <c r="M49" s="29">
        <v>3.0755815475076654E-2</v>
      </c>
      <c r="N49" s="37">
        <f t="shared" si="23"/>
        <v>6.7025657278189876E-2</v>
      </c>
      <c r="O49" s="37">
        <f t="shared" si="24"/>
        <v>3.1006576379244088E-2</v>
      </c>
      <c r="P49" s="32">
        <f t="shared" si="36"/>
        <v>0.2</v>
      </c>
      <c r="Q49" s="32">
        <f t="shared" si="12"/>
        <v>6.7971358017667821E-2</v>
      </c>
      <c r="R49" s="43">
        <v>26</v>
      </c>
      <c r="S49" s="44">
        <f t="shared" si="13"/>
        <v>7.6196707489482041E-2</v>
      </c>
      <c r="T49" s="44">
        <f t="shared" si="14"/>
        <v>7.8506446880374114E-2</v>
      </c>
      <c r="U49" s="44">
        <f t="shared" si="15"/>
        <v>9.4207736256448932E-2</v>
      </c>
      <c r="V49" s="44">
        <f t="shared" si="16"/>
        <v>1.9626611720093529E-2</v>
      </c>
      <c r="W49" s="44">
        <f t="shared" si="17"/>
        <v>1.9626611720093529E-2</v>
      </c>
      <c r="X49" s="44">
        <f t="shared" si="37"/>
        <v>8.769729137880572E-2</v>
      </c>
      <c r="Y49" s="44">
        <f t="shared" si="39"/>
        <v>6.1669759723873022E-2</v>
      </c>
      <c r="Z49" s="32">
        <f t="shared" si="25"/>
        <v>1.7912782983038326E-2</v>
      </c>
      <c r="AA49" s="32">
        <f t="shared" si="26"/>
        <v>5.8165306522050993E-2</v>
      </c>
      <c r="AB49" s="32">
        <f t="shared" si="27"/>
        <v>0</v>
      </c>
      <c r="AC49" s="32">
        <f t="shared" si="28"/>
        <v>1.3872614654697739E-3</v>
      </c>
      <c r="AE49" s="19">
        <f t="shared" si="29"/>
        <v>5.9336315396613243E-2</v>
      </c>
      <c r="AF49" s="19">
        <f t="shared" si="30"/>
        <v>1.5932385536604341E-2</v>
      </c>
      <c r="AG49" s="19">
        <f t="shared" si="31"/>
        <v>2.7790693318658997E-3</v>
      </c>
      <c r="AH49" s="19">
        <f t="shared" si="32"/>
        <v>0.14151767025037382</v>
      </c>
      <c r="AI49" s="19">
        <f t="shared" si="33"/>
        <v>0.13811583562994301</v>
      </c>
    </row>
    <row r="50" spans="1:35" x14ac:dyDescent="0.25">
      <c r="A50" s="45">
        <f t="shared" si="34"/>
        <v>69</v>
      </c>
      <c r="B50" s="32">
        <f t="shared" si="18"/>
        <v>1.0081362068728923</v>
      </c>
      <c r="C50" s="28">
        <f t="shared" si="8"/>
        <v>5.5235140170771906E-2</v>
      </c>
      <c r="D50" s="33">
        <f t="shared" si="19"/>
        <v>7.1200102324698353E-2</v>
      </c>
      <c r="E50" s="28">
        <f t="shared" si="9"/>
        <v>1.5964962153926447E-2</v>
      </c>
      <c r="F50" s="34">
        <f t="shared" si="35"/>
        <v>1.784783799470788E-2</v>
      </c>
      <c r="G50" s="30">
        <f t="shared" si="10"/>
        <v>1.8828758407814332E-3</v>
      </c>
      <c r="H50" s="30">
        <f t="shared" si="41"/>
        <v>2E-3</v>
      </c>
      <c r="I50" s="31">
        <f t="shared" si="40"/>
        <v>-1.1712415921856685E-4</v>
      </c>
      <c r="J50" s="30">
        <f t="shared" si="21"/>
        <v>0.92691702183452029</v>
      </c>
      <c r="K50" s="30">
        <f t="shared" si="22"/>
        <v>0</v>
      </c>
      <c r="L50" s="29">
        <v>6.6227317158291749E-2</v>
      </c>
      <c r="M50" s="29">
        <v>3.0755815475076654E-2</v>
      </c>
      <c r="N50" s="37">
        <f t="shared" si="23"/>
        <v>6.782399739808799E-2</v>
      </c>
      <c r="O50" s="37">
        <f t="shared" si="24"/>
        <v>3.1257337283411513E-2</v>
      </c>
      <c r="P50" s="32">
        <f t="shared" si="36"/>
        <v>0.4</v>
      </c>
      <c r="Q50" s="32">
        <f t="shared" si="12"/>
        <v>6.883687281609692E-2</v>
      </c>
      <c r="R50" s="43">
        <v>27</v>
      </c>
      <c r="S50" s="44">
        <f t="shared" si="13"/>
        <v>7.1200102324698353E-2</v>
      </c>
      <c r="T50" s="44">
        <f t="shared" si="14"/>
        <v>7.8118494712438494E-2</v>
      </c>
      <c r="U50" s="44">
        <f t="shared" si="15"/>
        <v>9.3742193654926184E-2</v>
      </c>
      <c r="V50" s="44">
        <f t="shared" si="16"/>
        <v>1.9529623678109623E-2</v>
      </c>
      <c r="W50" s="44">
        <f t="shared" si="17"/>
        <v>1.9529623678109623E-2</v>
      </c>
      <c r="X50" s="44">
        <f t="shared" si="37"/>
        <v>7.853939626114588E-2</v>
      </c>
      <c r="Y50" s="44">
        <f t="shared" si="39"/>
        <v>6.198378040963097E-2</v>
      </c>
      <c r="Z50" s="32">
        <f t="shared" si="25"/>
        <v>1.7287593336174405E-2</v>
      </c>
      <c r="AA50" s="32">
        <f t="shared" si="26"/>
        <v>5.3797254458191925E-2</v>
      </c>
      <c r="AB50" s="32">
        <f t="shared" si="27"/>
        <v>0</v>
      </c>
      <c r="AC50" s="32">
        <f t="shared" si="28"/>
        <v>1.3052079509940637E-3</v>
      </c>
      <c r="AE50" s="19">
        <f t="shared" si="29"/>
        <v>5.4789362582367857E-2</v>
      </c>
      <c r="AF50" s="19">
        <f t="shared" si="30"/>
        <v>1.5492010663587288E-2</v>
      </c>
      <c r="AG50" s="19">
        <f t="shared" si="31"/>
        <v>2.6855064193721185E-3</v>
      </c>
      <c r="AH50" s="19">
        <f t="shared" si="32"/>
        <v>0.14418319504813262</v>
      </c>
      <c r="AI50" s="19">
        <f t="shared" si="33"/>
        <v>0.14053120143194039</v>
      </c>
    </row>
    <row r="51" spans="1:35" x14ac:dyDescent="0.25">
      <c r="A51" s="45">
        <f t="shared" si="34"/>
        <v>70</v>
      </c>
      <c r="B51" s="32">
        <f t="shared" si="18"/>
        <v>1.008452778596272</v>
      </c>
      <c r="C51" s="28">
        <f t="shared" si="8"/>
        <v>5.0939715085623678E-2</v>
      </c>
      <c r="D51" s="33">
        <f t="shared" si="19"/>
        <v>6.6478056651562506E-2</v>
      </c>
      <c r="E51" s="28">
        <f t="shared" si="9"/>
        <v>1.5538341565938829E-2</v>
      </c>
      <c r="F51" s="34">
        <f t="shared" si="35"/>
        <v>1.729425355644696E-2</v>
      </c>
      <c r="G51" s="30">
        <f t="shared" si="10"/>
        <v>1.755911990508131E-3</v>
      </c>
      <c r="H51" s="30">
        <f t="shared" si="41"/>
        <v>2E-3</v>
      </c>
      <c r="I51" s="31">
        <f t="shared" si="40"/>
        <v>-2.4408800949186904E-4</v>
      </c>
      <c r="J51" s="30">
        <f t="shared" si="21"/>
        <v>0.93176603135792935</v>
      </c>
      <c r="K51" s="30">
        <f t="shared" si="22"/>
        <v>0</v>
      </c>
      <c r="L51" s="29">
        <v>6.6227317158291749E-2</v>
      </c>
      <c r="M51" s="29">
        <v>3.0755815475076654E-2</v>
      </c>
      <c r="N51" s="37">
        <f t="shared" si="23"/>
        <v>6.8622337517986118E-2</v>
      </c>
      <c r="O51" s="37">
        <f t="shared" si="24"/>
        <v>3.1508098187578951E-2</v>
      </c>
      <c r="P51" s="32">
        <f t="shared" si="36"/>
        <v>0.60000000000000009</v>
      </c>
      <c r="Q51" s="32">
        <f t="shared" si="12"/>
        <v>6.9708025544818308E-2</v>
      </c>
      <c r="R51" s="43">
        <v>28</v>
      </c>
      <c r="S51" s="44">
        <f t="shared" si="13"/>
        <v>6.6478056651562506E-2</v>
      </c>
      <c r="T51" s="44">
        <f t="shared" si="14"/>
        <v>7.7681929739085387E-2</v>
      </c>
      <c r="U51" s="44">
        <f t="shared" si="15"/>
        <v>9.3218315686902462E-2</v>
      </c>
      <c r="V51" s="44">
        <f t="shared" si="16"/>
        <v>1.9420482434771347E-2</v>
      </c>
      <c r="W51" s="44">
        <f t="shared" si="17"/>
        <v>1.9420482434771347E-2</v>
      </c>
      <c r="X51" s="44">
        <f t="shared" si="37"/>
        <v>6.9693996368302688E-2</v>
      </c>
      <c r="Y51" s="44">
        <f t="shared" si="39"/>
        <v>6.2285579288477111E-2</v>
      </c>
      <c r="Z51" s="32">
        <f t="shared" si="25"/>
        <v>1.6680407329177131E-2</v>
      </c>
      <c r="AA51" s="32">
        <f t="shared" si="26"/>
        <v>4.9685836596722252E-2</v>
      </c>
      <c r="AB51" s="32">
        <f t="shared" si="27"/>
        <v>0</v>
      </c>
      <c r="AC51" s="32">
        <f t="shared" si="28"/>
        <v>1.2280077243847008E-3</v>
      </c>
      <c r="AE51" s="19">
        <f t="shared" si="29"/>
        <v>5.0512742060694039E-2</v>
      </c>
      <c r="AF51" s="19">
        <f t="shared" si="30"/>
        <v>1.5056545233241979E-2</v>
      </c>
      <c r="AG51" s="19">
        <f t="shared" si="31"/>
        <v>2.5950934889582881E-3</v>
      </c>
      <c r="AH51" s="19">
        <f t="shared" si="32"/>
        <v>0.14670546574465995</v>
      </c>
      <c r="AI51" s="19">
        <f t="shared" si="33"/>
        <v>0.14281142961784604</v>
      </c>
    </row>
    <row r="52" spans="1:35" x14ac:dyDescent="0.25">
      <c r="A52" s="45">
        <f t="shared" si="34"/>
        <v>71</v>
      </c>
      <c r="B52" s="32">
        <f t="shared" si="18"/>
        <v>1.0087730430058828</v>
      </c>
      <c r="C52" s="28">
        <f t="shared" si="8"/>
        <v>4.6903109087162678E-2</v>
      </c>
      <c r="D52" s="33">
        <f t="shared" si="19"/>
        <v>6.2019648145001313E-2</v>
      </c>
      <c r="E52" s="28">
        <f t="shared" si="9"/>
        <v>1.5116539057838633E-2</v>
      </c>
      <c r="F52" s="34">
        <f t="shared" si="35"/>
        <v>1.6753637901961712E-2</v>
      </c>
      <c r="G52" s="30">
        <f t="shared" si="10"/>
        <v>1.6370988441230788E-3</v>
      </c>
      <c r="H52" s="30">
        <f t="shared" si="41"/>
        <v>2E-3</v>
      </c>
      <c r="I52" s="31">
        <f t="shared" si="40"/>
        <v>-3.6290115587692129E-4</v>
      </c>
      <c r="J52" s="30">
        <f t="shared" si="21"/>
        <v>0.93634325301087573</v>
      </c>
      <c r="K52" s="30">
        <f t="shared" si="22"/>
        <v>0</v>
      </c>
      <c r="L52" s="29">
        <v>6.6227317158291749E-2</v>
      </c>
      <c r="M52" s="29">
        <v>3.0755815475076654E-2</v>
      </c>
      <c r="N52" s="37">
        <f t="shared" si="23"/>
        <v>6.9420677637884232E-2</v>
      </c>
      <c r="O52" s="37">
        <f t="shared" si="24"/>
        <v>3.1758859091746382E-2</v>
      </c>
      <c r="P52" s="32">
        <f t="shared" si="36"/>
        <v>0.8</v>
      </c>
      <c r="Q52" s="32">
        <f t="shared" si="12"/>
        <v>7.0585341983193259E-2</v>
      </c>
      <c r="R52" s="43">
        <v>29</v>
      </c>
      <c r="S52" s="44">
        <f t="shared" si="13"/>
        <v>6.2019648145001313E-2</v>
      </c>
      <c r="T52" s="44">
        <f t="shared" si="14"/>
        <v>7.71969152405447E-2</v>
      </c>
      <c r="U52" s="44">
        <f t="shared" si="15"/>
        <v>9.2636298288653635E-2</v>
      </c>
      <c r="V52" s="44">
        <f t="shared" si="16"/>
        <v>1.9299228810136175E-2</v>
      </c>
      <c r="W52" s="44">
        <f t="shared" si="17"/>
        <v>1.9299228810136175E-2</v>
      </c>
      <c r="X52" s="44">
        <f t="shared" si="37"/>
        <v>6.1163432580559195E-2</v>
      </c>
      <c r="Y52" s="44">
        <f t="shared" si="39"/>
        <v>6.2574959540512676E-2</v>
      </c>
      <c r="Z52" s="32">
        <f t="shared" si="25"/>
        <v>1.6091156603248197E-2</v>
      </c>
      <c r="AA52" s="32">
        <f t="shared" si="26"/>
        <v>4.5820179966496691E-2</v>
      </c>
      <c r="AB52" s="32">
        <f t="shared" si="27"/>
        <v>0</v>
      </c>
      <c r="AC52" s="32">
        <f t="shared" si="28"/>
        <v>1.1553737241640125E-3</v>
      </c>
      <c r="AE52" s="19">
        <f t="shared" si="29"/>
        <v>4.6495204657138287E-2</v>
      </c>
      <c r="AF52" s="19">
        <f t="shared" si="30"/>
        <v>1.46263207200894E-2</v>
      </c>
      <c r="AG52" s="19">
        <f t="shared" si="31"/>
        <v>2.5077244901943875E-3</v>
      </c>
      <c r="AH52" s="19">
        <f t="shared" si="32"/>
        <v>0.14908999335128828</v>
      </c>
      <c r="AI52" s="19">
        <f t="shared" si="33"/>
        <v>0.14496203292668994</v>
      </c>
    </row>
    <row r="53" spans="1:35" x14ac:dyDescent="0.25">
      <c r="A53" s="45">
        <f t="shared" si="34"/>
        <v>72</v>
      </c>
      <c r="B53" s="32">
        <f t="shared" si="18"/>
        <v>1.0090938480338711</v>
      </c>
      <c r="C53" s="28">
        <f t="shared" si="8"/>
        <v>4.3114162910741147E-2</v>
      </c>
      <c r="D53" s="33">
        <f t="shared" si="19"/>
        <v>5.7814072947778884E-2</v>
      </c>
      <c r="E53" s="28">
        <f t="shared" si="9"/>
        <v>1.4699910037037738E-2</v>
      </c>
      <c r="F53" s="34">
        <f t="shared" si="35"/>
        <v>1.6225852488435992E-2</v>
      </c>
      <c r="G53" s="30">
        <f t="shared" si="10"/>
        <v>1.5259424513982545E-3</v>
      </c>
      <c r="H53" s="30">
        <f t="shared" si="41"/>
        <v>2E-3</v>
      </c>
      <c r="I53" s="31">
        <f t="shared" si="40"/>
        <v>-4.7405754860174558E-4</v>
      </c>
      <c r="J53" s="30">
        <f t="shared" si="21"/>
        <v>0.9406599846008229</v>
      </c>
      <c r="K53" s="30">
        <f t="shared" si="22"/>
        <v>0</v>
      </c>
      <c r="L53" s="29">
        <v>7.0219017757782359E-2</v>
      </c>
      <c r="M53" s="29">
        <v>3.2009619995913813E-2</v>
      </c>
      <c r="N53" s="37">
        <f t="shared" si="23"/>
        <v>7.0219017757782359E-2</v>
      </c>
      <c r="O53" s="37">
        <f t="shared" si="24"/>
        <v>3.2009619995913813E-2</v>
      </c>
      <c r="P53" s="32">
        <f t="shared" si="36"/>
        <v>0</v>
      </c>
      <c r="Q53" s="32">
        <f t="shared" si="12"/>
        <v>7.1469360248455155E-2</v>
      </c>
      <c r="R53" s="43">
        <v>30</v>
      </c>
      <c r="S53" s="44">
        <f t="shared" si="13"/>
        <v>5.7814072947778884E-2</v>
      </c>
      <c r="T53" s="44">
        <f t="shared" si="14"/>
        <v>7.666370550182075E-2</v>
      </c>
      <c r="U53" s="44">
        <f t="shared" si="15"/>
        <v>9.1996446602184895E-2</v>
      </c>
      <c r="V53" s="44">
        <f t="shared" si="16"/>
        <v>1.9165926375455188E-2</v>
      </c>
      <c r="W53" s="44">
        <f t="shared" si="17"/>
        <v>1.9165926375455188E-2</v>
      </c>
      <c r="X53" s="44">
        <f t="shared" si="37"/>
        <v>5.3069881434556952E-2</v>
      </c>
      <c r="Y53" s="44">
        <f t="shared" si="39"/>
        <v>6.2851731650742204E-2</v>
      </c>
      <c r="Z53" s="32">
        <f t="shared" si="25"/>
        <v>1.551972056720281E-2</v>
      </c>
      <c r="AA53" s="32">
        <f t="shared" si="26"/>
        <v>4.2189583493225644E-2</v>
      </c>
      <c r="AB53" s="32">
        <f t="shared" si="27"/>
        <v>0</v>
      </c>
      <c r="AC53" s="32">
        <f t="shared" si="28"/>
        <v>1.0870358679197006E-3</v>
      </c>
      <c r="AE53" s="19">
        <f t="shared" si="29"/>
        <v>4.2725622591739336E-2</v>
      </c>
      <c r="AF53" s="19">
        <f t="shared" si="30"/>
        <v>1.4201652096127159E-2</v>
      </c>
      <c r="AG53" s="19">
        <f t="shared" si="31"/>
        <v>2.4232969430496619E-3</v>
      </c>
      <c r="AH53" s="19">
        <f t="shared" si="32"/>
        <v>0.15134224315363223</v>
      </c>
      <c r="AI53" s="19">
        <f t="shared" si="33"/>
        <v>0.14698846136085195</v>
      </c>
    </row>
    <row r="54" spans="1:35" x14ac:dyDescent="0.25">
      <c r="A54" s="45">
        <f t="shared" si="34"/>
        <v>73</v>
      </c>
      <c r="B54" s="32">
        <f t="shared" si="18"/>
        <v>1.0094128419002049</v>
      </c>
      <c r="C54" s="28">
        <f t="shared" si="8"/>
        <v>3.9563662079596093E-2</v>
      </c>
      <c r="D54" s="33">
        <f t="shared" si="19"/>
        <v>5.3852436369767095E-2</v>
      </c>
      <c r="E54" s="28">
        <f t="shared" si="9"/>
        <v>1.4288774290170999E-2</v>
      </c>
      <c r="F54" s="34">
        <f t="shared" si="35"/>
        <v>1.5710750815147816E-2</v>
      </c>
      <c r="G54" s="30">
        <f t="shared" si="10"/>
        <v>1.4219765249768174E-3</v>
      </c>
      <c r="H54" s="30">
        <f t="shared" si="41"/>
        <v>2E-3</v>
      </c>
      <c r="I54" s="31">
        <f t="shared" si="40"/>
        <v>-5.7802347502318267E-4</v>
      </c>
      <c r="J54" s="30">
        <f t="shared" si="21"/>
        <v>0.94472558710525623</v>
      </c>
      <c r="K54" s="30">
        <f t="shared" si="22"/>
        <v>0</v>
      </c>
      <c r="L54" s="29">
        <v>7.0219017757782359E-2</v>
      </c>
      <c r="M54" s="29">
        <v>3.2009619995913813E-2</v>
      </c>
      <c r="N54" s="37">
        <f t="shared" si="23"/>
        <v>7.098457643353441E-2</v>
      </c>
      <c r="O54" s="37">
        <f t="shared" si="24"/>
        <v>3.22605595645215E-2</v>
      </c>
      <c r="P54" s="32">
        <f t="shared" si="36"/>
        <v>0.2</v>
      </c>
      <c r="Q54" s="32">
        <f t="shared" si="12"/>
        <v>7.2327927974722095E-2</v>
      </c>
      <c r="R54" s="43">
        <v>31</v>
      </c>
      <c r="S54" s="44">
        <f t="shared" si="13"/>
        <v>5.3852436369767095E-2</v>
      </c>
      <c r="T54" s="44">
        <f t="shared" si="14"/>
        <v>7.6049454517523929E-2</v>
      </c>
      <c r="U54" s="44">
        <f t="shared" si="15"/>
        <v>9.1259345421028717E-2</v>
      </c>
      <c r="V54" s="44">
        <f t="shared" si="16"/>
        <v>1.9012363629380982E-2</v>
      </c>
      <c r="W54" s="44">
        <f t="shared" si="17"/>
        <v>1.9012363629380982E-2</v>
      </c>
      <c r="X54" s="44">
        <f t="shared" si="37"/>
        <v>4.5242323805410892E-2</v>
      </c>
      <c r="Y54" s="44">
        <f t="shared" si="39"/>
        <v>6.3115713615297789E-2</v>
      </c>
      <c r="Z54" s="32">
        <f t="shared" si="25"/>
        <v>1.4965932533431134E-2</v>
      </c>
      <c r="AA54" s="32">
        <f t="shared" si="26"/>
        <v>3.8783539596831847E-2</v>
      </c>
      <c r="AB54" s="32">
        <f t="shared" si="27"/>
        <v>0</v>
      </c>
      <c r="AC54" s="32">
        <f t="shared" si="28"/>
        <v>1.0227400480298568E-3</v>
      </c>
      <c r="AE54" s="19">
        <f t="shared" si="29"/>
        <v>3.9194728298798026E-2</v>
      </c>
      <c r="AF54" s="19">
        <f t="shared" si="30"/>
        <v>1.378112643789162E-2</v>
      </c>
      <c r="AG54" s="19">
        <f t="shared" si="31"/>
        <v>2.3417118176880095E-3</v>
      </c>
      <c r="AH54" s="19">
        <f t="shared" si="32"/>
        <v>0.15346762081929516</v>
      </c>
      <c r="AI54" s="19">
        <f t="shared" si="33"/>
        <v>0.14889608877172752</v>
      </c>
    </row>
    <row r="55" spans="1:35" x14ac:dyDescent="0.25">
      <c r="A55" s="45">
        <f t="shared" si="34"/>
        <v>74</v>
      </c>
      <c r="B55" s="32">
        <f t="shared" si="18"/>
        <v>1.0097279773555852</v>
      </c>
      <c r="C55" s="28">
        <f t="shared" si="8"/>
        <v>3.6240455435368052E-2</v>
      </c>
      <c r="D55" s="33">
        <f t="shared" si="19"/>
        <v>5.0123878489647986E-2</v>
      </c>
      <c r="E55" s="28">
        <f t="shared" si="9"/>
        <v>1.3883423054279935E-2</v>
      </c>
      <c r="F55" s="34">
        <f t="shared" si="35"/>
        <v>1.5208184610823591E-2</v>
      </c>
      <c r="G55" s="30">
        <f t="shared" si="10"/>
        <v>1.3247615565436556E-3</v>
      </c>
      <c r="H55" s="30">
        <f t="shared" si="41"/>
        <v>2E-3</v>
      </c>
      <c r="I55" s="31">
        <f t="shared" si="40"/>
        <v>-6.7523844345634444E-4</v>
      </c>
      <c r="J55" s="30">
        <f t="shared" si="21"/>
        <v>0.94855135995380835</v>
      </c>
      <c r="K55" s="30">
        <f t="shared" si="22"/>
        <v>0</v>
      </c>
      <c r="L55" s="29">
        <v>7.0219017757782359E-2</v>
      </c>
      <c r="M55" s="29">
        <v>3.2009619995913813E-2</v>
      </c>
      <c r="N55" s="37">
        <f t="shared" si="23"/>
        <v>7.1750135109286448E-2</v>
      </c>
      <c r="O55" s="37">
        <f t="shared" si="24"/>
        <v>3.2511499133129181E-2</v>
      </c>
      <c r="P55" s="32">
        <f t="shared" si="36"/>
        <v>0.4</v>
      </c>
      <c r="Q55" s="32">
        <f t="shared" si="12"/>
        <v>7.319451969010482E-2</v>
      </c>
      <c r="R55" s="43">
        <v>32</v>
      </c>
      <c r="S55" s="44">
        <f t="shared" si="13"/>
        <v>5.0123878489647986E-2</v>
      </c>
      <c r="T55" s="44">
        <f t="shared" si="14"/>
        <v>7.5390667077164672E-2</v>
      </c>
      <c r="U55" s="44">
        <f t="shared" si="15"/>
        <v>9.0468800492597604E-2</v>
      </c>
      <c r="V55" s="44">
        <f t="shared" si="16"/>
        <v>1.8847666769291168E-2</v>
      </c>
      <c r="W55" s="44">
        <f t="shared" si="17"/>
        <v>1.8847666769291168E-2</v>
      </c>
      <c r="X55" s="44">
        <f t="shared" si="37"/>
        <v>3.7736408764743504E-2</v>
      </c>
      <c r="Y55" s="44">
        <f t="shared" si="39"/>
        <v>6.3366731140339527E-2</v>
      </c>
      <c r="Z55" s="32">
        <f t="shared" si="25"/>
        <v>1.4430737138020943E-2</v>
      </c>
      <c r="AA55" s="32">
        <f t="shared" si="26"/>
        <v>3.5593998082149705E-2</v>
      </c>
      <c r="AB55" s="32">
        <f t="shared" si="27"/>
        <v>0</v>
      </c>
      <c r="AC55" s="32">
        <f t="shared" si="28"/>
        <v>9.6224718678867161E-4</v>
      </c>
      <c r="AE55" s="19">
        <f t="shared" si="29"/>
        <v>3.5891305626966533E-2</v>
      </c>
      <c r="AF55" s="19">
        <f t="shared" si="30"/>
        <v>1.3367314929432645E-2</v>
      </c>
      <c r="AG55" s="19">
        <f t="shared" si="31"/>
        <v>2.2628734183102969E-3</v>
      </c>
      <c r="AH55" s="19">
        <f t="shared" si="32"/>
        <v>0.15547046182395313</v>
      </c>
      <c r="AI55" s="19">
        <f t="shared" si="33"/>
        <v>0.15068932034673777</v>
      </c>
    </row>
    <row r="56" spans="1:35" x14ac:dyDescent="0.25">
      <c r="A56" s="45">
        <f t="shared" si="34"/>
        <v>75</v>
      </c>
      <c r="B56" s="32">
        <f t="shared" si="18"/>
        <v>1.010033913382566</v>
      </c>
      <c r="C56" s="28">
        <f t="shared" si="8"/>
        <v>3.313365293947175E-2</v>
      </c>
      <c r="D56" s="33">
        <f>EXP(-N56)*D55</f>
        <v>4.6617770857967818E-2</v>
      </c>
      <c r="E56" s="28">
        <f t="shared" si="9"/>
        <v>1.3484117918496068E-2</v>
      </c>
      <c r="F56" s="34">
        <f t="shared" si="35"/>
        <v>1.4718001044481269E-2</v>
      </c>
      <c r="G56" s="30">
        <f t="shared" si="10"/>
        <v>1.2338831259852013E-3</v>
      </c>
      <c r="H56" s="30">
        <f t="shared" si="41"/>
        <v>2E-3</v>
      </c>
      <c r="I56" s="31">
        <f t="shared" si="40"/>
        <v>-7.6611687401479875E-4</v>
      </c>
      <c r="J56" s="30">
        <f t="shared" si="21"/>
        <v>0.95214834601604692</v>
      </c>
      <c r="K56" s="30">
        <f t="shared" si="22"/>
        <v>0</v>
      </c>
      <c r="L56" s="29">
        <v>7.0219017757782359E-2</v>
      </c>
      <c r="M56" s="29">
        <v>3.2009619995913813E-2</v>
      </c>
      <c r="N56" s="37">
        <f t="shared" si="23"/>
        <v>7.2515693785038485E-2</v>
      </c>
      <c r="O56" s="37">
        <f t="shared" si="24"/>
        <v>3.2762438701736868E-2</v>
      </c>
      <c r="P56" s="32">
        <f t="shared" si="36"/>
        <v>0.60000000000000009</v>
      </c>
      <c r="Q56" s="32">
        <f t="shared" si="12"/>
        <v>7.4069899448375581E-2</v>
      </c>
      <c r="R56" s="43">
        <v>33</v>
      </c>
      <c r="S56" s="44">
        <f t="shared" si="13"/>
        <v>4.6617770857967818E-2</v>
      </c>
      <c r="T56" s="44">
        <f t="shared" si="14"/>
        <v>7.4688140737777312E-2</v>
      </c>
      <c r="U56" s="44">
        <f t="shared" si="15"/>
        <v>8.9625768885332774E-2</v>
      </c>
      <c r="V56" s="44">
        <f t="shared" si="16"/>
        <v>1.8672035184444328E-2</v>
      </c>
      <c r="W56" s="44">
        <f t="shared" si="17"/>
        <v>1.8672035184444328E-2</v>
      </c>
      <c r="X56" s="44">
        <f t="shared" si="37"/>
        <v>3.0551724929069688E-2</v>
      </c>
      <c r="Y56" s="44">
        <f t="shared" si="39"/>
        <v>6.3604617833328631E-2</v>
      </c>
      <c r="Z56" s="32">
        <f t="shared" si="25"/>
        <v>1.3912676855970819E-2</v>
      </c>
      <c r="AA56" s="32">
        <f t="shared" si="26"/>
        <v>3.2609742412041579E-2</v>
      </c>
      <c r="AB56" s="32">
        <f t="shared" si="27"/>
        <v>0</v>
      </c>
      <c r="AC56" s="32">
        <f t="shared" si="28"/>
        <v>9.0533234741941215E-4</v>
      </c>
      <c r="AE56" s="19">
        <f t="shared" si="29"/>
        <v>3.2804495473333542E-2</v>
      </c>
      <c r="AF56" s="19">
        <f t="shared" si="30"/>
        <v>1.2960278756691847E-2</v>
      </c>
      <c r="AG56" s="19">
        <f t="shared" si="31"/>
        <v>2.1866892709073537E-3</v>
      </c>
      <c r="AH56" s="19">
        <f t="shared" si="32"/>
        <v>0.15735625413979754</v>
      </c>
      <c r="AI56" s="19">
        <f t="shared" si="33"/>
        <v>0.15237355850467008</v>
      </c>
    </row>
    <row r="57" spans="1:35" x14ac:dyDescent="0.25">
      <c r="A57" s="45">
        <f t="shared" si="34"/>
        <v>76</v>
      </c>
      <c r="B57" s="32">
        <f t="shared" si="18"/>
        <v>1.0103250417878722</v>
      </c>
      <c r="C57" s="28">
        <f t="shared" si="8"/>
        <v>3.0232639429317844E-2</v>
      </c>
      <c r="D57" s="33">
        <f t="shared" si="19"/>
        <v>4.3323731863643737E-2</v>
      </c>
      <c r="E57" s="28">
        <f t="shared" si="9"/>
        <v>1.3091092434325893E-2</v>
      </c>
      <c r="F57" s="34">
        <f t="shared" si="35"/>
        <v>1.4240043022187673E-2</v>
      </c>
      <c r="G57" s="30">
        <f t="shared" si="10"/>
        <v>1.1489505878617794E-3</v>
      </c>
      <c r="H57" s="30">
        <f t="shared" si="41"/>
        <v>2E-3</v>
      </c>
      <c r="I57" s="31">
        <f t="shared" si="40"/>
        <v>-8.5104941213822068E-4</v>
      </c>
      <c r="J57" s="30">
        <f t="shared" si="21"/>
        <v>0.95552731754849451</v>
      </c>
      <c r="K57" s="30">
        <f t="shared" si="22"/>
        <v>0</v>
      </c>
      <c r="L57" s="29">
        <v>7.0219017757782359E-2</v>
      </c>
      <c r="M57" s="29">
        <v>3.2009619995913813E-2</v>
      </c>
      <c r="N57" s="37">
        <f t="shared" si="23"/>
        <v>7.3281252460790536E-2</v>
      </c>
      <c r="O57" s="37">
        <f t="shared" si="24"/>
        <v>3.3013378270344548E-2</v>
      </c>
      <c r="P57" s="32">
        <f t="shared" si="36"/>
        <v>0.8</v>
      </c>
      <c r="Q57" s="32">
        <f t="shared" si="12"/>
        <v>7.495491004019246E-2</v>
      </c>
      <c r="R57" s="43">
        <v>34</v>
      </c>
      <c r="S57" s="44">
        <f t="shared" si="13"/>
        <v>4.3323731863643737E-2</v>
      </c>
      <c r="T57" s="44">
        <f t="shared" si="14"/>
        <v>7.3942821718638543E-2</v>
      </c>
      <c r="U57" s="44">
        <f t="shared" si="15"/>
        <v>8.8731386062366246E-2</v>
      </c>
      <c r="V57" s="44">
        <f t="shared" si="16"/>
        <v>1.8485705429659636E-2</v>
      </c>
      <c r="W57" s="44">
        <f t="shared" si="17"/>
        <v>1.8485705429659636E-2</v>
      </c>
      <c r="X57" s="44">
        <f t="shared" si="37"/>
        <v>4.9305429388586411E-2</v>
      </c>
      <c r="Y57" s="44">
        <f t="shared" si="39"/>
        <v>6.3829215386380408E-2</v>
      </c>
      <c r="Z57" s="32">
        <f t="shared" si="25"/>
        <v>1.3411454879669287E-2</v>
      </c>
      <c r="AA57" s="32">
        <f t="shared" si="26"/>
        <v>2.9820676367760812E-2</v>
      </c>
      <c r="AB57" s="32">
        <f t="shared" si="27"/>
        <v>0</v>
      </c>
      <c r="AC57" s="32">
        <f t="shared" si="28"/>
        <v>8.5178389766906045E-4</v>
      </c>
      <c r="AE57" s="19">
        <f t="shared" si="29"/>
        <v>2.9923676221880174E-2</v>
      </c>
      <c r="AF57" s="19">
        <f t="shared" si="30"/>
        <v>1.2560109804571144E-2</v>
      </c>
      <c r="AG57" s="19">
        <f t="shared" si="31"/>
        <v>2.1130700147919878E-3</v>
      </c>
      <c r="AH57" s="19">
        <f t="shared" si="32"/>
        <v>0.15913035578202031</v>
      </c>
      <c r="AI57" s="19">
        <f t="shared" si="33"/>
        <v>0.15395406432213674</v>
      </c>
    </row>
    <row r="58" spans="1:35" x14ac:dyDescent="0.25">
      <c r="A58" s="45">
        <f t="shared" si="34"/>
        <v>77</v>
      </c>
      <c r="B58" s="32">
        <f t="shared" si="18"/>
        <v>1.0109650941983575</v>
      </c>
      <c r="C58" s="28">
        <f t="shared" si="8"/>
        <v>2.7862454603298562E-2</v>
      </c>
      <c r="D58" s="33">
        <f t="shared" si="19"/>
        <v>4.0231640120456637E-2</v>
      </c>
      <c r="E58" s="28">
        <f t="shared" si="9"/>
        <v>1.2369185517158075E-2</v>
      </c>
      <c r="F58" s="34">
        <f t="shared" si="35"/>
        <v>1.3410546706818878E-2</v>
      </c>
      <c r="G58" s="30">
        <f t="shared" si="10"/>
        <v>1.0413611896608038E-3</v>
      </c>
      <c r="H58" s="30">
        <f t="shared" si="41"/>
        <v>2E-3</v>
      </c>
      <c r="I58" s="31">
        <f t="shared" si="40"/>
        <v>-9.5863881033919629E-4</v>
      </c>
      <c r="J58" s="30">
        <f t="shared" si="21"/>
        <v>0.95872699868988243</v>
      </c>
      <c r="K58" s="30">
        <f t="shared" si="22"/>
        <v>0</v>
      </c>
      <c r="L58" s="29">
        <v>7.4046811136542573E-2</v>
      </c>
      <c r="M58" s="29">
        <v>3.3264317838952236E-2</v>
      </c>
      <c r="N58" s="37">
        <f t="shared" si="23"/>
        <v>7.4046811136542573E-2</v>
      </c>
      <c r="O58" s="37">
        <f t="shared" si="24"/>
        <v>3.3264317838952236E-2</v>
      </c>
      <c r="P58" s="32">
        <f t="shared" si="36"/>
        <v>0</v>
      </c>
      <c r="Q58" s="32">
        <f t="shared" si="12"/>
        <v>7.5850404053481355E-2</v>
      </c>
      <c r="R58" s="43">
        <v>35</v>
      </c>
      <c r="S58" s="44">
        <f t="shared" si="13"/>
        <v>4.0231640120456637E-2</v>
      </c>
      <c r="T58" s="44">
        <f t="shared" si="14"/>
        <v>7.4169454404598156E-2</v>
      </c>
      <c r="U58" s="44">
        <f t="shared" si="15"/>
        <v>8.9003345285517788E-2</v>
      </c>
      <c r="V58" s="44">
        <f t="shared" si="16"/>
        <v>1.8542363601149539E-2</v>
      </c>
      <c r="W58" s="44">
        <f t="shared" si="17"/>
        <v>1.8542363601149539E-2</v>
      </c>
      <c r="X58" s="44">
        <f t="shared" si="37"/>
        <v>6.0002006094605681E-2</v>
      </c>
      <c r="Y58" s="44">
        <f t="shared" si="39"/>
        <v>6.4040373751414692E-2</v>
      </c>
      <c r="Z58" s="32">
        <f t="shared" si="25"/>
        <v>1.2926746758959821E-2</v>
      </c>
      <c r="AA58" s="32">
        <f t="shared" si="26"/>
        <v>2.7216992669658449E-2</v>
      </c>
      <c r="AB58" s="32">
        <f t="shared" si="27"/>
        <v>0</v>
      </c>
      <c r="AC58" s="32">
        <f t="shared" si="28"/>
        <v>8.0140272287451849E-4</v>
      </c>
      <c r="AE58" s="19">
        <f t="shared" si="29"/>
        <v>2.7560253823987895E-2</v>
      </c>
      <c r="AF58" s="19">
        <f t="shared" si="30"/>
        <v>1.1845146479351205E-2</v>
      </c>
      <c r="AG58" s="19">
        <f t="shared" si="31"/>
        <v>2.0419292977827889E-3</v>
      </c>
      <c r="AH58" s="19">
        <f t="shared" si="32"/>
        <v>0.16079799199808562</v>
      </c>
      <c r="AI58" s="19">
        <f t="shared" si="33"/>
        <v>0.15543595454619286</v>
      </c>
    </row>
    <row r="59" spans="1:35" x14ac:dyDescent="0.25">
      <c r="A59" s="45">
        <f t="shared" si="34"/>
        <v>78</v>
      </c>
      <c r="B59" s="32">
        <f t="shared" si="18"/>
        <v>1.0118518460844961</v>
      </c>
      <c r="C59" s="28">
        <f t="shared" si="8"/>
        <v>2.5818859241383829E-2</v>
      </c>
      <c r="D59" s="33">
        <f t="shared" si="19"/>
        <v>3.7333252302663773E-2</v>
      </c>
      <c r="E59" s="28">
        <f t="shared" si="9"/>
        <v>1.1514393061279942E-2</v>
      </c>
      <c r="F59" s="34">
        <f t="shared" si="35"/>
        <v>1.2444417434221257E-2</v>
      </c>
      <c r="G59" s="30">
        <f t="shared" si="10"/>
        <v>9.3002437294131476E-4</v>
      </c>
      <c r="H59" s="30">
        <f t="shared" si="41"/>
        <v>2E-3</v>
      </c>
      <c r="I59" s="31">
        <f t="shared" si="40"/>
        <v>-1.0699756270586853E-3</v>
      </c>
      <c r="J59" s="30">
        <f t="shared" si="21"/>
        <v>0.96173672332439486</v>
      </c>
      <c r="K59" s="30">
        <f t="shared" si="22"/>
        <v>0</v>
      </c>
      <c r="L59" s="29">
        <v>7.4046811136542573E-2</v>
      </c>
      <c r="M59" s="29">
        <v>3.3264317838952236E-2</v>
      </c>
      <c r="N59" s="37">
        <f t="shared" si="23"/>
        <v>7.4769341562426123E-2</v>
      </c>
      <c r="O59" s="37">
        <f t="shared" si="24"/>
        <v>3.3515209382508848E-2</v>
      </c>
      <c r="P59" s="32">
        <f t="shared" si="36"/>
        <v>0.2</v>
      </c>
      <c r="Q59" s="32">
        <f t="shared" si="12"/>
        <v>7.6714362248185536E-2</v>
      </c>
      <c r="R59" s="43">
        <v>36</v>
      </c>
      <c r="S59" s="44">
        <f t="shared" si="13"/>
        <v>3.7333252302663773E-2</v>
      </c>
      <c r="T59" s="44">
        <f t="shared" si="14"/>
        <v>7.4893166351996915E-2</v>
      </c>
      <c r="U59" s="44">
        <f t="shared" si="15"/>
        <v>8.9871799622396289E-2</v>
      </c>
      <c r="V59" s="44">
        <f t="shared" si="16"/>
        <v>1.8723291587999229E-2</v>
      </c>
      <c r="W59" s="44">
        <f t="shared" si="17"/>
        <v>1.8723291587999229E-2</v>
      </c>
      <c r="X59" s="44">
        <f t="shared" si="37"/>
        <v>5.9385507704363433E-2</v>
      </c>
      <c r="Y59" s="44">
        <f t="shared" si="39"/>
        <v>6.4237951306833491E-2</v>
      </c>
      <c r="Z59" s="32">
        <f t="shared" si="25"/>
        <v>1.2170704654407118E-2</v>
      </c>
      <c r="AA59" s="32">
        <f t="shared" si="26"/>
        <v>2.5076683296598002E-2</v>
      </c>
      <c r="AB59" s="32">
        <f t="shared" si="27"/>
        <v>0</v>
      </c>
      <c r="AC59" s="32">
        <f t="shared" si="28"/>
        <v>7.54001485574245E-4</v>
      </c>
      <c r="AE59" s="19">
        <f t="shared" si="29"/>
        <v>2.5516442294683316E-2</v>
      </c>
      <c r="AF59" s="19">
        <f t="shared" si="30"/>
        <v>1.1002833423057821E-2</v>
      </c>
      <c r="AG59" s="19">
        <f t="shared" si="31"/>
        <v>1.9731836749167821E-3</v>
      </c>
      <c r="AH59" s="19">
        <f t="shared" si="32"/>
        <v>0.16236328190748922</v>
      </c>
      <c r="AI59" s="19">
        <f t="shared" si="33"/>
        <v>0.15682553484525324</v>
      </c>
    </row>
    <row r="60" spans="1:35" x14ac:dyDescent="0.25">
      <c r="A60" s="45">
        <f t="shared" si="34"/>
        <v>79</v>
      </c>
      <c r="B60" s="32">
        <f t="shared" si="18"/>
        <v>1.0128130049005939</v>
      </c>
      <c r="C60" s="28">
        <f t="shared" si="8"/>
        <v>2.3909090864273938E-2</v>
      </c>
      <c r="D60" s="33">
        <f t="shared" si="19"/>
        <v>3.4618649514816281E-2</v>
      </c>
      <c r="E60" s="28">
        <f t="shared" si="9"/>
        <v>1.0709558650542343E-2</v>
      </c>
      <c r="F60" s="34">
        <f t="shared" si="35"/>
        <v>1.1539549838272094E-2</v>
      </c>
      <c r="G60" s="30">
        <f t="shared" si="10"/>
        <v>8.2999118772975056E-4</v>
      </c>
      <c r="H60" s="30">
        <f t="shared" si="41"/>
        <v>2E-3</v>
      </c>
      <c r="I60" s="31">
        <f t="shared" si="40"/>
        <v>-1.1700088122702495E-3</v>
      </c>
      <c r="J60" s="30">
        <f t="shared" si="21"/>
        <v>0.96455135929745384</v>
      </c>
      <c r="K60" s="30">
        <f t="shared" si="22"/>
        <v>0</v>
      </c>
      <c r="L60" s="29">
        <v>7.4046811136542573E-2</v>
      </c>
      <c r="M60" s="29">
        <v>3.3264317838952236E-2</v>
      </c>
      <c r="N60" s="37">
        <f t="shared" si="23"/>
        <v>7.5491871988309672E-2</v>
      </c>
      <c r="O60" s="37">
        <f t="shared" si="24"/>
        <v>3.3766100926065454E-2</v>
      </c>
      <c r="P60" s="32">
        <f t="shared" si="36"/>
        <v>0.4</v>
      </c>
      <c r="Q60" s="32">
        <f t="shared" si="12"/>
        <v>7.7590926508320793E-2</v>
      </c>
      <c r="R60" s="43">
        <v>37</v>
      </c>
      <c r="S60" s="44">
        <f t="shared" si="13"/>
        <v>3.4618649514816281E-2</v>
      </c>
      <c r="T60" s="44">
        <f t="shared" si="14"/>
        <v>7.5631413285876026E-2</v>
      </c>
      <c r="U60" s="44">
        <f t="shared" si="15"/>
        <v>9.0757695943051234E-2</v>
      </c>
      <c r="V60" s="44">
        <f t="shared" si="16"/>
        <v>1.8907853321469006E-2</v>
      </c>
      <c r="W60" s="44">
        <f t="shared" si="17"/>
        <v>1.8907853321469006E-2</v>
      </c>
      <c r="X60" s="44">
        <f t="shared" si="37"/>
        <v>5.8748795476594347E-2</v>
      </c>
      <c r="Y60" s="44">
        <f t="shared" si="39"/>
        <v>6.4421815015466885E-2</v>
      </c>
      <c r="Z60" s="32">
        <f t="shared" si="25"/>
        <v>1.1311286864611459E-2</v>
      </c>
      <c r="AA60" s="32">
        <f t="shared" si="26"/>
        <v>2.3225302786422229E-2</v>
      </c>
      <c r="AB60" s="32">
        <f t="shared" si="27"/>
        <v>0</v>
      </c>
      <c r="AC60" s="32">
        <f t="shared" si="28"/>
        <v>7.0940392891226237E-4</v>
      </c>
      <c r="AE60" s="19">
        <f t="shared" si="29"/>
        <v>2.3606619137577702E-2</v>
      </c>
      <c r="AF60" s="19">
        <f t="shared" si="30"/>
        <v>1.0210702691192633E-2</v>
      </c>
      <c r="AG60" s="19">
        <f t="shared" si="31"/>
        <v>1.9067525105721189E-3</v>
      </c>
      <c r="AH60" s="19">
        <f t="shared" si="32"/>
        <v>0.16382987813753658</v>
      </c>
      <c r="AI60" s="19">
        <f t="shared" si="33"/>
        <v>0.15812732366852134</v>
      </c>
    </row>
    <row r="61" spans="1:35" x14ac:dyDescent="0.25">
      <c r="A61" s="45">
        <f t="shared" si="34"/>
        <v>80</v>
      </c>
      <c r="B61" s="32">
        <f t="shared" si="18"/>
        <v>1.0138539104568476</v>
      </c>
      <c r="C61" s="28">
        <f t="shared" si="8"/>
        <v>2.2125680567886542E-2</v>
      </c>
      <c r="D61" s="33">
        <f t="shared" si="19"/>
        <v>3.2078247028579344E-2</v>
      </c>
      <c r="E61" s="28">
        <f t="shared" si="9"/>
        <v>9.9525664606928028E-3</v>
      </c>
      <c r="F61" s="34">
        <f t="shared" si="35"/>
        <v>1.0692749009526449E-2</v>
      </c>
      <c r="G61" s="30">
        <f t="shared" si="10"/>
        <v>7.4018254883364588E-4</v>
      </c>
      <c r="H61" s="30">
        <f t="shared" si="41"/>
        <v>2E-3</v>
      </c>
      <c r="I61" s="31">
        <f t="shared" si="40"/>
        <v>-1.2598174511663542E-3</v>
      </c>
      <c r="J61" s="30">
        <f t="shared" si="21"/>
        <v>0.96718157042258712</v>
      </c>
      <c r="K61" s="30">
        <f t="shared" si="22"/>
        <v>0</v>
      </c>
      <c r="L61" s="29">
        <v>7.4046811136542573E-2</v>
      </c>
      <c r="M61" s="29">
        <v>3.3264317838952236E-2</v>
      </c>
      <c r="N61" s="37">
        <f t="shared" si="23"/>
        <v>7.6214402414193222E-2</v>
      </c>
      <c r="O61" s="37">
        <f t="shared" si="24"/>
        <v>3.4016992469622066E-2</v>
      </c>
      <c r="P61" s="32">
        <f t="shared" si="36"/>
        <v>0.60000000000000009</v>
      </c>
      <c r="Q61" s="32">
        <f t="shared" si="12"/>
        <v>7.8481326643466007E-2</v>
      </c>
      <c r="R61" s="43">
        <v>38</v>
      </c>
      <c r="S61" s="44">
        <f t="shared" si="13"/>
        <v>3.2078247028579344E-2</v>
      </c>
      <c r="T61" s="44">
        <f t="shared" si="14"/>
        <v>7.6385284967292993E-2</v>
      </c>
      <c r="U61" s="44">
        <f t="shared" si="15"/>
        <v>9.1662341960751584E-2</v>
      </c>
      <c r="V61" s="44">
        <f t="shared" si="16"/>
        <v>1.9096321241823248E-2</v>
      </c>
      <c r="W61" s="44">
        <f t="shared" si="17"/>
        <v>1.9096321241823248E-2</v>
      </c>
      <c r="X61" s="44">
        <f t="shared" si="37"/>
        <v>5.8090856613730188E-2</v>
      </c>
      <c r="Y61" s="44">
        <f t="shared" si="39"/>
        <v>6.4591840573541504E-2</v>
      </c>
      <c r="Z61" s="32">
        <f t="shared" si="25"/>
        <v>1.0503383516832989E-2</v>
      </c>
      <c r="AA61" s="32">
        <f t="shared" si="26"/>
        <v>2.1496506897081238E-2</v>
      </c>
      <c r="AB61" s="32">
        <f t="shared" si="27"/>
        <v>0</v>
      </c>
      <c r="AC61" s="32">
        <f t="shared" si="28"/>
        <v>6.6744422124430922E-4</v>
      </c>
      <c r="AE61" s="19">
        <f t="shared" si="29"/>
        <v>2.182334194274262E-2</v>
      </c>
      <c r="AF61" s="19">
        <f t="shared" si="30"/>
        <v>9.4665238031866709E-3</v>
      </c>
      <c r="AG61" s="19">
        <f t="shared" si="31"/>
        <v>1.8425578838860059E-3</v>
      </c>
      <c r="AH61" s="19">
        <f t="shared" si="32"/>
        <v>0.16520292847981782</v>
      </c>
      <c r="AI61" s="19">
        <f t="shared" si="33"/>
        <v>0.15934592403576722</v>
      </c>
    </row>
    <row r="62" spans="1:35" x14ac:dyDescent="0.25">
      <c r="A62" s="45">
        <f t="shared" si="34"/>
        <v>81</v>
      </c>
      <c r="B62" s="32">
        <f t="shared" si="18"/>
        <v>1.014980677569099</v>
      </c>
      <c r="C62" s="28">
        <f t="shared" si="8"/>
        <v>2.0461479267510858E-2</v>
      </c>
      <c r="D62" s="33">
        <f t="shared" si="19"/>
        <v>2.9702796657201574E-2</v>
      </c>
      <c r="E62" s="28">
        <f t="shared" si="9"/>
        <v>9.2413173896907178E-3</v>
      </c>
      <c r="F62" s="34">
        <f t="shared" si="35"/>
        <v>9.9009322190671909E-3</v>
      </c>
      <c r="G62" s="30">
        <f t="shared" si="10"/>
        <v>6.5961482937647309E-4</v>
      </c>
      <c r="H62" s="30">
        <f t="shared" si="41"/>
        <v>2E-3</v>
      </c>
      <c r="I62" s="31">
        <f t="shared" si="40"/>
        <v>-1.340385170623527E-3</v>
      </c>
      <c r="J62" s="30">
        <f t="shared" si="21"/>
        <v>0.96963758851342197</v>
      </c>
      <c r="K62" s="30">
        <f t="shared" si="22"/>
        <v>0</v>
      </c>
      <c r="L62" s="29">
        <v>7.4046811136542573E-2</v>
      </c>
      <c r="M62" s="29">
        <v>3.3264317838952236E-2</v>
      </c>
      <c r="N62" s="37">
        <f t="shared" si="23"/>
        <v>7.6936932840076758E-2</v>
      </c>
      <c r="O62" s="37">
        <f t="shared" si="24"/>
        <v>3.4267884013178679E-2</v>
      </c>
      <c r="P62" s="32">
        <f t="shared" si="36"/>
        <v>0.8</v>
      </c>
      <c r="Q62" s="32">
        <f t="shared" si="12"/>
        <v>7.93869215366097E-2</v>
      </c>
      <c r="R62" s="43">
        <v>39</v>
      </c>
      <c r="S62" s="44">
        <f t="shared" si="13"/>
        <v>2.9702796657201574E-2</v>
      </c>
      <c r="T62" s="44">
        <f t="shared" si="14"/>
        <v>7.7155995239762673E-2</v>
      </c>
      <c r="U62" s="44">
        <f t="shared" si="15"/>
        <v>9.258719428771521E-2</v>
      </c>
      <c r="V62" s="44">
        <f t="shared" si="16"/>
        <v>1.9288998809940668E-2</v>
      </c>
      <c r="W62" s="44">
        <f t="shared" si="17"/>
        <v>1.9288998809940668E-2</v>
      </c>
      <c r="X62" s="44">
        <f t="shared" si="37"/>
        <v>5.7410669292408699E-2</v>
      </c>
      <c r="Y62" s="44">
        <f t="shared" si="39"/>
        <v>6.4747912550438338E-2</v>
      </c>
      <c r="Z62" s="32">
        <f t="shared" si="25"/>
        <v>9.7447114784948562E-3</v>
      </c>
      <c r="AA62" s="32">
        <f t="shared" si="26"/>
        <v>1.9883326156304133E-2</v>
      </c>
      <c r="AB62" s="32">
        <f t="shared" si="27"/>
        <v>0</v>
      </c>
      <c r="AC62" s="32">
        <f t="shared" si="28"/>
        <v>6.2796633950912143E-4</v>
      </c>
      <c r="AE62" s="19">
        <f t="shared" si="29"/>
        <v>2.015947664788708E-2</v>
      </c>
      <c r="AF62" s="19">
        <f t="shared" si="30"/>
        <v>8.7681045275703889E-3</v>
      </c>
      <c r="AG62" s="19">
        <f t="shared" si="31"/>
        <v>1.7805244973569247E-3</v>
      </c>
      <c r="AH62" s="19">
        <f t="shared" si="32"/>
        <v>0.16648739777015387</v>
      </c>
      <c r="AI62" s="19">
        <f t="shared" si="33"/>
        <v>0.16048577270243206</v>
      </c>
    </row>
    <row r="63" spans="1:35" x14ac:dyDescent="0.25">
      <c r="A63" s="45">
        <f t="shared" si="34"/>
        <v>82</v>
      </c>
      <c r="B63" s="32">
        <f t="shared" si="18"/>
        <v>1.0162002558149046</v>
      </c>
      <c r="C63" s="28">
        <f t="shared" si="8"/>
        <v>1.8909650743126172E-2</v>
      </c>
      <c r="D63" s="33">
        <f t="shared" si="19"/>
        <v>2.7483387786506643E-2</v>
      </c>
      <c r="E63" s="28">
        <f t="shared" si="9"/>
        <v>8.5737370433804708E-3</v>
      </c>
      <c r="F63" s="34">
        <f t="shared" si="35"/>
        <v>9.1611292621688808E-3</v>
      </c>
      <c r="G63" s="30">
        <f t="shared" si="10"/>
        <v>5.8739221878841008E-4</v>
      </c>
      <c r="H63" s="30">
        <f t="shared" si="41"/>
        <v>2E-3</v>
      </c>
      <c r="I63" s="31">
        <f t="shared" si="40"/>
        <v>-1.41260778121159E-3</v>
      </c>
      <c r="J63" s="30">
        <f t="shared" si="21"/>
        <v>0.97192921999470494</v>
      </c>
      <c r="K63" s="30">
        <f t="shared" si="22"/>
        <v>0</v>
      </c>
      <c r="L63" s="29">
        <v>7.7659463265960307E-2</v>
      </c>
      <c r="M63" s="29">
        <v>3.4518775556735284E-2</v>
      </c>
      <c r="N63" s="37">
        <f t="shared" si="23"/>
        <v>7.7659463265960307E-2</v>
      </c>
      <c r="O63" s="37">
        <f t="shared" si="24"/>
        <v>3.4518775556735284E-2</v>
      </c>
      <c r="P63" s="32">
        <f t="shared" si="36"/>
        <v>0</v>
      </c>
      <c r="Q63" s="32">
        <f t="shared" si="12"/>
        <v>8.0309090392779003E-2</v>
      </c>
      <c r="R63" s="43">
        <v>40</v>
      </c>
      <c r="S63" s="44">
        <f t="shared" si="13"/>
        <v>2.7483387786506643E-2</v>
      </c>
      <c r="T63" s="44">
        <f t="shared" si="14"/>
        <v>7.7944775965269483E-2</v>
      </c>
      <c r="U63" s="44">
        <f t="shared" si="15"/>
        <v>9.3533731158323377E-2</v>
      </c>
      <c r="V63" s="44">
        <f t="shared" si="16"/>
        <v>1.9486193991317371E-2</v>
      </c>
      <c r="W63" s="44">
        <f t="shared" si="17"/>
        <v>1.9486193991317371E-2</v>
      </c>
      <c r="X63" s="44">
        <f t="shared" si="37"/>
        <v>5.6801744236993461E-2</v>
      </c>
      <c r="Y63" s="44">
        <f t="shared" si="39"/>
        <v>6.4889924519020439E-2</v>
      </c>
      <c r="Z63" s="32">
        <f t="shared" si="25"/>
        <v>9.033016532337363E-3</v>
      </c>
      <c r="AA63" s="32">
        <f t="shared" si="26"/>
        <v>1.8379100526640452E-2</v>
      </c>
      <c r="AB63" s="32">
        <f t="shared" si="27"/>
        <v>0</v>
      </c>
      <c r="AC63" s="32">
        <f t="shared" si="28"/>
        <v>5.908234890719678E-4</v>
      </c>
      <c r="AE63" s="19">
        <f t="shared" si="29"/>
        <v>1.8608193252187551E-2</v>
      </c>
      <c r="AF63" s="19">
        <f t="shared" si="30"/>
        <v>8.113294561342542E-3</v>
      </c>
      <c r="AG63" s="19">
        <f t="shared" si="31"/>
        <v>1.7205795885239419E-3</v>
      </c>
      <c r="AH63" s="19">
        <f t="shared" si="32"/>
        <v>0.16768806808865314</v>
      </c>
      <c r="AI63" s="19">
        <f t="shared" si="33"/>
        <v>0.16155114065469314</v>
      </c>
    </row>
    <row r="64" spans="1:35" x14ac:dyDescent="0.25">
      <c r="A64" s="45">
        <f t="shared" si="34"/>
        <v>83</v>
      </c>
      <c r="B64" s="32">
        <f t="shared" si="18"/>
        <v>1.017522255614755</v>
      </c>
      <c r="C64" s="28">
        <f t="shared" si="8"/>
        <v>1.7464476134916057E-2</v>
      </c>
      <c r="D64" s="33">
        <f t="shared" si="19"/>
        <v>2.5412628342244541E-2</v>
      </c>
      <c r="E64" s="28">
        <f t="shared" si="9"/>
        <v>7.948152207328486E-3</v>
      </c>
      <c r="F64" s="34">
        <f t="shared" si="35"/>
        <v>8.4708761140815138E-3</v>
      </c>
      <c r="G64" s="30">
        <f t="shared" si="10"/>
        <v>5.2272390675302781E-4</v>
      </c>
      <c r="H64" s="30">
        <f t="shared" si="41"/>
        <v>2E-3</v>
      </c>
      <c r="I64" s="31">
        <f t="shared" si="40"/>
        <v>-1.4772760932469722E-3</v>
      </c>
      <c r="J64" s="30">
        <f t="shared" si="21"/>
        <v>0.97406464775100232</v>
      </c>
      <c r="K64" s="30">
        <f t="shared" si="22"/>
        <v>0</v>
      </c>
      <c r="L64" s="29">
        <v>7.7659463265960307E-2</v>
      </c>
      <c r="M64" s="29">
        <v>3.4518775556735284E-2</v>
      </c>
      <c r="N64" s="37">
        <f t="shared" si="23"/>
        <v>7.8335512351153727E-2</v>
      </c>
      <c r="O64" s="37">
        <f t="shared" si="24"/>
        <v>3.4769418922685688E-2</v>
      </c>
      <c r="P64" s="32">
        <f t="shared" si="36"/>
        <v>0.2</v>
      </c>
      <c r="Q64" s="32">
        <f t="shared" si="12"/>
        <v>8.1202983431564402E-2</v>
      </c>
      <c r="R64" s="43">
        <v>41</v>
      </c>
      <c r="S64" s="44">
        <f t="shared" si="13"/>
        <v>2.5412628342244541E-2</v>
      </c>
      <c r="T64" s="44">
        <f t="shared" si="14"/>
        <v>7.8708048964456906E-2</v>
      </c>
      <c r="U64" s="44">
        <f t="shared" si="15"/>
        <v>9.4449658757348287E-2</v>
      </c>
      <c r="V64" s="44">
        <f t="shared" si="16"/>
        <v>1.9677012241114226E-2</v>
      </c>
      <c r="W64" s="44">
        <f t="shared" si="17"/>
        <v>1.9677012241114226E-2</v>
      </c>
      <c r="X64" s="44">
        <f t="shared" si="37"/>
        <v>5.6118172470471218E-2</v>
      </c>
      <c r="Y64" s="44">
        <f t="shared" si="39"/>
        <v>6.5017779176325077E-2</v>
      </c>
      <c r="Z64" s="32">
        <f t="shared" si="25"/>
        <v>8.3660829856569297E-3</v>
      </c>
      <c r="AA64" s="32">
        <f t="shared" si="26"/>
        <v>1.6977472916222723E-2</v>
      </c>
      <c r="AB64" s="32">
        <f t="shared" si="27"/>
        <v>0</v>
      </c>
      <c r="AC64" s="32">
        <f t="shared" si="28"/>
        <v>5.5587755788318526E-4</v>
      </c>
      <c r="AE64" s="19">
        <f t="shared" si="29"/>
        <v>1.7163728890003067E-2</v>
      </c>
      <c r="AF64" s="19">
        <f t="shared" si="30"/>
        <v>7.4992243011183721E-3</v>
      </c>
      <c r="AG64" s="19">
        <f t="shared" si="31"/>
        <v>1.6626528446195118E-3</v>
      </c>
      <c r="AH64" s="19">
        <f t="shared" si="32"/>
        <v>0.1688095376645021</v>
      </c>
      <c r="AI64" s="19">
        <f t="shared" si="33"/>
        <v>0.16254613244515728</v>
      </c>
    </row>
    <row r="65" spans="1:74" x14ac:dyDescent="0.25">
      <c r="A65" s="45">
        <f t="shared" si="34"/>
        <v>84</v>
      </c>
      <c r="B65" s="32">
        <f t="shared" si="18"/>
        <v>1.0189586319176804</v>
      </c>
      <c r="C65" s="28">
        <f t="shared" si="8"/>
        <v>1.6119535265031799E-2</v>
      </c>
      <c r="D65" s="33">
        <f t="shared" si="19"/>
        <v>2.348201168596592E-2</v>
      </c>
      <c r="E65" s="28">
        <f t="shared" si="9"/>
        <v>7.3624764209341206E-3</v>
      </c>
      <c r="F65" s="34">
        <f t="shared" si="35"/>
        <v>7.8273372286553067E-3</v>
      </c>
      <c r="G65" s="30">
        <f t="shared" si="10"/>
        <v>4.6486080772118604E-4</v>
      </c>
      <c r="H65" s="30">
        <f t="shared" si="41"/>
        <v>2E-3</v>
      </c>
      <c r="I65" s="31">
        <f t="shared" si="40"/>
        <v>-1.535139192278814E-3</v>
      </c>
      <c r="J65" s="30">
        <f t="shared" si="21"/>
        <v>0.9760531275063129</v>
      </c>
      <c r="K65" s="30">
        <f t="shared" si="22"/>
        <v>0</v>
      </c>
      <c r="L65" s="29">
        <v>7.7659463265960307E-2</v>
      </c>
      <c r="M65" s="29">
        <v>3.4518775556735284E-2</v>
      </c>
      <c r="N65" s="37">
        <f t="shared" si="23"/>
        <v>7.9011561436347161E-2</v>
      </c>
      <c r="O65" s="37">
        <f t="shared" si="24"/>
        <v>3.5020062288636085E-2</v>
      </c>
      <c r="P65" s="32">
        <f t="shared" si="36"/>
        <v>0.4</v>
      </c>
      <c r="Q65" s="32">
        <f t="shared" si="12"/>
        <v>8.211688555257117E-2</v>
      </c>
      <c r="R65" s="43">
        <v>42</v>
      </c>
      <c r="S65" s="44">
        <f t="shared" si="13"/>
        <v>2.348201168596592E-2</v>
      </c>
      <c r="T65" s="44">
        <f t="shared" si="14"/>
        <v>7.9492621302973479E-2</v>
      </c>
      <c r="U65" s="44">
        <f t="shared" si="15"/>
        <v>9.5391145563568175E-2</v>
      </c>
      <c r="V65" s="44">
        <f t="shared" si="16"/>
        <v>1.987315532574337E-2</v>
      </c>
      <c r="W65" s="44">
        <f t="shared" si="17"/>
        <v>1.987315532574337E-2</v>
      </c>
      <c r="X65" s="44">
        <f t="shared" si="37"/>
        <v>5.5408902120842402E-2</v>
      </c>
      <c r="Y65" s="44">
        <f t="shared" si="39"/>
        <v>6.5131388454428937E-2</v>
      </c>
      <c r="Z65" s="32">
        <f t="shared" si="25"/>
        <v>7.7428816047967449E-3</v>
      </c>
      <c r="AA65" s="32">
        <f t="shared" si="26"/>
        <v>1.5673499488639383E-2</v>
      </c>
      <c r="AB65" s="32">
        <f t="shared" si="27"/>
        <v>0</v>
      </c>
      <c r="AC65" s="32">
        <f t="shared" si="28"/>
        <v>5.2299860292205635E-4</v>
      </c>
      <c r="AE65" s="19">
        <f t="shared" si="29"/>
        <v>1.5819616969822248E-2</v>
      </c>
      <c r="AF65" s="19">
        <f t="shared" si="30"/>
        <v>6.9253024492062169E-3</v>
      </c>
      <c r="AG65" s="19">
        <f t="shared" si="31"/>
        <v>1.6066763200956616E-3</v>
      </c>
      <c r="AH65" s="19">
        <f t="shared" si="32"/>
        <v>0.1698555677441593</v>
      </c>
      <c r="AI65" s="19">
        <f t="shared" si="33"/>
        <v>0.16347411266211689</v>
      </c>
    </row>
    <row r="66" spans="1:74" x14ac:dyDescent="0.25">
      <c r="A66" s="45">
        <f t="shared" si="34"/>
        <v>85</v>
      </c>
      <c r="B66" s="32">
        <f t="shared" si="18"/>
        <v>1.0205181626201159</v>
      </c>
      <c r="C66" s="28">
        <f t="shared" si="8"/>
        <v>1.4868724459029425E-2</v>
      </c>
      <c r="D66" s="33">
        <f t="shared" si="19"/>
        <v>2.1683401441923909E-2</v>
      </c>
      <c r="E66" s="28">
        <f t="shared" si="9"/>
        <v>6.8146769828944824E-3</v>
      </c>
      <c r="F66" s="34">
        <f t="shared" si="35"/>
        <v>7.2278004806413032E-3</v>
      </c>
      <c r="G66" s="30">
        <f t="shared" si="10"/>
        <v>4.1312349774682081E-4</v>
      </c>
      <c r="H66" s="30">
        <f t="shared" si="41"/>
        <v>2E-3</v>
      </c>
      <c r="I66" s="31">
        <f t="shared" si="40"/>
        <v>-1.5868765022531792E-3</v>
      </c>
      <c r="J66" s="30">
        <f t="shared" si="21"/>
        <v>0.97790347506032915</v>
      </c>
      <c r="K66" s="30">
        <f t="shared" si="22"/>
        <v>0</v>
      </c>
      <c r="L66" s="29">
        <v>7.7659463265960307E-2</v>
      </c>
      <c r="M66" s="29">
        <v>3.4518775556735284E-2</v>
      </c>
      <c r="N66" s="37">
        <f t="shared" si="23"/>
        <v>7.9687610521540581E-2</v>
      </c>
      <c r="O66" s="37">
        <f t="shared" si="24"/>
        <v>3.5270705654586489E-2</v>
      </c>
      <c r="P66" s="32">
        <f t="shared" si="36"/>
        <v>0.60000000000000009</v>
      </c>
      <c r="Q66" s="32">
        <f t="shared" si="12"/>
        <v>8.3052791535496565E-2</v>
      </c>
      <c r="R66" s="43">
        <v>43</v>
      </c>
      <c r="S66" s="44">
        <f t="shared" si="13"/>
        <v>2.1683401441923909E-2</v>
      </c>
      <c r="T66" s="44">
        <f t="shared" si="14"/>
        <v>8.0300307531795054E-2</v>
      </c>
      <c r="U66" s="44">
        <f t="shared" si="15"/>
        <v>9.6360369038154065E-2</v>
      </c>
      <c r="V66" s="44">
        <f t="shared" si="16"/>
        <v>2.0075076882948763E-2</v>
      </c>
      <c r="W66" s="44">
        <f t="shared" si="17"/>
        <v>2.0075076882948763E-2</v>
      </c>
      <c r="X66" s="44">
        <f t="shared" si="37"/>
        <v>5.4672835817395633E-2</v>
      </c>
      <c r="Y66" s="44">
        <f t="shared" si="39"/>
        <v>6.5230673621310187E-2</v>
      </c>
      <c r="Z66" s="32">
        <f t="shared" si="25"/>
        <v>7.1602982855698133E-3</v>
      </c>
      <c r="AA66" s="32">
        <f t="shared" si="26"/>
        <v>1.4460777723654877E-2</v>
      </c>
      <c r="AB66" s="32">
        <f t="shared" si="27"/>
        <v>0</v>
      </c>
      <c r="AC66" s="32">
        <f t="shared" si="28"/>
        <v>4.9206436701641971E-4</v>
      </c>
      <c r="AE66" s="19">
        <f t="shared" si="29"/>
        <v>1.4569779356846443E-2</v>
      </c>
      <c r="AF66" s="19">
        <f t="shared" si="30"/>
        <v>6.3893376358735042E-3</v>
      </c>
      <c r="AG66" s="19">
        <f t="shared" si="31"/>
        <v>1.5525843569268224E-3</v>
      </c>
      <c r="AH66" s="19">
        <f t="shared" si="32"/>
        <v>0.1708305659833983</v>
      </c>
      <c r="AI66" s="19">
        <f t="shared" si="33"/>
        <v>0.16433900881235525</v>
      </c>
    </row>
    <row r="67" spans="1:74" x14ac:dyDescent="0.25">
      <c r="A67" s="45">
        <f t="shared" si="34"/>
        <v>86</v>
      </c>
      <c r="B67" s="32">
        <f t="shared" si="18"/>
        <v>1.0222110566457052</v>
      </c>
      <c r="C67" s="28">
        <f t="shared" si="8"/>
        <v>1.3706245917055148E-2</v>
      </c>
      <c r="D67" s="33">
        <f t="shared" si="19"/>
        <v>2.000902451907554E-2</v>
      </c>
      <c r="E67" s="28">
        <f t="shared" si="9"/>
        <v>6.3027786020203921E-3</v>
      </c>
      <c r="F67" s="34">
        <f t="shared" si="35"/>
        <v>6.6696748396918469E-3</v>
      </c>
      <c r="G67" s="30">
        <f t="shared" si="10"/>
        <v>3.668962376714548E-4</v>
      </c>
      <c r="H67" s="30">
        <f t="shared" si="41"/>
        <v>2E-3</v>
      </c>
      <c r="I67" s="31">
        <f t="shared" si="40"/>
        <v>-1.6331037623285452E-3</v>
      </c>
      <c r="J67" s="30">
        <f t="shared" si="21"/>
        <v>0.9796240792432529</v>
      </c>
      <c r="K67" s="30">
        <f t="shared" si="22"/>
        <v>0</v>
      </c>
      <c r="L67" s="29">
        <v>7.7659463265960307E-2</v>
      </c>
      <c r="M67" s="29">
        <v>3.4518775556735284E-2</v>
      </c>
      <c r="N67" s="37">
        <f t="shared" si="23"/>
        <v>8.0363659606734E-2</v>
      </c>
      <c r="O67" s="37">
        <f t="shared" si="24"/>
        <v>3.5521349020536885E-2</v>
      </c>
      <c r="P67" s="32">
        <f t="shared" si="36"/>
        <v>0.8</v>
      </c>
      <c r="Q67" s="32">
        <f t="shared" si="12"/>
        <v>8.4012908863984423E-2</v>
      </c>
      <c r="R67" s="43">
        <v>44</v>
      </c>
      <c r="S67" s="44">
        <f t="shared" si="13"/>
        <v>2.000902451907554E-2</v>
      </c>
      <c r="T67" s="44">
        <f t="shared" si="14"/>
        <v>8.1133124931495298E-2</v>
      </c>
      <c r="U67" s="44">
        <f t="shared" si="15"/>
        <v>9.735974991779435E-2</v>
      </c>
      <c r="V67" s="44">
        <f t="shared" si="16"/>
        <v>2.0283281232873825E-2</v>
      </c>
      <c r="W67" s="44">
        <f t="shared" si="17"/>
        <v>2.0283281232873825E-2</v>
      </c>
      <c r="X67" s="44">
        <f t="shared" si="37"/>
        <v>5.3908834880741628E-2</v>
      </c>
      <c r="Y67" s="44">
        <f t="shared" si="39"/>
        <v>6.5315565371545772E-2</v>
      </c>
      <c r="Z67" s="32">
        <f t="shared" si="25"/>
        <v>6.6162002103859179E-3</v>
      </c>
      <c r="AA67" s="32">
        <f t="shared" si="26"/>
        <v>1.3333668201220773E-2</v>
      </c>
      <c r="AB67" s="32">
        <f t="shared" si="27"/>
        <v>0</v>
      </c>
      <c r="AC67" s="32">
        <f t="shared" si="28"/>
        <v>4.6295982424135576E-4</v>
      </c>
      <c r="AE67" s="19">
        <f t="shared" si="29"/>
        <v>1.3408430507522561E-2</v>
      </c>
      <c r="AF67" s="19">
        <f t="shared" si="30"/>
        <v>5.8892337434285468E-3</v>
      </c>
      <c r="AG67" s="19">
        <f t="shared" si="31"/>
        <v>1.500313507595825E-3</v>
      </c>
      <c r="AH67" s="19">
        <f t="shared" si="32"/>
        <v>0.17173873435665674</v>
      </c>
      <c r="AI67" s="19">
        <f t="shared" si="33"/>
        <v>0.16514456403019667</v>
      </c>
    </row>
    <row r="68" spans="1:74" x14ac:dyDescent="0.25">
      <c r="A68" s="45">
        <f t="shared" si="34"/>
        <v>87</v>
      </c>
      <c r="B68" s="32">
        <f t="shared" si="18"/>
        <v>1.0240490404848293</v>
      </c>
      <c r="C68" s="28">
        <f t="shared" si="8"/>
        <v>1.2626597113518601E-2</v>
      </c>
      <c r="D68" s="33">
        <f t="shared" si="19"/>
        <v>1.8451463485425649E-2</v>
      </c>
      <c r="E68" s="28">
        <f t="shared" si="9"/>
        <v>5.8248663719070483E-3</v>
      </c>
      <c r="F68" s="34">
        <f t="shared" si="35"/>
        <v>6.150487828475216E-3</v>
      </c>
      <c r="G68" s="30">
        <f t="shared" si="10"/>
        <v>3.2562145656816772E-4</v>
      </c>
      <c r="H68" s="30">
        <f t="shared" si="41"/>
        <v>2E-3</v>
      </c>
      <c r="I68" s="31">
        <f t="shared" si="40"/>
        <v>-1.6743785434318323E-3</v>
      </c>
      <c r="J68" s="30">
        <f t="shared" si="21"/>
        <v>0.9812229150580063</v>
      </c>
      <c r="K68" s="30">
        <f t="shared" si="22"/>
        <v>0</v>
      </c>
      <c r="L68" s="29">
        <v>8.103970869192742E-2</v>
      </c>
      <c r="M68" s="29">
        <v>3.5771992386487289E-2</v>
      </c>
      <c r="N68" s="37">
        <f t="shared" si="23"/>
        <v>8.103970869192742E-2</v>
      </c>
      <c r="O68" s="37">
        <f t="shared" si="24"/>
        <v>3.5771992386487289E-2</v>
      </c>
      <c r="P68" s="32">
        <f t="shared" si="36"/>
        <v>0</v>
      </c>
      <c r="Q68" s="32">
        <f t="shared" si="12"/>
        <v>8.4999506596594387E-2</v>
      </c>
      <c r="R68" s="43">
        <v>45</v>
      </c>
      <c r="S68" s="44">
        <f t="shared" si="13"/>
        <v>1.8451463485425649E-2</v>
      </c>
      <c r="T68" s="44">
        <f t="shared" si="14"/>
        <v>8.1993147068763872E-2</v>
      </c>
      <c r="U68" s="44">
        <f t="shared" si="15"/>
        <v>9.8391776482516638E-2</v>
      </c>
      <c r="V68" s="44">
        <f t="shared" si="16"/>
        <v>2.0498286767190968E-2</v>
      </c>
      <c r="W68" s="44">
        <f t="shared" si="17"/>
        <v>2.0498286767190968E-2</v>
      </c>
      <c r="X68" s="44">
        <f t="shared" si="37"/>
        <v>5.3203801592102522E-2</v>
      </c>
      <c r="Y68" s="44">
        <f t="shared" si="39"/>
        <v>6.538600390669827E-2</v>
      </c>
      <c r="Z68" s="32">
        <f t="shared" si="25"/>
        <v>6.1085204925441774E-3</v>
      </c>
      <c r="AA68" s="32">
        <f t="shared" si="26"/>
        <v>1.2286821662572412E-2</v>
      </c>
      <c r="AB68" s="32">
        <f t="shared" si="27"/>
        <v>0</v>
      </c>
      <c r="AC68" s="32">
        <f t="shared" si="28"/>
        <v>4.3557675220655628E-4</v>
      </c>
      <c r="AE68" s="19">
        <f t="shared" si="29"/>
        <v>1.2330070743038461E-2</v>
      </c>
      <c r="AF68" s="19">
        <f t="shared" si="30"/>
        <v>5.4229843595606916E-3</v>
      </c>
      <c r="AG68" s="19">
        <f t="shared" si="31"/>
        <v>1.4498024606727253E-3</v>
      </c>
      <c r="AH68" s="19">
        <f t="shared" si="32"/>
        <v>0.17258407564799991</v>
      </c>
      <c r="AI68" s="19">
        <f t="shared" si="33"/>
        <v>0.16589434293412858</v>
      </c>
    </row>
    <row r="69" spans="1:74" x14ac:dyDescent="0.25">
      <c r="A69" s="45">
        <f t="shared" si="34"/>
        <v>88</v>
      </c>
      <c r="B69" s="32">
        <f t="shared" si="18"/>
        <v>1.026047497554228</v>
      </c>
      <c r="C69" s="28">
        <f t="shared" si="8"/>
        <v>1.162507443090012E-2</v>
      </c>
      <c r="D69" s="33">
        <f t="shared" si="19"/>
        <v>1.7004400487210195E-2</v>
      </c>
      <c r="E69" s="28">
        <f t="shared" si="9"/>
        <v>5.3793260563100758E-3</v>
      </c>
      <c r="F69" s="34">
        <f t="shared" si="35"/>
        <v>5.6681334957367317E-3</v>
      </c>
      <c r="G69" s="30">
        <f t="shared" si="10"/>
        <v>2.8880743942665595E-4</v>
      </c>
      <c r="H69" s="30">
        <f t="shared" si="41"/>
        <v>2E-3</v>
      </c>
      <c r="I69" s="31">
        <f t="shared" si="40"/>
        <v>-1.7111925605733441E-3</v>
      </c>
      <c r="J69" s="30">
        <f t="shared" si="21"/>
        <v>0.98270679207336309</v>
      </c>
      <c r="K69" s="30">
        <f t="shared" si="22"/>
        <v>0</v>
      </c>
      <c r="L69" s="29">
        <v>8.103970869192742E-2</v>
      </c>
      <c r="M69" s="29">
        <v>3.5771992386487289E-2</v>
      </c>
      <c r="N69" s="37">
        <f t="shared" si="23"/>
        <v>8.1671526295419822E-2</v>
      </c>
      <c r="O69" s="37">
        <f t="shared" si="24"/>
        <v>3.6022218911303375E-2</v>
      </c>
      <c r="P69" s="32">
        <f t="shared" si="36"/>
        <v>0.2</v>
      </c>
      <c r="Q69" s="32">
        <f t="shared" si="12"/>
        <v>8.5971015962956351E-2</v>
      </c>
      <c r="R69" s="43">
        <v>46</v>
      </c>
      <c r="S69" s="44">
        <f t="shared" si="13"/>
        <v>1.7004400487210195E-2</v>
      </c>
      <c r="T69" s="44">
        <f t="shared" si="14"/>
        <v>8.2840203302378915E-2</v>
      </c>
      <c r="U69" s="44">
        <f t="shared" si="15"/>
        <v>9.9408243962854692E-2</v>
      </c>
      <c r="V69" s="44">
        <f t="shared" si="16"/>
        <v>2.0710050825594729E-2</v>
      </c>
      <c r="W69" s="44">
        <f t="shared" si="17"/>
        <v>2.0710050825594729E-2</v>
      </c>
      <c r="X69" s="44">
        <f t="shared" si="37"/>
        <v>5.2421729174986817E-2</v>
      </c>
      <c r="Y69" s="44">
        <f t="shared" si="39"/>
        <v>6.5441939005262087E-2</v>
      </c>
      <c r="Z69" s="32">
        <f t="shared" si="25"/>
        <v>5.6352627864500971E-3</v>
      </c>
      <c r="AA69" s="32">
        <f t="shared" si="26"/>
        <v>1.1315169396148668E-2</v>
      </c>
      <c r="AB69" s="32">
        <f t="shared" si="27"/>
        <v>0</v>
      </c>
      <c r="AC69" s="32">
        <f t="shared" si="28"/>
        <v>4.0981332964197108E-4</v>
      </c>
      <c r="AE69" s="19">
        <f t="shared" si="29"/>
        <v>1.1329957393405874E-2</v>
      </c>
      <c r="AF69" s="19">
        <f t="shared" si="30"/>
        <v>4.9881929299465839E-3</v>
      </c>
      <c r="AG69" s="19">
        <f t="shared" si="31"/>
        <v>1.4009919688991663E-3</v>
      </c>
      <c r="AH69" s="19">
        <f t="shared" si="32"/>
        <v>0.17337039803892454</v>
      </c>
      <c r="AI69" s="19">
        <f t="shared" si="33"/>
        <v>0.16659173581422418</v>
      </c>
    </row>
    <row r="70" spans="1:74" x14ac:dyDescent="0.25">
      <c r="A70" s="45">
        <f t="shared" si="34"/>
        <v>89</v>
      </c>
      <c r="B70" s="32">
        <f t="shared" si="18"/>
        <v>1.0282240795425377</v>
      </c>
      <c r="C70" s="28">
        <f t="shared" si="8"/>
        <v>1.0696611055975112E-2</v>
      </c>
      <c r="D70" s="33">
        <f t="shared" si="19"/>
        <v>1.5660925976350385E-2</v>
      </c>
      <c r="E70" s="28">
        <f t="shared" si="9"/>
        <v>4.9643149203752726E-3</v>
      </c>
      <c r="F70" s="34">
        <f t="shared" si="35"/>
        <v>5.2203086587834617E-3</v>
      </c>
      <c r="G70" s="30">
        <f t="shared" si="10"/>
        <v>2.5599373840818913E-4</v>
      </c>
      <c r="H70" s="30">
        <f t="shared" si="41"/>
        <v>2E-3</v>
      </c>
      <c r="I70" s="31">
        <f t="shared" si="40"/>
        <v>-1.7440062615918109E-3</v>
      </c>
      <c r="J70" s="30">
        <f t="shared" si="21"/>
        <v>0.9840830802852415</v>
      </c>
      <c r="K70" s="30">
        <f t="shared" si="22"/>
        <v>0</v>
      </c>
      <c r="L70" s="29">
        <v>8.103970869192742E-2</v>
      </c>
      <c r="M70" s="29">
        <v>3.5771992386487289E-2</v>
      </c>
      <c r="N70" s="37">
        <f t="shared" si="23"/>
        <v>8.2303343898912196E-2</v>
      </c>
      <c r="O70" s="37">
        <f t="shared" si="24"/>
        <v>3.627244543611946E-2</v>
      </c>
      <c r="P70" s="32">
        <f t="shared" si="36"/>
        <v>0.4</v>
      </c>
      <c r="Q70" s="32">
        <f t="shared" si="12"/>
        <v>8.6974616290008799E-2</v>
      </c>
      <c r="R70" s="43">
        <v>47</v>
      </c>
      <c r="S70" s="44">
        <f t="shared" si="13"/>
        <v>1.5660925976350385E-2</v>
      </c>
      <c r="T70" s="44">
        <f t="shared" si="14"/>
        <v>8.371972399423068E-2</v>
      </c>
      <c r="U70" s="44">
        <f t="shared" si="15"/>
        <v>0.10046366879307682</v>
      </c>
      <c r="V70" s="44">
        <f t="shared" si="16"/>
        <v>2.092993099855767E-2</v>
      </c>
      <c r="W70" s="44">
        <f t="shared" si="17"/>
        <v>2.092993099855767E-2</v>
      </c>
      <c r="X70" s="44">
        <f t="shared" si="37"/>
        <v>5.1607768529228396E-2</v>
      </c>
      <c r="Y70" s="44">
        <f t="shared" si="39"/>
        <v>6.5483330082054744E-2</v>
      </c>
      <c r="Z70" s="32">
        <f t="shared" si="25"/>
        <v>5.1952314085958427E-3</v>
      </c>
      <c r="AA70" s="32">
        <f t="shared" si="26"/>
        <v>1.0414617482307275E-2</v>
      </c>
      <c r="AB70" s="32">
        <f t="shared" si="27"/>
        <v>0</v>
      </c>
      <c r="AC70" s="32">
        <f t="shared" si="28"/>
        <v>3.8557375778539298E-4</v>
      </c>
      <c r="AE70" s="19">
        <f t="shared" si="29"/>
        <v>1.0402996067485688E-2</v>
      </c>
      <c r="AF70" s="19">
        <f t="shared" si="30"/>
        <v>4.5839430419913124E-3</v>
      </c>
      <c r="AG70" s="19">
        <f t="shared" si="31"/>
        <v>1.3538247796939249E-3</v>
      </c>
      <c r="AH70" s="19">
        <f t="shared" si="32"/>
        <v>0.17410090953210772</v>
      </c>
      <c r="AI70" s="19">
        <f t="shared" si="33"/>
        <v>0.16723960272412169</v>
      </c>
      <c r="BV70" s="23"/>
    </row>
    <row r="71" spans="1:74" x14ac:dyDescent="0.25">
      <c r="A71" s="45">
        <f t="shared" si="34"/>
        <v>90</v>
      </c>
      <c r="B71" s="32">
        <f t="shared" si="18"/>
        <v>1.0305947493942447</v>
      </c>
      <c r="C71" s="28">
        <f t="shared" si="8"/>
        <v>9.8364221239906017E-3</v>
      </c>
      <c r="D71" s="33">
        <f t="shared" si="19"/>
        <v>1.4414485772165789E-2</v>
      </c>
      <c r="E71" s="28">
        <f t="shared" si="9"/>
        <v>4.5780636481751874E-3</v>
      </c>
      <c r="F71" s="34">
        <f t="shared" si="35"/>
        <v>4.8048285907219294E-3</v>
      </c>
      <c r="G71" s="30">
        <f t="shared" si="10"/>
        <v>2.26764942546742E-4</v>
      </c>
      <c r="H71" s="30">
        <f t="shared" si="41"/>
        <v>2E-3</v>
      </c>
      <c r="I71" s="31">
        <f t="shared" si="40"/>
        <v>-1.773235057453258E-3</v>
      </c>
      <c r="J71" s="30">
        <f t="shared" si="21"/>
        <v>0.98535874928528755</v>
      </c>
      <c r="K71" s="30">
        <f t="shared" si="22"/>
        <v>0</v>
      </c>
      <c r="L71" s="29">
        <v>8.103970869192742E-2</v>
      </c>
      <c r="M71" s="29">
        <v>3.5771992386487289E-2</v>
      </c>
      <c r="N71" s="37">
        <f t="shared" si="23"/>
        <v>8.2935161502404597E-2</v>
      </c>
      <c r="O71" s="37">
        <f t="shared" si="24"/>
        <v>3.6522671960935546E-2</v>
      </c>
      <c r="P71" s="32">
        <f t="shared" si="36"/>
        <v>0.60000000000000009</v>
      </c>
      <c r="Q71" s="32">
        <f t="shared" si="12"/>
        <v>8.8013572791427908E-2</v>
      </c>
      <c r="R71" s="43">
        <v>48</v>
      </c>
      <c r="S71" s="44">
        <f t="shared" si="13"/>
        <v>1.4414485772165789E-2</v>
      </c>
      <c r="T71" s="44">
        <f t="shared" si="14"/>
        <v>8.4634725311196285E-2</v>
      </c>
      <c r="U71" s="44">
        <f t="shared" si="15"/>
        <v>0.10156167037343554</v>
      </c>
      <c r="V71" s="44">
        <f t="shared" si="16"/>
        <v>2.1158681327799071E-2</v>
      </c>
      <c r="W71" s="44">
        <f t="shared" si="17"/>
        <v>2.1158681327799071E-2</v>
      </c>
      <c r="X71" s="44">
        <f t="shared" si="37"/>
        <v>5.0760547018173618E-2</v>
      </c>
      <c r="Y71" s="44">
        <f t="shared" si="39"/>
        <v>6.551014623695553E-2</v>
      </c>
      <c r="Z71" s="32">
        <f t="shared" si="25"/>
        <v>4.7859320295567708E-3</v>
      </c>
      <c r="AA71" s="32">
        <f t="shared" si="26"/>
        <v>9.5802249086736797E-3</v>
      </c>
      <c r="AB71" s="32">
        <f t="shared" si="27"/>
        <v>0</v>
      </c>
      <c r="AC71" s="32">
        <f t="shared" si="28"/>
        <v>3.627679041641478E-4</v>
      </c>
      <c r="AE71" s="19">
        <f t="shared" si="29"/>
        <v>9.5444131941989623E-3</v>
      </c>
      <c r="AF71" s="19">
        <f t="shared" si="30"/>
        <v>4.2083509654146211E-3</v>
      </c>
      <c r="AG71" s="19">
        <f t="shared" si="31"/>
        <v>1.308245567998127E-3</v>
      </c>
      <c r="AH71" s="19">
        <f t="shared" si="32"/>
        <v>0.17477916325751541</v>
      </c>
      <c r="AI71" s="19">
        <f t="shared" si="33"/>
        <v>0.16784110316027323</v>
      </c>
    </row>
    <row r="72" spans="1:74" x14ac:dyDescent="0.25">
      <c r="A72" s="45">
        <f t="shared" si="34"/>
        <v>91</v>
      </c>
      <c r="B72" s="32">
        <f t="shared" si="18"/>
        <v>1.0331778054309699</v>
      </c>
      <c r="C72" s="28">
        <f t="shared" si="8"/>
        <v>9.0399924728867612E-3</v>
      </c>
      <c r="D72" s="33">
        <f t="shared" si="19"/>
        <v>1.3258868883839984E-2</v>
      </c>
      <c r="E72" s="28">
        <f t="shared" si="9"/>
        <v>4.2188764109532227E-3</v>
      </c>
      <c r="F72" s="34">
        <f t="shared" si="35"/>
        <v>4.4196229612799946E-3</v>
      </c>
      <c r="G72" s="30">
        <f t="shared" si="10"/>
        <v>2.0074655032677191E-4</v>
      </c>
      <c r="H72" s="30">
        <f t="shared" si="41"/>
        <v>2E-3</v>
      </c>
      <c r="I72" s="31">
        <f t="shared" si="40"/>
        <v>-1.7992534496732281E-3</v>
      </c>
      <c r="J72" s="30">
        <f t="shared" si="21"/>
        <v>0.98654038456583315</v>
      </c>
      <c r="K72" s="30">
        <f t="shared" si="22"/>
        <v>0</v>
      </c>
      <c r="L72" s="29">
        <v>8.103970869192742E-2</v>
      </c>
      <c r="M72" s="29">
        <v>3.5771992386487289E-2</v>
      </c>
      <c r="N72" s="37">
        <f t="shared" si="23"/>
        <v>8.3566979105896985E-2</v>
      </c>
      <c r="O72" s="37">
        <f t="shared" si="24"/>
        <v>3.6772898485751625E-2</v>
      </c>
      <c r="P72" s="32">
        <f t="shared" si="36"/>
        <v>0.8</v>
      </c>
      <c r="Q72" s="32">
        <f t="shared" si="12"/>
        <v>8.9091504106717026E-2</v>
      </c>
      <c r="R72" s="43">
        <v>49</v>
      </c>
      <c r="S72" s="44">
        <f t="shared" si="13"/>
        <v>1.3258868883839984E-2</v>
      </c>
      <c r="T72" s="44">
        <f t="shared" si="14"/>
        <v>8.5588558369980333E-2</v>
      </c>
      <c r="U72" s="44">
        <f t="shared" si="15"/>
        <v>0.10270627004397639</v>
      </c>
      <c r="V72" s="44">
        <f t="shared" si="16"/>
        <v>2.1397139592495083E-2</v>
      </c>
      <c r="W72" s="44">
        <f t="shared" si="17"/>
        <v>2.1397139592495083E-2</v>
      </c>
      <c r="X72" s="44">
        <f t="shared" si="37"/>
        <v>4.987860147413279E-2</v>
      </c>
      <c r="Y72" s="44">
        <f t="shared" si="39"/>
        <v>6.5522366292909917E-2</v>
      </c>
      <c r="Z72" s="32">
        <f t="shared" si="25"/>
        <v>4.4055419110042744E-3</v>
      </c>
      <c r="AA72" s="32">
        <f t="shared" si="26"/>
        <v>8.8076074578213731E-3</v>
      </c>
      <c r="AB72" s="32">
        <f t="shared" si="27"/>
        <v>0</v>
      </c>
      <c r="AC72" s="32">
        <f t="shared" si="28"/>
        <v>3.4131096744632726E-4</v>
      </c>
      <c r="AE72" s="19">
        <f t="shared" si="29"/>
        <v>8.7496967369676566E-3</v>
      </c>
      <c r="AF72" s="19">
        <f t="shared" si="30"/>
        <v>3.8596379432527536E-3</v>
      </c>
      <c r="AG72" s="19">
        <f t="shared" si="31"/>
        <v>1.2642008713813634E-3</v>
      </c>
      <c r="AH72" s="19">
        <f t="shared" si="32"/>
        <v>0.17540851760831749</v>
      </c>
      <c r="AI72" s="19">
        <f t="shared" si="33"/>
        <v>0.1683992229854811</v>
      </c>
    </row>
    <row r="73" spans="1:74" x14ac:dyDescent="0.25">
      <c r="A73" s="45">
        <f t="shared" si="34"/>
        <v>92</v>
      </c>
      <c r="B73" s="32">
        <f t="shared" si="18"/>
        <v>1.0359940652296187</v>
      </c>
      <c r="C73" s="28">
        <f t="shared" si="8"/>
        <v>8.303064696125035E-3</v>
      </c>
      <c r="D73" s="33">
        <f t="shared" si="19"/>
        <v>1.2188195258303313E-2</v>
      </c>
      <c r="E73" s="28">
        <f t="shared" si="9"/>
        <v>3.8851305621782775E-3</v>
      </c>
      <c r="F73" s="34">
        <f t="shared" si="35"/>
        <v>4.0627317527677708E-3</v>
      </c>
      <c r="G73" s="30">
        <f t="shared" si="10"/>
        <v>1.7760119058949329E-4</v>
      </c>
      <c r="H73" s="30">
        <f t="shared" si="41"/>
        <v>2E-3</v>
      </c>
      <c r="I73" s="31">
        <f t="shared" si="40"/>
        <v>-1.8223988094105067E-3</v>
      </c>
      <c r="J73" s="30">
        <f t="shared" si="21"/>
        <v>0.9876342035511072</v>
      </c>
      <c r="K73" s="30">
        <f t="shared" si="22"/>
        <v>0</v>
      </c>
      <c r="L73" s="29">
        <v>8.4198796709389373E-2</v>
      </c>
      <c r="M73" s="29">
        <v>3.702312501056771E-2</v>
      </c>
      <c r="N73" s="37">
        <f t="shared" si="23"/>
        <v>8.4198796709389373E-2</v>
      </c>
      <c r="O73" s="37">
        <f t="shared" si="24"/>
        <v>3.702312501056771E-2</v>
      </c>
      <c r="P73" s="32">
        <f t="shared" si="36"/>
        <v>0</v>
      </c>
      <c r="Q73" s="32">
        <f t="shared" si="12"/>
        <v>9.0212192771655667E-2</v>
      </c>
      <c r="R73" s="43">
        <v>50</v>
      </c>
      <c r="S73" s="44">
        <f t="shared" si="13"/>
        <v>1.2188195258303313E-2</v>
      </c>
      <c r="T73" s="44">
        <f t="shared" si="14"/>
        <v>8.6584726464811496E-2</v>
      </c>
      <c r="U73" s="44">
        <f t="shared" si="15"/>
        <v>0.10390167175777379</v>
      </c>
      <c r="V73" s="44">
        <f t="shared" si="16"/>
        <v>2.1646181616202874E-2</v>
      </c>
      <c r="W73" s="44">
        <f t="shared" si="17"/>
        <v>2.1646181616202874E-2</v>
      </c>
      <c r="X73" s="44">
        <f t="shared" si="37"/>
        <v>4.9035123435904153E-2</v>
      </c>
      <c r="Y73" s="44">
        <f t="shared" si="39"/>
        <v>6.5519978823135025E-2</v>
      </c>
      <c r="Z73" s="32">
        <f t="shared" si="25"/>
        <v>4.0523172606898254E-3</v>
      </c>
      <c r="AA73" s="32">
        <f t="shared" si="26"/>
        <v>8.0926330409544795E-3</v>
      </c>
      <c r="AB73" s="32">
        <f t="shared" si="27"/>
        <v>0</v>
      </c>
      <c r="AC73" s="32">
        <f t="shared" si="28"/>
        <v>3.2112316211534581E-4</v>
      </c>
      <c r="AE73" s="19">
        <f t="shared" si="29"/>
        <v>8.0145871243815815E-3</v>
      </c>
      <c r="AF73" s="19">
        <f t="shared" si="30"/>
        <v>3.5361225706770404E-3</v>
      </c>
      <c r="AG73" s="19">
        <f t="shared" si="31"/>
        <v>1.2216390273325859E-3</v>
      </c>
      <c r="AH73" s="19">
        <f t="shared" si="32"/>
        <v>0.17599214510766206</v>
      </c>
      <c r="AI73" s="19">
        <f t="shared" si="33"/>
        <v>0.16891678231534707</v>
      </c>
    </row>
    <row r="74" spans="1:74" x14ac:dyDescent="0.25">
      <c r="A74" s="45">
        <f t="shared" si="34"/>
        <v>93</v>
      </c>
      <c r="B74" s="32">
        <f t="shared" si="18"/>
        <v>1.0390692409793352</v>
      </c>
      <c r="C74" s="28">
        <f t="shared" si="8"/>
        <v>7.6219188648582875E-3</v>
      </c>
      <c r="D74" s="33">
        <f t="shared" si="19"/>
        <v>1.1197331544797079E-2</v>
      </c>
      <c r="E74" s="28">
        <f t="shared" si="9"/>
        <v>3.5754126799387915E-3</v>
      </c>
      <c r="F74" s="34">
        <f t="shared" si="35"/>
        <v>3.7324438482656927E-3</v>
      </c>
      <c r="G74" s="30">
        <f t="shared" si="10"/>
        <v>1.5703116832690121E-4</v>
      </c>
      <c r="H74" s="30">
        <f t="shared" si="41"/>
        <v>2E-3</v>
      </c>
      <c r="I74" s="31">
        <f t="shared" si="40"/>
        <v>-1.8429688316730988E-3</v>
      </c>
      <c r="J74" s="30">
        <f t="shared" si="21"/>
        <v>0.98864563728687593</v>
      </c>
      <c r="K74" s="30">
        <f t="shared" si="22"/>
        <v>0</v>
      </c>
      <c r="L74" s="29">
        <v>8.4198796709389373E-2</v>
      </c>
      <c r="M74" s="29">
        <v>3.702312501056771E-2</v>
      </c>
      <c r="N74" s="37">
        <f t="shared" si="23"/>
        <v>8.4792386546998458E-2</v>
      </c>
      <c r="O74" s="37">
        <f t="shared" si="24"/>
        <v>3.7272800320734753E-2</v>
      </c>
      <c r="P74" s="32">
        <f t="shared" si="36"/>
        <v>0.2</v>
      </c>
      <c r="Q74" s="32">
        <f t="shared" si="12"/>
        <v>9.134180090028228E-2</v>
      </c>
      <c r="R74" s="43">
        <v>51</v>
      </c>
      <c r="S74" s="44">
        <f t="shared" si="13"/>
        <v>1.1197331544797079E-2</v>
      </c>
      <c r="T74" s="44">
        <f t="shared" si="14"/>
        <v>8.7590652511823311E-2</v>
      </c>
      <c r="U74" s="44">
        <f t="shared" si="15"/>
        <v>0.10510878301418797</v>
      </c>
      <c r="V74" s="44">
        <f t="shared" si="16"/>
        <v>2.1897663127955828E-2</v>
      </c>
      <c r="W74" s="44">
        <f t="shared" si="17"/>
        <v>2.1897663127955828E-2</v>
      </c>
      <c r="X74" s="44">
        <f t="shared" si="37"/>
        <v>4.8114174364273211E-2</v>
      </c>
      <c r="Y74" s="44">
        <f t="shared" si="39"/>
        <v>6.5502982167477977E-2</v>
      </c>
      <c r="Z74" s="32">
        <f t="shared" si="25"/>
        <v>3.7245944193647759E-3</v>
      </c>
      <c r="AA74" s="32">
        <f t="shared" si="26"/>
        <v>7.431411008177272E-3</v>
      </c>
      <c r="AB74" s="32">
        <f t="shared" si="27"/>
        <v>0</v>
      </c>
      <c r="AC74" s="32">
        <f t="shared" si="28"/>
        <v>3.0212942179531568E-4</v>
      </c>
      <c r="AE74" s="19">
        <f t="shared" si="29"/>
        <v>7.3353329732622416E-3</v>
      </c>
      <c r="AF74" s="19">
        <f t="shared" si="30"/>
        <v>3.2359519673583843E-3</v>
      </c>
      <c r="AG74" s="19">
        <f t="shared" si="31"/>
        <v>1.1805101126622331E-3</v>
      </c>
      <c r="AH74" s="19">
        <f t="shared" si="32"/>
        <v>0.17653303936276904</v>
      </c>
      <c r="AI74" s="19">
        <f t="shared" si="33"/>
        <v>0.16939644172934842</v>
      </c>
    </row>
    <row r="75" spans="1:74" x14ac:dyDescent="0.25">
      <c r="A75" s="45">
        <f t="shared" si="34"/>
        <v>94</v>
      </c>
      <c r="B75" s="32">
        <f t="shared" si="18"/>
        <v>1.0424316275355952</v>
      </c>
      <c r="C75" s="28">
        <f t="shared" si="8"/>
        <v>6.9927062829720429E-3</v>
      </c>
      <c r="D75" s="33">
        <f t="shared" si="19"/>
        <v>1.0280917619086375E-2</v>
      </c>
      <c r="E75" s="28">
        <f t="shared" si="9"/>
        <v>3.2882113361143322E-3</v>
      </c>
      <c r="F75" s="34">
        <f t="shared" si="35"/>
        <v>3.4269725396954584E-3</v>
      </c>
      <c r="G75" s="30">
        <f t="shared" si="10"/>
        <v>1.3876120358112618E-4</v>
      </c>
      <c r="H75" s="30">
        <f t="shared" si="41"/>
        <v>2E-3</v>
      </c>
      <c r="I75" s="31">
        <f t="shared" si="40"/>
        <v>-1.8612387964188739E-3</v>
      </c>
      <c r="J75" s="30">
        <f t="shared" si="21"/>
        <v>0.98958032117733263</v>
      </c>
      <c r="K75" s="30">
        <f t="shared" si="22"/>
        <v>0</v>
      </c>
      <c r="L75" s="29">
        <v>8.4198796709389373E-2</v>
      </c>
      <c r="M75" s="29">
        <v>3.702312501056771E-2</v>
      </c>
      <c r="N75" s="37">
        <f t="shared" si="23"/>
        <v>8.5385976384607515E-2</v>
      </c>
      <c r="O75" s="37">
        <f t="shared" si="24"/>
        <v>3.7522475630901789E-2</v>
      </c>
      <c r="P75" s="32">
        <f t="shared" si="36"/>
        <v>0.4</v>
      </c>
      <c r="Q75" s="32">
        <f t="shared" si="12"/>
        <v>9.2523423747005229E-2</v>
      </c>
      <c r="R75" s="43">
        <v>52</v>
      </c>
      <c r="S75" s="44">
        <f t="shared" si="13"/>
        <v>1.0280917619086375E-2</v>
      </c>
      <c r="T75" s="44">
        <f t="shared" si="14"/>
        <v>8.864758951644397E-2</v>
      </c>
      <c r="U75" s="44">
        <f t="shared" si="15"/>
        <v>0.10637710741973276</v>
      </c>
      <c r="V75" s="44">
        <f t="shared" si="16"/>
        <v>2.2161897379110992E-2</v>
      </c>
      <c r="W75" s="44">
        <f t="shared" si="17"/>
        <v>2.2161897379110992E-2</v>
      </c>
      <c r="X75" s="44">
        <f t="shared" si="37"/>
        <v>4.7153302023170328E-2</v>
      </c>
      <c r="Y75" s="44">
        <f t="shared" si="39"/>
        <v>6.5471384437896241E-2</v>
      </c>
      <c r="Z75" s="32">
        <f t="shared" si="25"/>
        <v>3.4212028517719138E-3</v>
      </c>
      <c r="AA75" s="32">
        <f t="shared" si="26"/>
        <v>6.8206782538652345E-3</v>
      </c>
      <c r="AB75" s="32">
        <f t="shared" si="27"/>
        <v>0</v>
      </c>
      <c r="AC75" s="32">
        <f t="shared" si="28"/>
        <v>2.8425912012408394E-4</v>
      </c>
      <c r="AE75" s="19">
        <f t="shared" si="29"/>
        <v>6.7080718756619539E-3</v>
      </c>
      <c r="AF75" s="19">
        <f t="shared" si="30"/>
        <v>2.9581378744173896E-3</v>
      </c>
      <c r="AG75" s="19">
        <f t="shared" si="31"/>
        <v>1.1407658849445024E-3</v>
      </c>
      <c r="AH75" s="19">
        <f t="shared" si="32"/>
        <v>0.17703379298633035</v>
      </c>
      <c r="AI75" s="19">
        <f t="shared" si="33"/>
        <v>0.16984050752404614</v>
      </c>
    </row>
    <row r="76" spans="1:74" x14ac:dyDescent="0.25">
      <c r="A76" s="45">
        <f t="shared" si="34"/>
        <v>95</v>
      </c>
      <c r="B76" s="32">
        <f t="shared" si="18"/>
        <v>1.0461101920842222</v>
      </c>
      <c r="C76" s="28">
        <f t="shared" si="8"/>
        <v>6.4118130936913955E-3</v>
      </c>
      <c r="D76" s="33">
        <f t="shared" si="19"/>
        <v>9.4339034672408471E-3</v>
      </c>
      <c r="E76" s="28">
        <f t="shared" si="9"/>
        <v>3.0220903735494516E-3</v>
      </c>
      <c r="F76" s="34">
        <f t="shared" si="35"/>
        <v>3.1446344890802822E-3</v>
      </c>
      <c r="G76" s="30">
        <f t="shared" si="10"/>
        <v>1.225441155308306E-4</v>
      </c>
      <c r="H76" s="30">
        <f t="shared" si="41"/>
        <v>2E-3</v>
      </c>
      <c r="I76" s="31">
        <f t="shared" si="40"/>
        <v>-1.8774558844691694E-3</v>
      </c>
      <c r="J76" s="30">
        <f t="shared" si="21"/>
        <v>0.99044355241722826</v>
      </c>
      <c r="K76" s="30">
        <f t="shared" si="22"/>
        <v>0</v>
      </c>
      <c r="L76" s="29">
        <v>8.4198796709389373E-2</v>
      </c>
      <c r="M76" s="29">
        <v>3.702312501056771E-2</v>
      </c>
      <c r="N76" s="37">
        <f t="shared" si="23"/>
        <v>8.5979566222216613E-2</v>
      </c>
      <c r="O76" s="37">
        <f t="shared" si="24"/>
        <v>3.7772150941068824E-2</v>
      </c>
      <c r="P76" s="32">
        <f t="shared" si="36"/>
        <v>0.60000000000000009</v>
      </c>
      <c r="Q76" s="32">
        <f t="shared" si="12"/>
        <v>9.3762461060915292E-2</v>
      </c>
      <c r="R76" s="43">
        <v>53</v>
      </c>
      <c r="S76" s="44">
        <f t="shared" si="13"/>
        <v>9.4339034672408471E-3</v>
      </c>
      <c r="T76" s="44">
        <f t="shared" si="14"/>
        <v>8.9760568735716986E-2</v>
      </c>
      <c r="U76" s="44">
        <f t="shared" si="15"/>
        <v>0.10771268248286038</v>
      </c>
      <c r="V76" s="44">
        <f t="shared" si="16"/>
        <v>2.2440142183929247E-2</v>
      </c>
      <c r="W76" s="44">
        <f t="shared" si="17"/>
        <v>2.2440142183929247E-2</v>
      </c>
      <c r="X76" s="44">
        <f t="shared" si="37"/>
        <v>4.6150557129545924E-2</v>
      </c>
      <c r="Y76" s="44">
        <f t="shared" si="39"/>
        <v>6.5425203513045357E-2</v>
      </c>
      <c r="Z76" s="32">
        <f t="shared" si="25"/>
        <v>3.1402628396833827E-3</v>
      </c>
      <c r="AA76" s="32">
        <f t="shared" si="26"/>
        <v>6.2567630714435839E-3</v>
      </c>
      <c r="AB76" s="32">
        <f t="shared" si="27"/>
        <v>0</v>
      </c>
      <c r="AC76" s="32">
        <f t="shared" si="28"/>
        <v>2.6744580813602571E-4</v>
      </c>
      <c r="AE76" s="19">
        <f>AE75*(1-V75-W75-Y75)+$D$5*AG75+X75*AF75</f>
        <v>6.1291947466038848E-3</v>
      </c>
      <c r="AF76" s="19">
        <f t="shared" si="30"/>
        <v>2.7011840189949559E-3</v>
      </c>
      <c r="AG76" s="19">
        <f t="shared" si="31"/>
        <v>1.102359725931085E-3</v>
      </c>
      <c r="AH76" s="19">
        <f t="shared" si="32"/>
        <v>0.17749713473727974</v>
      </c>
      <c r="AI76" s="19">
        <f t="shared" si="33"/>
        <v>0.17025140291659066</v>
      </c>
    </row>
    <row r="77" spans="1:74" x14ac:dyDescent="0.25">
      <c r="A77" s="45">
        <f t="shared" si="34"/>
        <v>96</v>
      </c>
      <c r="B77" s="32">
        <f t="shared" si="18"/>
        <v>1.0501377695750753</v>
      </c>
      <c r="C77" s="28">
        <f t="shared" si="8"/>
        <v>5.8758483045020229E-3</v>
      </c>
      <c r="D77" s="33">
        <f t="shared" si="19"/>
        <v>8.6515352982247627E-3</v>
      </c>
      <c r="E77" s="28">
        <f t="shared" si="9"/>
        <v>2.7756869937227398E-3</v>
      </c>
      <c r="F77" s="34">
        <f t="shared" si="35"/>
        <v>2.8838450994082541E-3</v>
      </c>
      <c r="G77" s="30">
        <f t="shared" si="10"/>
        <v>1.0815810568551429E-4</v>
      </c>
      <c r="H77" s="30">
        <f t="shared" si="41"/>
        <v>2E-3</v>
      </c>
      <c r="I77" s="31">
        <f t="shared" si="40"/>
        <v>-1.8918418943144858E-3</v>
      </c>
      <c r="J77" s="30">
        <f t="shared" si="21"/>
        <v>0.99124030659608975</v>
      </c>
      <c r="K77" s="30">
        <f t="shared" si="22"/>
        <v>0</v>
      </c>
      <c r="L77" s="29">
        <v>8.4198796709389373E-2</v>
      </c>
      <c r="M77" s="29">
        <v>3.702312501056771E-2</v>
      </c>
      <c r="N77" s="37">
        <f t="shared" si="23"/>
        <v>8.6573156059825671E-2</v>
      </c>
      <c r="O77" s="37">
        <f t="shared" si="24"/>
        <v>3.802182625123586E-2</v>
      </c>
      <c r="P77" s="32">
        <f t="shared" si="36"/>
        <v>0.8</v>
      </c>
      <c r="Q77" s="32">
        <f t="shared" si="12"/>
        <v>9.5064906044383973E-2</v>
      </c>
      <c r="R77" s="43">
        <v>54</v>
      </c>
      <c r="S77" s="44">
        <f t="shared" si="13"/>
        <v>8.6515352982247627E-3</v>
      </c>
      <c r="T77" s="44">
        <f t="shared" si="14"/>
        <v>9.0935181833047024E-2</v>
      </c>
      <c r="U77" s="44">
        <f t="shared" si="15"/>
        <v>0.10912221819965642</v>
      </c>
      <c r="V77" s="44">
        <f t="shared" si="16"/>
        <v>2.2733795458261756E-2</v>
      </c>
      <c r="W77" s="44">
        <f t="shared" si="17"/>
        <v>2.2733795458261756E-2</v>
      </c>
      <c r="X77" s="44">
        <f t="shared" si="37"/>
        <v>4.5103819077936598E-2</v>
      </c>
      <c r="Y77" s="44">
        <f t="shared" si="39"/>
        <v>6.536446702197718E-2</v>
      </c>
      <c r="Z77" s="32">
        <f t="shared" si="25"/>
        <v>2.8803143000937391E-3</v>
      </c>
      <c r="AA77" s="32">
        <f t="shared" si="26"/>
        <v>5.7363771500668782E-3</v>
      </c>
      <c r="AB77" s="32">
        <f t="shared" si="27"/>
        <v>0</v>
      </c>
      <c r="AC77" s="32">
        <f t="shared" si="28"/>
        <v>2.5162696717807685E-4</v>
      </c>
      <c r="AE77" s="19">
        <f t="shared" si="29"/>
        <v>5.5953118483488204E-3</v>
      </c>
      <c r="AF77" s="19">
        <f>AF76*(1-T76-U76-X76)+AG76*$D$14+Y76*AE76</f>
        <v>2.4636884627669501E-3</v>
      </c>
      <c r="AG77" s="19">
        <f t="shared" si="31"/>
        <v>1.0652465868699918E-3</v>
      </c>
      <c r="AH77" s="19">
        <f t="shared" si="32"/>
        <v>0.17792562651543228</v>
      </c>
      <c r="AI77" s="19">
        <f t="shared" si="33"/>
        <v>0.17063140273198227</v>
      </c>
    </row>
    <row r="78" spans="1:74" x14ac:dyDescent="0.25">
      <c r="A78" s="45">
        <f t="shared" si="34"/>
        <v>97</v>
      </c>
      <c r="B78" s="32">
        <f t="shared" si="18"/>
        <v>1.0545514528747799</v>
      </c>
      <c r="C78" s="28">
        <f t="shared" si="8"/>
        <v>5.3816322566377457E-3</v>
      </c>
      <c r="D78" s="33">
        <f t="shared" si="19"/>
        <v>7.9293419544635008E-3</v>
      </c>
      <c r="E78" s="28">
        <f t="shared" si="9"/>
        <v>2.5477096978257551E-3</v>
      </c>
      <c r="F78" s="34">
        <f t="shared" si="35"/>
        <v>2.6431139848211668E-3</v>
      </c>
      <c r="G78" s="30">
        <f t="shared" si="10"/>
        <v>9.5404286995411699E-5</v>
      </c>
      <c r="H78" s="30">
        <f t="shared" si="41"/>
        <v>2E-3</v>
      </c>
      <c r="I78" s="31">
        <f t="shared" si="40"/>
        <v>-1.9045957130045883E-3</v>
      </c>
      <c r="J78" s="30">
        <f t="shared" si="21"/>
        <v>0.99197525375854101</v>
      </c>
      <c r="K78" s="30">
        <f t="shared" si="22"/>
        <v>0</v>
      </c>
      <c r="L78" s="29">
        <v>8.7166745897434755E-2</v>
      </c>
      <c r="M78" s="29">
        <v>3.8271501561402896E-2</v>
      </c>
      <c r="N78" s="37">
        <f t="shared" si="23"/>
        <v>8.7166745897434755E-2</v>
      </c>
      <c r="O78" s="37">
        <f t="shared" si="24"/>
        <v>3.8271501561402896E-2</v>
      </c>
      <c r="P78" s="32">
        <f t="shared" si="36"/>
        <v>0</v>
      </c>
      <c r="Q78" s="32">
        <f t="shared" si="12"/>
        <v>9.643713081952171E-2</v>
      </c>
      <c r="R78" s="43">
        <v>55</v>
      </c>
      <c r="S78" s="44">
        <f t="shared" si="13"/>
        <v>7.9293419544635008E-3</v>
      </c>
      <c r="T78" s="44">
        <f t="shared" si="14"/>
        <v>9.2177374662774786E-2</v>
      </c>
      <c r="U78" s="44">
        <f t="shared" si="15"/>
        <v>0.11061284959532974</v>
      </c>
      <c r="V78" s="44">
        <f t="shared" si="16"/>
        <v>2.3044343665693696E-2</v>
      </c>
      <c r="W78" s="44">
        <f t="shared" si="17"/>
        <v>2.3044343665693696E-2</v>
      </c>
      <c r="X78" s="44">
        <f t="shared" si="37"/>
        <v>4.406953159686483E-2</v>
      </c>
      <c r="Y78" s="44">
        <f t="shared" si="39"/>
        <v>6.528921231696827E-2</v>
      </c>
      <c r="Z78" s="32">
        <f t="shared" si="25"/>
        <v>2.639973724722835E-3</v>
      </c>
      <c r="AA78" s="32">
        <f t="shared" si="26"/>
        <v>5.2564381726558935E-3</v>
      </c>
      <c r="AB78" s="32">
        <f t="shared" si="27"/>
        <v>0</v>
      </c>
      <c r="AC78" s="32">
        <f t="shared" si="28"/>
        <v>2.3674377644024891E-4</v>
      </c>
      <c r="AE78" s="19">
        <f t="shared" si="29"/>
        <v>5.1032429398935875E-3</v>
      </c>
      <c r="AF78" s="19">
        <f>AF77*(1-T77-U77-X77)+AG77*$D$14+Y77*AE77</f>
        <v>2.2443365639040216E-3</v>
      </c>
      <c r="AG78" s="19">
        <f t="shared" si="31"/>
        <v>1.0293829356653281E-3</v>
      </c>
      <c r="AH78" s="19">
        <f t="shared" si="32"/>
        <v>0.17832167234052787</v>
      </c>
      <c r="AI78" s="19">
        <f t="shared" si="33"/>
        <v>0.17098264136540953</v>
      </c>
    </row>
    <row r="79" spans="1:74" x14ac:dyDescent="0.25">
      <c r="A79" s="45">
        <f t="shared" si="34"/>
        <v>98</v>
      </c>
      <c r="B79" s="32">
        <f t="shared" si="18"/>
        <v>1.059395203786063</v>
      </c>
      <c r="C79" s="28">
        <f t="shared" si="8"/>
        <v>4.9263359601178433E-3</v>
      </c>
      <c r="D79" s="33">
        <f t="shared" si="19"/>
        <v>7.2633434302115914E-3</v>
      </c>
      <c r="E79" s="28">
        <f t="shared" si="9"/>
        <v>2.3370074700937481E-3</v>
      </c>
      <c r="F79" s="34">
        <f t="shared" si="35"/>
        <v>2.4211144767371973E-3</v>
      </c>
      <c r="G79" s="30">
        <f t="shared" si="10"/>
        <v>8.4107006643449177E-5</v>
      </c>
      <c r="H79" s="30">
        <f t="shared" si="41"/>
        <v>2E-3</v>
      </c>
      <c r="I79" s="31">
        <f t="shared" si="40"/>
        <v>-1.9158929933565509E-3</v>
      </c>
      <c r="J79" s="30">
        <f t="shared" si="21"/>
        <v>0.99265254956314486</v>
      </c>
      <c r="K79" s="30">
        <f t="shared" si="22"/>
        <v>0</v>
      </c>
      <c r="L79" s="29">
        <v>8.7166745897434755E-2</v>
      </c>
      <c r="M79" s="29">
        <v>3.8271501561402896E-2</v>
      </c>
      <c r="N79" s="37">
        <f t="shared" si="23"/>
        <v>8.7729800017137247E-2</v>
      </c>
      <c r="O79" s="37">
        <f t="shared" si="24"/>
        <v>3.8520526314108162E-2</v>
      </c>
      <c r="P79" s="32">
        <f t="shared" si="36"/>
        <v>0.2</v>
      </c>
      <c r="Q79" s="32">
        <f t="shared" si="12"/>
        <v>9.7855915279246738E-2</v>
      </c>
      <c r="R79" s="43">
        <v>56</v>
      </c>
      <c r="S79" s="44">
        <f t="shared" si="13"/>
        <v>7.2633434302115914E-3</v>
      </c>
      <c r="T79" s="44">
        <f t="shared" si="14"/>
        <v>9.3464820775421675E-2</v>
      </c>
      <c r="U79" s="44">
        <f t="shared" si="15"/>
        <v>0.112157784930506</v>
      </c>
      <c r="V79" s="44">
        <f t="shared" si="16"/>
        <v>2.3366205193855419E-2</v>
      </c>
      <c r="W79" s="44">
        <f t="shared" si="17"/>
        <v>2.3366205193855419E-2</v>
      </c>
      <c r="X79" s="44">
        <f t="shared" si="37"/>
        <v>4.2955406757395564E-2</v>
      </c>
      <c r="Y79" s="44">
        <f t="shared" si="39"/>
        <v>6.5199486435515069E-2</v>
      </c>
      <c r="Z79" s="32">
        <f t="shared" si="25"/>
        <v>2.4179333694176832E-3</v>
      </c>
      <c r="AA79" s="32">
        <f t="shared" si="26"/>
        <v>4.8140595870898722E-3</v>
      </c>
      <c r="AB79" s="32">
        <f t="shared" si="27"/>
        <v>0</v>
      </c>
      <c r="AC79" s="32">
        <f t="shared" si="28"/>
        <v>2.2274089423621098E-4</v>
      </c>
      <c r="AE79" s="19">
        <f t="shared" si="29"/>
        <v>4.6501399501452535E-3</v>
      </c>
      <c r="AF79" s="19">
        <f t="shared" si="30"/>
        <v>2.0417645001640141E-3</v>
      </c>
      <c r="AG79" s="19">
        <f t="shared" si="31"/>
        <v>9.9472670581604193E-4</v>
      </c>
      <c r="AH79" s="19">
        <f t="shared" si="32"/>
        <v>0.17868752568742874</v>
      </c>
      <c r="AI79" s="19">
        <f t="shared" si="33"/>
        <v>0.17130711930184631</v>
      </c>
    </row>
    <row r="80" spans="1:74" x14ac:dyDescent="0.25">
      <c r="A80" s="45">
        <f t="shared" si="34"/>
        <v>99</v>
      </c>
      <c r="B80" s="32">
        <f t="shared" si="18"/>
        <v>1.0647169786106114</v>
      </c>
      <c r="C80" s="28">
        <f t="shared" si="8"/>
        <v>4.5071311660626126E-3</v>
      </c>
      <c r="D80" s="33">
        <f t="shared" si="19"/>
        <v>6.6495381176755195E-3</v>
      </c>
      <c r="E80" s="28">
        <f t="shared" si="9"/>
        <v>2.1424069516129069E-3</v>
      </c>
      <c r="F80" s="34">
        <f t="shared" si="35"/>
        <v>2.2165127058918397E-3</v>
      </c>
      <c r="G80" s="30">
        <f t="shared" si="10"/>
        <v>7.4105754278932807E-5</v>
      </c>
      <c r="H80" s="30">
        <f t="shared" si="41"/>
        <v>2E-3</v>
      </c>
      <c r="I80" s="31">
        <f t="shared" si="40"/>
        <v>-1.9258942457210672E-3</v>
      </c>
      <c r="J80" s="30">
        <f t="shared" si="21"/>
        <v>0.99327635612804543</v>
      </c>
      <c r="K80" s="30">
        <f t="shared" si="22"/>
        <v>0</v>
      </c>
      <c r="L80" s="29">
        <v>8.7166745897434755E-2</v>
      </c>
      <c r="M80" s="29">
        <v>3.8271501561402896E-2</v>
      </c>
      <c r="N80" s="37">
        <f t="shared" si="23"/>
        <v>8.8292854136839738E-2</v>
      </c>
      <c r="O80" s="37">
        <f t="shared" si="24"/>
        <v>3.8769551066813429E-2</v>
      </c>
      <c r="P80" s="32">
        <f t="shared" si="36"/>
        <v>0.4</v>
      </c>
      <c r="Q80" s="32">
        <f t="shared" si="12"/>
        <v>9.9359920065862653E-2</v>
      </c>
      <c r="R80" s="43">
        <v>57</v>
      </c>
      <c r="S80" s="44">
        <f t="shared" si="13"/>
        <v>6.6495381176755195E-3</v>
      </c>
      <c r="T80" s="44">
        <f t="shared" si="14"/>
        <v>9.4834328911058738E-2</v>
      </c>
      <c r="U80" s="44">
        <f t="shared" si="15"/>
        <v>0.11380119469327048</v>
      </c>
      <c r="V80" s="44">
        <f t="shared" si="16"/>
        <v>2.3708582227764684E-2</v>
      </c>
      <c r="W80" s="44">
        <f t="shared" si="17"/>
        <v>2.3708582227764684E-2</v>
      </c>
      <c r="X80" s="44">
        <f t="shared" si="37"/>
        <v>4.1789606290806525E-2</v>
      </c>
      <c r="Y80" s="44">
        <f t="shared" si="39"/>
        <v>6.5095346051549763E-2</v>
      </c>
      <c r="Z80" s="32">
        <f t="shared" si="25"/>
        <v>2.2131722406904413E-3</v>
      </c>
      <c r="AA80" s="32">
        <f t="shared" si="26"/>
        <v>4.4067440595896637E-3</v>
      </c>
      <c r="AB80" s="32">
        <f t="shared" si="27"/>
        <v>0</v>
      </c>
      <c r="AC80" s="32">
        <f t="shared" si="28"/>
        <v>2.0956625222065233E-4</v>
      </c>
      <c r="AE80" s="19">
        <f t="shared" si="29"/>
        <v>4.2331729995929383E-3</v>
      </c>
      <c r="AF80" s="19">
        <f t="shared" si="30"/>
        <v>1.8550757241865585E-3</v>
      </c>
      <c r="AG80" s="19">
        <f t="shared" si="31"/>
        <v>9.6123724707374936E-4</v>
      </c>
      <c r="AH80" s="19">
        <f t="shared" si="32"/>
        <v>0.17902518159537212</v>
      </c>
      <c r="AI80" s="19">
        <f t="shared" si="33"/>
        <v>0.17160660857917498</v>
      </c>
    </row>
    <row r="81" spans="1:56" x14ac:dyDescent="0.25">
      <c r="A81" s="45">
        <f t="shared" si="34"/>
        <v>100</v>
      </c>
      <c r="B81" s="32">
        <f t="shared" si="18"/>
        <v>1.070568979795991</v>
      </c>
      <c r="C81" s="28">
        <f t="shared" si="8"/>
        <v>4.1213750942830779E-3</v>
      </c>
      <c r="D81" s="33">
        <f t="shared" si="19"/>
        <v>6.0841771298020628E-3</v>
      </c>
      <c r="E81" s="28">
        <f t="shared" si="9"/>
        <v>1.9628020355189849E-3</v>
      </c>
      <c r="F81" s="34">
        <f t="shared" si="35"/>
        <v>2.0280590432673541E-3</v>
      </c>
      <c r="G81" s="30">
        <f t="shared" si="10"/>
        <v>6.5257007748369209E-5</v>
      </c>
      <c r="H81" s="30">
        <f t="shared" si="41"/>
        <v>2E-3</v>
      </c>
      <c r="I81" s="31">
        <f t="shared" si="40"/>
        <v>-1.9347429922516308E-3</v>
      </c>
      <c r="J81" s="30">
        <f t="shared" si="21"/>
        <v>0.99385056586244946</v>
      </c>
      <c r="K81" s="30">
        <f t="shared" si="22"/>
        <v>0</v>
      </c>
      <c r="L81" s="29">
        <v>8.7166745897434755E-2</v>
      </c>
      <c r="M81" s="29">
        <v>3.8271501561402896E-2</v>
      </c>
      <c r="N81" s="37">
        <f t="shared" si="23"/>
        <v>8.8855908256542215E-2</v>
      </c>
      <c r="O81" s="37">
        <f t="shared" si="24"/>
        <v>3.9018575819518703E-2</v>
      </c>
      <c r="P81" s="32">
        <f t="shared" si="36"/>
        <v>0.60000000000000009</v>
      </c>
      <c r="Q81" s="32">
        <f t="shared" si="12"/>
        <v>0.10095817327755273</v>
      </c>
      <c r="R81" s="43">
        <v>58</v>
      </c>
      <c r="S81" s="44">
        <f t="shared" si="13"/>
        <v>6.0841771298020628E-3</v>
      </c>
      <c r="T81" s="44">
        <f t="shared" si="14"/>
        <v>9.6294349906102306E-2</v>
      </c>
      <c r="U81" s="44">
        <f t="shared" si="15"/>
        <v>0.11555321988732276</v>
      </c>
      <c r="V81" s="44">
        <f t="shared" si="16"/>
        <v>2.4073587476525576E-2</v>
      </c>
      <c r="W81" s="44">
        <f t="shared" si="17"/>
        <v>2.4073587476525576E-2</v>
      </c>
      <c r="X81" s="44">
        <f t="shared" si="37"/>
        <v>4.0569101237015397E-2</v>
      </c>
      <c r="Y81" s="44">
        <f t="shared" si="39"/>
        <v>6.4976857415947137E-2</v>
      </c>
      <c r="Z81" s="32">
        <f t="shared" si="25"/>
        <v>2.024329779987258E-3</v>
      </c>
      <c r="AA81" s="32">
        <f t="shared" si="26"/>
        <v>4.0318447512604876E-3</v>
      </c>
      <c r="AB81" s="32">
        <f t="shared" si="27"/>
        <v>0</v>
      </c>
      <c r="AC81" s="32">
        <f t="shared" si="28"/>
        <v>1.9717086177824239E-4</v>
      </c>
      <c r="AE81" s="19">
        <f t="shared" si="29"/>
        <v>3.8497053175111169E-3</v>
      </c>
      <c r="AF81" s="19">
        <f t="shared" si="30"/>
        <v>1.6831456202486175E-3</v>
      </c>
      <c r="AG81" s="19">
        <f t="shared" si="31"/>
        <v>9.288752777617638E-4</v>
      </c>
      <c r="AH81" s="19">
        <f t="shared" si="32"/>
        <v>0.17933665395917622</v>
      </c>
      <c r="AI81" s="19">
        <f t="shared" si="33"/>
        <v>0.17188289597070261</v>
      </c>
    </row>
    <row r="82" spans="1:56" x14ac:dyDescent="0.25">
      <c r="A82" s="45">
        <f t="shared" si="34"/>
        <v>101</v>
      </c>
      <c r="B82" s="32">
        <f t="shared" si="18"/>
        <v>1.0770101433201196</v>
      </c>
      <c r="C82" s="28">
        <f t="shared" si="8"/>
        <v>3.7665998670760844E-3</v>
      </c>
      <c r="D82" s="33">
        <f t="shared" si="19"/>
        <v>5.5637510253225856E-3</v>
      </c>
      <c r="E82" s="28">
        <f t="shared" si="9"/>
        <v>1.7971511582465011E-3</v>
      </c>
      <c r="F82" s="34">
        <f t="shared" si="35"/>
        <v>1.8545836751075286E-3</v>
      </c>
      <c r="G82" s="30">
        <f t="shared" si="10"/>
        <v>5.7432516861027558E-5</v>
      </c>
      <c r="H82" s="30">
        <f t="shared" si="41"/>
        <v>2E-3</v>
      </c>
      <c r="I82" s="31">
        <f t="shared" si="40"/>
        <v>-1.9425674831389725E-3</v>
      </c>
      <c r="J82" s="30">
        <f t="shared" si="21"/>
        <v>0.99437881645781645</v>
      </c>
      <c r="K82" s="30">
        <f t="shared" si="22"/>
        <v>0</v>
      </c>
      <c r="L82" s="29">
        <v>8.7166745897434755E-2</v>
      </c>
      <c r="M82" s="29">
        <v>3.8271501561402896E-2</v>
      </c>
      <c r="N82" s="37">
        <f t="shared" si="23"/>
        <v>8.9418962376244721E-2</v>
      </c>
      <c r="O82" s="37">
        <f t="shared" si="24"/>
        <v>3.9267600572223969E-2</v>
      </c>
      <c r="P82" s="32">
        <f t="shared" si="36"/>
        <v>0.8</v>
      </c>
      <c r="Q82" s="32">
        <f t="shared" si="12"/>
        <v>0.10266071140163101</v>
      </c>
      <c r="R82" s="43">
        <v>59</v>
      </c>
      <c r="S82" s="44">
        <f t="shared" si="13"/>
        <v>5.5637510253225856E-3</v>
      </c>
      <c r="T82" s="44">
        <f t="shared" si="14"/>
        <v>9.785428470953815E-2</v>
      </c>
      <c r="U82" s="44">
        <f t="shared" si="15"/>
        <v>0.11742514165144577</v>
      </c>
      <c r="V82" s="44">
        <f t="shared" si="16"/>
        <v>2.4463571177384538E-2</v>
      </c>
      <c r="W82" s="44">
        <f t="shared" si="17"/>
        <v>2.4463571177384538E-2</v>
      </c>
      <c r="X82" s="44">
        <f t="shared" si="37"/>
        <v>3.9290554013026988E-2</v>
      </c>
      <c r="Y82" s="44">
        <f t="shared" si="39"/>
        <v>6.4844096286409511E-2</v>
      </c>
      <c r="Z82" s="32">
        <f t="shared" si="25"/>
        <v>1.8502929577106613E-3</v>
      </c>
      <c r="AA82" s="32">
        <f t="shared" si="26"/>
        <v>3.6869707525888948E-3</v>
      </c>
      <c r="AB82" s="32">
        <f t="shared" si="27"/>
        <v>0</v>
      </c>
      <c r="AC82" s="32">
        <f t="shared" si="28"/>
        <v>1.8550863186426534E-4</v>
      </c>
      <c r="AE82" s="19">
        <f t="shared" si="29"/>
        <v>3.4972742740051782E-3</v>
      </c>
      <c r="AF82" s="19">
        <f t="shared" si="30"/>
        <v>1.5249263581189046E-3</v>
      </c>
      <c r="AG82" s="19">
        <f t="shared" si="31"/>
        <v>8.9760283869939992E-4</v>
      </c>
      <c r="AH82" s="19">
        <f t="shared" si="32"/>
        <v>0.17962382307285513</v>
      </c>
      <c r="AI82" s="19">
        <f t="shared" si="33"/>
        <v>0.1721376496017217</v>
      </c>
    </row>
    <row r="83" spans="1:56" x14ac:dyDescent="0.25">
      <c r="A83" s="45">
        <f t="shared" si="34"/>
        <v>102</v>
      </c>
      <c r="B83" s="32">
        <f t="shared" si="18"/>
        <v>1.0841069515489303</v>
      </c>
      <c r="C83" s="28">
        <f t="shared" si="8"/>
        <v>3.4405024272620771E-3</v>
      </c>
      <c r="D83" s="33">
        <f t="shared" si="19"/>
        <v>5.0849770140095696E-3</v>
      </c>
      <c r="E83" s="28">
        <f t="shared" si="9"/>
        <v>1.6444745867474928E-3</v>
      </c>
      <c r="F83" s="34">
        <f t="shared" si="35"/>
        <v>1.6949923380031899E-3</v>
      </c>
      <c r="G83" s="30">
        <f t="shared" si="10"/>
        <v>5.0517751255697114E-5</v>
      </c>
      <c r="H83" s="30">
        <f t="shared" si="41"/>
        <v>2E-3</v>
      </c>
      <c r="I83" s="31">
        <f t="shared" si="40"/>
        <v>-1.9494822487443029E-3</v>
      </c>
      <c r="J83" s="30">
        <f t="shared" si="21"/>
        <v>0.99486450523473458</v>
      </c>
      <c r="K83" s="30">
        <f t="shared" si="22"/>
        <v>0</v>
      </c>
      <c r="L83" s="29">
        <v>8.9982016495947198E-2</v>
      </c>
      <c r="M83" s="29">
        <v>3.9516625324929236E-2</v>
      </c>
      <c r="N83" s="37">
        <f t="shared" si="23"/>
        <v>8.9982016495947198E-2</v>
      </c>
      <c r="O83" s="37">
        <f t="shared" si="24"/>
        <v>3.9516625324929236E-2</v>
      </c>
      <c r="P83" s="32">
        <f t="shared" si="36"/>
        <v>0</v>
      </c>
      <c r="Q83" s="32">
        <f t="shared" si="12"/>
        <v>0.10447053719408986</v>
      </c>
      <c r="R83" s="43">
        <v>60</v>
      </c>
      <c r="S83" s="44">
        <f t="shared" si="13"/>
        <v>5.0849770140095696E-3</v>
      </c>
      <c r="T83" s="44">
        <f t="shared" si="14"/>
        <v>9.9516822007240838E-2</v>
      </c>
      <c r="U83" s="44">
        <f t="shared" si="15"/>
        <v>0.119420186408689</v>
      </c>
      <c r="V83" s="44">
        <f t="shared" si="16"/>
        <v>2.4879205501810209E-2</v>
      </c>
      <c r="W83" s="44">
        <f t="shared" si="17"/>
        <v>2.4879205501810209E-2</v>
      </c>
      <c r="X83" s="44">
        <f t="shared" si="37"/>
        <v>3.901788077952531E-2</v>
      </c>
      <c r="Y83" s="44">
        <f t="shared" si="39"/>
        <v>6.4697147846833669E-2</v>
      </c>
      <c r="Z83" s="32">
        <f t="shared" si="25"/>
        <v>1.6900150138113694E-3</v>
      </c>
      <c r="AA83" s="32">
        <f t="shared" si="26"/>
        <v>3.3698913626094189E-3</v>
      </c>
      <c r="AB83" s="32">
        <f t="shared" si="27"/>
        <v>0</v>
      </c>
      <c r="AC83" s="32">
        <f t="shared" si="28"/>
        <v>1.7453619761958664E-4</v>
      </c>
      <c r="AE83" s="19">
        <f t="shared" si="29"/>
        <v>3.1735821104609831E-3</v>
      </c>
      <c r="AF83" s="19">
        <f t="shared" si="30"/>
        <v>1.3794412038084863E-3</v>
      </c>
      <c r="AG83" s="19">
        <f t="shared" si="31"/>
        <v>8.6738324867750762E-4</v>
      </c>
      <c r="AH83" s="19">
        <f t="shared" si="32"/>
        <v>0.17988844358459424</v>
      </c>
      <c r="AI83" s="19">
        <f t="shared" si="33"/>
        <v>0.17237242599785912</v>
      </c>
    </row>
    <row r="84" spans="1:56" x14ac:dyDescent="0.25">
      <c r="A84" s="45">
        <f t="shared" si="34"/>
        <v>103</v>
      </c>
      <c r="B84" s="32">
        <f t="shared" si="18"/>
        <v>1.0919856228104052</v>
      </c>
      <c r="C84" s="28">
        <f t="shared" si="8"/>
        <v>3.142703940470404E-3</v>
      </c>
      <c r="D84" s="33">
        <f t="shared" si="19"/>
        <v>4.6474026453235283E-3</v>
      </c>
      <c r="E84" s="28">
        <f t="shared" si="9"/>
        <v>1.5046987048531243E-3</v>
      </c>
      <c r="F84" s="34">
        <f t="shared" si="35"/>
        <v>1.5491342151078428E-3</v>
      </c>
      <c r="G84" s="30">
        <f t="shared" si="10"/>
        <v>4.4435510254718473E-5</v>
      </c>
      <c r="H84" s="30">
        <f t="shared" si="41"/>
        <v>2E-3</v>
      </c>
      <c r="I84" s="31">
        <f t="shared" si="40"/>
        <v>-1.9555644897452816E-3</v>
      </c>
      <c r="J84" s="30">
        <f t="shared" si="21"/>
        <v>0.99530816184442172</v>
      </c>
      <c r="K84" s="30">
        <f t="shared" si="22"/>
        <v>0</v>
      </c>
      <c r="L84" s="29">
        <v>8.9982016495947198E-2</v>
      </c>
      <c r="M84" s="29">
        <v>3.9516625324929236E-2</v>
      </c>
      <c r="N84" s="37">
        <f t="shared" si="23"/>
        <v>8.9982016495947212E-2</v>
      </c>
      <c r="O84" s="37">
        <f t="shared" si="24"/>
        <v>3.9516625324929236E-2</v>
      </c>
      <c r="P84" s="32">
        <f t="shared" si="36"/>
        <v>0.2</v>
      </c>
      <c r="Q84" s="32">
        <f t="shared" si="12"/>
        <v>0.10583469816345711</v>
      </c>
      <c r="R84" s="43">
        <v>61</v>
      </c>
      <c r="S84" s="44">
        <f t="shared" si="13"/>
        <v>4.6474026453235283E-3</v>
      </c>
      <c r="T84" s="44">
        <f t="shared" si="14"/>
        <v>0.10075538282535518</v>
      </c>
      <c r="U84" s="44">
        <f t="shared" si="15"/>
        <v>0.12090645939042621</v>
      </c>
      <c r="V84" s="44">
        <f t="shared" si="16"/>
        <v>2.5188845706338794E-2</v>
      </c>
      <c r="W84" s="44">
        <f t="shared" si="17"/>
        <v>2.5188845706338794E-2</v>
      </c>
      <c r="X84" s="44">
        <f t="shared" si="37"/>
        <v>3.8116932092854494E-2</v>
      </c>
      <c r="Y84" s="44">
        <f t="shared" si="39"/>
        <v>6.4536106616279426E-2</v>
      </c>
      <c r="Z84" s="32">
        <f t="shared" si="25"/>
        <v>1.5425406960560327E-3</v>
      </c>
      <c r="AA84" s="32">
        <f t="shared" si="26"/>
        <v>3.0785400270997311E-3</v>
      </c>
      <c r="AB84" s="32">
        <f t="shared" si="27"/>
        <v>0</v>
      </c>
      <c r="AC84" s="32">
        <f t="shared" si="28"/>
        <v>1.6421275912267396E-4</v>
      </c>
      <c r="AE84" s="19">
        <f t="shared" si="29"/>
        <v>2.8779719025806738E-3</v>
      </c>
      <c r="AF84" s="19">
        <f t="shared" si="30"/>
        <v>1.2443304654797384E-3</v>
      </c>
      <c r="AG84" s="19">
        <f t="shared" si="31"/>
        <v>8.3818106143301126E-4</v>
      </c>
      <c r="AH84" s="19">
        <f t="shared" si="32"/>
        <v>0.18013213291179592</v>
      </c>
      <c r="AI84" s="19">
        <f t="shared" si="33"/>
        <v>0.17258865980411101</v>
      </c>
    </row>
    <row r="85" spans="1:56" x14ac:dyDescent="0.25">
      <c r="A85" s="45">
        <f t="shared" si="34"/>
        <v>104</v>
      </c>
      <c r="B85" s="32">
        <f t="shared" si="18"/>
        <v>1.1007357990796554</v>
      </c>
      <c r="C85" s="28">
        <f t="shared" si="8"/>
        <v>2.870740620819752E-3</v>
      </c>
      <c r="D85" s="33">
        <f t="shared" si="19"/>
        <v>4.2474825920067539E-3</v>
      </c>
      <c r="E85" s="28">
        <f t="shared" si="9"/>
        <v>1.3767419711870018E-3</v>
      </c>
      <c r="F85" s="34">
        <f t="shared" si="35"/>
        <v>1.415827530668918E-3</v>
      </c>
      <c r="G85" s="30">
        <f t="shared" si="10"/>
        <v>3.9085559481916209E-5</v>
      </c>
      <c r="H85" s="30">
        <f t="shared" si="41"/>
        <v>2E-3</v>
      </c>
      <c r="I85" s="31">
        <f t="shared" si="40"/>
        <v>-1.960914440518084E-3</v>
      </c>
      <c r="J85" s="30">
        <f t="shared" si="21"/>
        <v>0.99571343184851147</v>
      </c>
      <c r="K85" s="30">
        <f t="shared" si="22"/>
        <v>0</v>
      </c>
      <c r="L85" s="29">
        <v>8.9982016495947198E-2</v>
      </c>
      <c r="M85" s="29">
        <v>3.9516625324929236E-2</v>
      </c>
      <c r="N85" s="37">
        <f t="shared" si="23"/>
        <v>8.9982016495947198E-2</v>
      </c>
      <c r="O85" s="37">
        <f t="shared" si="24"/>
        <v>3.9516625324929236E-2</v>
      </c>
      <c r="P85" s="32">
        <f t="shared" si="36"/>
        <v>0.4</v>
      </c>
      <c r="Q85" s="32">
        <f t="shared" si="12"/>
        <v>0.10732730117249947</v>
      </c>
      <c r="R85" s="43">
        <v>62</v>
      </c>
      <c r="S85" s="44">
        <f t="shared" si="13"/>
        <v>4.2474825920067539E-3</v>
      </c>
      <c r="T85" s="44">
        <f t="shared" si="14"/>
        <v>0.1021169690138138</v>
      </c>
      <c r="U85" s="44">
        <f t="shared" si="15"/>
        <v>0.12254036281657656</v>
      </c>
      <c r="V85" s="44">
        <f t="shared" si="16"/>
        <v>2.552924225345345E-2</v>
      </c>
      <c r="W85" s="44">
        <f t="shared" si="17"/>
        <v>2.552924225345345E-2</v>
      </c>
      <c r="X85" s="44">
        <f t="shared" si="37"/>
        <v>3.7146330861612731E-2</v>
      </c>
      <c r="Y85" s="44">
        <f t="shared" si="39"/>
        <v>6.4361076347676224E-2</v>
      </c>
      <c r="Z85" s="32">
        <f t="shared" si="25"/>
        <v>1.4094940560643739E-3</v>
      </c>
      <c r="AA85" s="32">
        <f t="shared" si="26"/>
        <v>2.8133861224666594E-3</v>
      </c>
      <c r="AB85" s="32">
        <f t="shared" si="27"/>
        <v>0</v>
      </c>
      <c r="AC85" s="32">
        <f t="shared" si="28"/>
        <v>1.5449992967908683E-4</v>
      </c>
      <c r="AE85" s="19">
        <f t="shared" si="29"/>
        <v>2.6080196748575171E-3</v>
      </c>
      <c r="AF85" s="19">
        <f t="shared" si="30"/>
        <v>1.1216955668578938E-3</v>
      </c>
      <c r="AG85" s="19">
        <f t="shared" si="31"/>
        <v>8.0996202407198671E-4</v>
      </c>
      <c r="AH85" s="19">
        <f t="shared" si="32"/>
        <v>0.18035507329288999</v>
      </c>
      <c r="AI85" s="19">
        <f t="shared" si="33"/>
        <v>0.17278652558672294</v>
      </c>
    </row>
    <row r="86" spans="1:56" x14ac:dyDescent="0.25">
      <c r="A86" s="45">
        <f t="shared" si="34"/>
        <v>105</v>
      </c>
      <c r="B86" s="32">
        <f t="shared" si="18"/>
        <v>1.1104384212096836</v>
      </c>
      <c r="C86" s="28">
        <f t="shared" si="8"/>
        <v>2.6223641396863834E-3</v>
      </c>
      <c r="D86" s="33">
        <f t="shared" si="19"/>
        <v>3.8819766106460273E-3</v>
      </c>
      <c r="E86" s="28">
        <f t="shared" si="9"/>
        <v>1.2596124709596439E-3</v>
      </c>
      <c r="F86" s="34">
        <f t="shared" si="35"/>
        <v>1.2939922035486758E-3</v>
      </c>
      <c r="G86" s="30">
        <f t="shared" si="10"/>
        <v>3.4379732589031936E-5</v>
      </c>
      <c r="H86" s="30">
        <f t="shared" si="41"/>
        <v>2E-3</v>
      </c>
      <c r="I86" s="31">
        <f t="shared" si="40"/>
        <v>-1.9656202674109679E-3</v>
      </c>
      <c r="J86" s="30">
        <f t="shared" si="21"/>
        <v>0.99608364365676494</v>
      </c>
      <c r="K86" s="30">
        <f t="shared" si="22"/>
        <v>0</v>
      </c>
      <c r="L86" s="29">
        <v>8.9982016495947198E-2</v>
      </c>
      <c r="M86" s="29">
        <v>3.9516625324929236E-2</v>
      </c>
      <c r="N86" s="37">
        <f t="shared" si="23"/>
        <v>8.9982016495947198E-2</v>
      </c>
      <c r="O86" s="37">
        <f t="shared" si="24"/>
        <v>3.9516625324929236E-2</v>
      </c>
      <c r="P86" s="32">
        <f t="shared" si="36"/>
        <v>0.60000000000000009</v>
      </c>
      <c r="Q86" s="32">
        <f t="shared" si="12"/>
        <v>0.10878991841151911</v>
      </c>
      <c r="R86" s="43">
        <v>63</v>
      </c>
      <c r="S86" s="44">
        <f t="shared" si="13"/>
        <v>3.8819766106460273E-3</v>
      </c>
      <c r="T86" s="44">
        <f t="shared" si="14"/>
        <v>0.1034507180597791</v>
      </c>
      <c r="U86" s="44">
        <f t="shared" si="15"/>
        <v>0.12414086167173491</v>
      </c>
      <c r="V86" s="44">
        <f t="shared" si="16"/>
        <v>2.5862679514944774E-2</v>
      </c>
      <c r="W86" s="44">
        <f t="shared" si="17"/>
        <v>2.5862679514944774E-2</v>
      </c>
      <c r="X86" s="44">
        <f t="shared" si="37"/>
        <v>6.0519681249756485E-2</v>
      </c>
      <c r="Y86" s="44">
        <f t="shared" si="39"/>
        <v>6.4172169916419428E-2</v>
      </c>
      <c r="Z86" s="32">
        <f t="shared" si="25"/>
        <v>1.2877225111352674E-3</v>
      </c>
      <c r="AA86" s="32">
        <f t="shared" si="26"/>
        <v>2.5712232269136021E-3</v>
      </c>
      <c r="AB86" s="32">
        <f t="shared" si="27"/>
        <v>0</v>
      </c>
      <c r="AC86" s="32">
        <f t="shared" si="28"/>
        <v>1.4536159308431505E-4</v>
      </c>
      <c r="AE86" s="19">
        <f t="shared" si="29"/>
        <v>2.3615574619884334E-3</v>
      </c>
      <c r="AF86" s="19">
        <f t="shared" si="30"/>
        <v>1.0102681015677641E-3</v>
      </c>
      <c r="AG86" s="19">
        <f t="shared" si="31"/>
        <v>7.8269303689250814E-4</v>
      </c>
      <c r="AH86" s="19">
        <f t="shared" si="32"/>
        <v>0.18055910704070371</v>
      </c>
      <c r="AI86" s="19">
        <f t="shared" si="33"/>
        <v>0.17296765050424792</v>
      </c>
    </row>
    <row r="87" spans="1:56" x14ac:dyDescent="0.25">
      <c r="A87" s="45">
        <f t="shared" si="34"/>
        <v>106</v>
      </c>
      <c r="B87" s="32">
        <f t="shared" si="18"/>
        <v>1.1226206304657533</v>
      </c>
      <c r="C87" s="28">
        <f t="shared" ref="C87:C132" si="42">MAX(D87-E87,$I$14*E87)</f>
        <v>2.4264921890162928E-3</v>
      </c>
      <c r="D87" s="33">
        <f t="shared" si="19"/>
        <v>3.5800904174018502E-3</v>
      </c>
      <c r="E87" s="28">
        <f t="shared" ref="E87:E132" si="43">MAX($I$15,((EXP($Y$9+$Y$8*A87)-1)/EXP($Y$9+$Y$8*A87))*F87)</f>
        <v>1.1535982283855575E-3</v>
      </c>
      <c r="F87" s="34">
        <f t="shared" si="35"/>
        <v>1.1838701335179515E-3</v>
      </c>
      <c r="G87" s="30">
        <f t="shared" ref="G87:G132" si="44">F87-E87</f>
        <v>3.0271905132394066E-5</v>
      </c>
      <c r="H87" s="30">
        <f t="shared" si="41"/>
        <v>2E-3</v>
      </c>
      <c r="I87" s="31">
        <f t="shared" si="40"/>
        <v>-1.969728094867606E-3</v>
      </c>
      <c r="J87" s="30">
        <f t="shared" si="21"/>
        <v>0.9963896376774658</v>
      </c>
      <c r="K87" s="30">
        <f t="shared" si="22"/>
        <v>0</v>
      </c>
      <c r="L87" s="29">
        <v>8.9982016495947198E-2</v>
      </c>
      <c r="M87" s="29">
        <v>3.9516625324929236E-2</v>
      </c>
      <c r="N87" s="37">
        <f t="shared" si="23"/>
        <v>8.0956403299189433E-2</v>
      </c>
      <c r="O87" s="37">
        <f t="shared" si="24"/>
        <v>8.894332506498584E-2</v>
      </c>
      <c r="P87" s="32">
        <f t="shared" si="36"/>
        <v>0.8</v>
      </c>
      <c r="Q87" s="32">
        <f t="shared" ref="Q87:Q110" si="45">N87+(H87*($D$5+$D$14))/(C88+E88)</f>
        <v>0.10153515582425107</v>
      </c>
      <c r="R87" s="43">
        <v>64</v>
      </c>
      <c r="S87" s="44">
        <f t="shared" ref="S87:S110" si="46">D87</f>
        <v>3.5800904174018502E-3</v>
      </c>
      <c r="T87" s="44">
        <f t="shared" ref="T87:T110" si="47">Q87*(C87+E87)/(C87*($S$3*(1+$S$5))+E87*(1+$S$7))</f>
        <v>9.6904644296838607E-2</v>
      </c>
      <c r="U87" s="44">
        <f t="shared" ref="U87:U109" si="48">T87*$S$7</f>
        <v>0.11628557315620633</v>
      </c>
      <c r="V87" s="44">
        <f t="shared" ref="V87:V109" si="49">T87*$S$3</f>
        <v>2.4226161074209652E-2</v>
      </c>
      <c r="W87" s="44">
        <f t="shared" ref="W87:W109" si="50">V87*$S$5</f>
        <v>2.4226161074209652E-2</v>
      </c>
      <c r="X87" s="44">
        <f t="shared" si="37"/>
        <v>1.9643267723398781E-2</v>
      </c>
      <c r="Y87" s="44">
        <f t="shared" si="39"/>
        <v>6.3969509199023944E-2</v>
      </c>
      <c r="Z87" s="32">
        <f t="shared" si="25"/>
        <v>1.1767298375421962E-3</v>
      </c>
      <c r="AA87" s="32">
        <f t="shared" si="26"/>
        <v>2.350260843775597E-3</v>
      </c>
      <c r="AB87" s="32">
        <f t="shared" si="27"/>
        <v>0</v>
      </c>
      <c r="AC87" s="32">
        <f t="shared" si="28"/>
        <v>1.3676376932921124E-4</v>
      </c>
      <c r="AE87" s="19">
        <f t="shared" si="29"/>
        <v>2.1614534092515196E-3</v>
      </c>
      <c r="AF87" s="19">
        <f t="shared" si="30"/>
        <v>8.8464215585781476E-4</v>
      </c>
      <c r="AG87" s="19">
        <f t="shared" si="31"/>
        <v>7.563421145601396E-4</v>
      </c>
      <c r="AH87" s="19">
        <f t="shared" si="32"/>
        <v>0.18074559879714733</v>
      </c>
      <c r="AI87" s="19">
        <f t="shared" si="33"/>
        <v>0.17313323966858352</v>
      </c>
    </row>
    <row r="88" spans="1:56" x14ac:dyDescent="0.25">
      <c r="A88" s="45">
        <f t="shared" si="34"/>
        <v>107</v>
      </c>
      <c r="B88" s="32">
        <f t="shared" ref="B88:B132" si="51">C88/AE88</f>
        <v>1.1336402040123374</v>
      </c>
      <c r="C88" s="28">
        <f t="shared" si="42"/>
        <v>2.2081841600985097E-3</v>
      </c>
      <c r="D88" s="33">
        <f t="shared" ref="D88:D132" si="52">EXP(-N88)*D87</f>
        <v>3.2720151203223242E-3</v>
      </c>
      <c r="E88" s="28">
        <f t="shared" si="43"/>
        <v>1.0638309602238145E-3</v>
      </c>
      <c r="F88" s="34">
        <f t="shared" si="35"/>
        <v>1.0906717067741081E-3</v>
      </c>
      <c r="G88" s="30">
        <f t="shared" si="44"/>
        <v>2.684074655029357E-5</v>
      </c>
      <c r="H88" s="30">
        <f t="shared" si="41"/>
        <v>2E-3</v>
      </c>
      <c r="I88" s="31">
        <f t="shared" si="40"/>
        <v>-1.9731592534497065E-3</v>
      </c>
      <c r="J88" s="30">
        <f t="shared" ref="J88:J132" si="53">1-AP88-I88-H88-E88-C88-AO88</f>
        <v>0.99670114413312749</v>
      </c>
      <c r="K88" s="30">
        <f t="shared" ref="K88:K132" si="54">(C87+E87)*$L$8</f>
        <v>0</v>
      </c>
      <c r="L88" s="29">
        <v>8.9982016495947198E-2</v>
      </c>
      <c r="M88" s="29">
        <v>3.9516625324929236E-2</v>
      </c>
      <c r="N88" s="37">
        <f t="shared" ref="N88:N132" si="55">L88*(1-P88)+L93*P88</f>
        <v>8.9982016495947198E-2</v>
      </c>
      <c r="O88" s="37">
        <f t="shared" ref="O88:O132" si="56">M88*(1-P88)+M93*P88</f>
        <v>3.9516625324929236E-2</v>
      </c>
      <c r="P88" s="32">
        <f t="shared" si="36"/>
        <v>0</v>
      </c>
      <c r="Q88" s="32">
        <f t="shared" si="45"/>
        <v>0.11246738313162397</v>
      </c>
      <c r="R88" s="43">
        <v>65</v>
      </c>
      <c r="S88" s="44">
        <f t="shared" si="46"/>
        <v>3.2720151203223242E-3</v>
      </c>
      <c r="T88" s="44">
        <f t="shared" si="47"/>
        <v>0.1068349022736374</v>
      </c>
      <c r="U88" s="44">
        <f t="shared" si="48"/>
        <v>0.12820188272836489</v>
      </c>
      <c r="V88" s="44">
        <f t="shared" si="49"/>
        <v>2.670872556840935E-2</v>
      </c>
      <c r="W88" s="44">
        <f t="shared" si="50"/>
        <v>2.670872556840935E-2</v>
      </c>
      <c r="X88" s="44">
        <f t="shared" si="37"/>
        <v>3.6424292188059773E-2</v>
      </c>
      <c r="Y88" s="44">
        <f t="shared" si="39"/>
        <v>6.3753224942017725E-2</v>
      </c>
      <c r="Z88" s="32">
        <f t="shared" ref="Z88:Z111" si="57">E87*(1-T87-U87)+H87*$D$14+C87*Y87</f>
        <v>1.0983956471723243E-3</v>
      </c>
      <c r="AA88" s="32">
        <f t="shared" ref="AA88:AA111" si="58">C87*(1-V87-W87-Y87)+$D$5*H87</f>
        <v>2.1855237212530937E-3</v>
      </c>
      <c r="AB88" s="32">
        <f t="shared" ref="AB88:AB109" si="59">AK87*(BF87+BG87)+AL87*(BH87+BI87)</f>
        <v>0</v>
      </c>
      <c r="AC88" s="32">
        <f t="shared" ref="AC88:AC109" si="60">AC87*(1-($D$5+$D$13+$D$14))</f>
        <v>1.2867448824865663E-4</v>
      </c>
      <c r="AE88" s="19">
        <f t="shared" ref="AE88:AE132" si="61">AE87*(1-V87-W87-Y87)+$D$5*AG87+X87*AF87</f>
        <v>1.9478703668791885E-3</v>
      </c>
      <c r="AF88" s="19">
        <f t="shared" ref="AF88:AF132" si="62">AF87*(1-T87-U87-X87)+AG87*$D$14+Y87*AE87</f>
        <v>8.3036447373044332E-4</v>
      </c>
      <c r="AG88" s="19">
        <f t="shared" ref="AG88:AG132" si="63">AG87*(1-$D$5-$D$14)</f>
        <v>7.3087834859053027E-4</v>
      </c>
      <c r="AH88" s="19">
        <f t="shared" ref="AH88:AH132" si="64">AH87+AE87*V87+U87*AF87</f>
        <v>0.18090083363572634</v>
      </c>
      <c r="AI88" s="19">
        <f t="shared" ref="AI88:AI132" si="65">AI87+T87*AF87+W87*AE87</f>
        <v>0.17327132932047384</v>
      </c>
    </row>
    <row r="89" spans="1:56" x14ac:dyDescent="0.25">
      <c r="A89" s="45">
        <f t="shared" ref="A89:A132" si="66">A88+1</f>
        <v>108</v>
      </c>
      <c r="B89" s="32">
        <f t="shared" si="51"/>
        <v>1.1467544351771344</v>
      </c>
      <c r="C89" s="28">
        <f t="shared" si="42"/>
        <v>2.0200212467633653E-3</v>
      </c>
      <c r="D89" s="33">
        <f t="shared" si="52"/>
        <v>2.994569335264311E-3</v>
      </c>
      <c r="E89" s="28">
        <f t="shared" si="43"/>
        <v>9.7454808850094572E-4</v>
      </c>
      <c r="F89" s="34">
        <f t="shared" ref="F89:F132" si="67">MIN(D89/$I$12,F88*EXP(-O89))</f>
        <v>9.9818977842143692E-4</v>
      </c>
      <c r="G89" s="30">
        <f>F89-E89</f>
        <v>2.3641689920491206E-5</v>
      </c>
      <c r="H89" s="30">
        <f t="shared" si="41"/>
        <v>2E-3</v>
      </c>
      <c r="I89" s="31">
        <f t="shared" si="40"/>
        <v>-1.9763583100795091E-3</v>
      </c>
      <c r="J89" s="30">
        <f t="shared" si="53"/>
        <v>0.99698178897481526</v>
      </c>
      <c r="K89" s="30">
        <f t="shared" si="54"/>
        <v>0</v>
      </c>
      <c r="L89" s="29">
        <v>8.9982016495947198E-2</v>
      </c>
      <c r="M89" s="29">
        <v>3.9516625324929236E-2</v>
      </c>
      <c r="N89" s="37">
        <f t="shared" si="55"/>
        <v>8.8605613196757763E-2</v>
      </c>
      <c r="O89" s="37">
        <f t="shared" si="56"/>
        <v>5.3153300259943394E-2</v>
      </c>
      <c r="P89" s="32">
        <f t="shared" ref="P89:P132" si="68">MOD(P88+0.2, 1)</f>
        <v>0.2</v>
      </c>
      <c r="Q89" s="32">
        <f t="shared" si="45"/>
        <v>0.11314044798438797</v>
      </c>
      <c r="R89" s="43">
        <v>66</v>
      </c>
      <c r="S89" s="44">
        <f t="shared" si="46"/>
        <v>2.994569335264311E-3</v>
      </c>
      <c r="T89" s="44">
        <f t="shared" si="47"/>
        <v>0.10742078391524629</v>
      </c>
      <c r="U89" s="44">
        <f t="shared" si="48"/>
        <v>0.12890494069829553</v>
      </c>
      <c r="V89" s="44">
        <f t="shared" si="49"/>
        <v>2.6855195978811572E-2</v>
      </c>
      <c r="W89" s="44">
        <f t="shared" si="50"/>
        <v>2.6855195978811572E-2</v>
      </c>
      <c r="X89" s="44">
        <f t="shared" ref="X89:X111" si="69">MIN((C90-AA90)/E89,1-T89-U89-$I$13)</f>
        <v>3.6365562940931469E-2</v>
      </c>
      <c r="Y89" s="44">
        <f t="shared" si="39"/>
        <v>6.3523456621272609E-2</v>
      </c>
      <c r="Z89" s="32">
        <f t="shared" si="57"/>
        <v>9.900821745624708E-4</v>
      </c>
      <c r="AA89" s="32">
        <f t="shared" si="58"/>
        <v>1.9812719570294689E-3</v>
      </c>
      <c r="AB89" s="32">
        <f t="shared" si="59"/>
        <v>0</v>
      </c>
      <c r="AC89" s="32">
        <f t="shared" si="60"/>
        <v>1.210636706436348E-4</v>
      </c>
      <c r="AE89" s="19">
        <f t="shared" si="61"/>
        <v>1.7615116059711083E-3</v>
      </c>
      <c r="AF89" s="19">
        <f t="shared" si="62"/>
        <v>7.4211324570483633E-4</v>
      </c>
      <c r="AG89" s="19">
        <f t="shared" si="63"/>
        <v>7.0627187109510844E-4</v>
      </c>
      <c r="AH89" s="19">
        <f t="shared" si="64"/>
        <v>0.18105931305968115</v>
      </c>
      <c r="AI89" s="19">
        <f t="shared" si="65"/>
        <v>0.17341206636294818</v>
      </c>
    </row>
    <row r="90" spans="1:56" x14ac:dyDescent="0.25">
      <c r="A90" s="45">
        <f t="shared" si="66"/>
        <v>109</v>
      </c>
      <c r="B90" s="32">
        <f t="shared" si="51"/>
        <v>1.1614589243653923</v>
      </c>
      <c r="C90" s="28">
        <f t="shared" si="42"/>
        <v>1.8504685995217813E-3</v>
      </c>
      <c r="D90" s="33">
        <f t="shared" si="52"/>
        <v>2.7444239996806839E-3</v>
      </c>
      <c r="E90" s="28">
        <f t="shared" si="43"/>
        <v>8.9395540015890253E-4</v>
      </c>
      <c r="F90" s="34">
        <f t="shared" si="67"/>
        <v>9.148079998935613E-4</v>
      </c>
      <c r="G90" s="30">
        <f t="shared" si="44"/>
        <v>2.0852599734658768E-5</v>
      </c>
      <c r="H90" s="30">
        <f t="shared" si="41"/>
        <v>2E-3</v>
      </c>
      <c r="I90" s="31">
        <f t="shared" si="40"/>
        <v>-1.9791474002653414E-3</v>
      </c>
      <c r="J90" s="30">
        <f t="shared" si="53"/>
        <v>0.99723472340058461</v>
      </c>
      <c r="K90" s="30">
        <f t="shared" si="54"/>
        <v>0</v>
      </c>
      <c r="L90" s="29">
        <v>8.9982016495947198E-2</v>
      </c>
      <c r="M90" s="29">
        <v>3.9516625324929236E-2</v>
      </c>
      <c r="N90" s="37">
        <f t="shared" si="55"/>
        <v>8.7229209897568313E-2</v>
      </c>
      <c r="O90" s="37">
        <f t="shared" si="56"/>
        <v>6.6789975194957552E-2</v>
      </c>
      <c r="P90" s="32">
        <f t="shared" si="68"/>
        <v>0.4</v>
      </c>
      <c r="Q90" s="32">
        <f t="shared" si="45"/>
        <v>0.11396349271339565</v>
      </c>
      <c r="R90" s="43">
        <v>67</v>
      </c>
      <c r="S90" s="44">
        <f t="shared" si="46"/>
        <v>2.7444239996806839E-3</v>
      </c>
      <c r="T90" s="44">
        <f t="shared" si="47"/>
        <v>0.10815043106453674</v>
      </c>
      <c r="U90" s="44">
        <f t="shared" si="48"/>
        <v>0.12978051727744408</v>
      </c>
      <c r="V90" s="44">
        <f t="shared" si="49"/>
        <v>2.7037607766134186E-2</v>
      </c>
      <c r="W90" s="44">
        <f t="shared" si="50"/>
        <v>2.7037607766134186E-2</v>
      </c>
      <c r="X90" s="44">
        <f t="shared" si="69"/>
        <v>3.6223358174793684E-2</v>
      </c>
      <c r="Y90" s="44">
        <f t="shared" si="39"/>
        <v>6.3280352291984712E-2</v>
      </c>
      <c r="Z90" s="32">
        <f t="shared" si="57"/>
        <v>9.0806779890113311E-4</v>
      </c>
      <c r="AA90" s="32">
        <f t="shared" si="58"/>
        <v>1.8150286096704357E-3</v>
      </c>
      <c r="AB90" s="32">
        <f t="shared" si="59"/>
        <v>0</v>
      </c>
      <c r="AC90" s="32">
        <f t="shared" si="60"/>
        <v>1.1390301643467773E-4</v>
      </c>
      <c r="AE90" s="19">
        <f t="shared" si="61"/>
        <v>1.5932277592449993E-3</v>
      </c>
      <c r="AF90" s="19">
        <f t="shared" si="62"/>
        <v>6.6418321444759135E-4</v>
      </c>
      <c r="AG90" s="19">
        <f t="shared" si="63"/>
        <v>6.8249381974734905E-4</v>
      </c>
      <c r="AH90" s="19">
        <f t="shared" si="64"/>
        <v>0.18120228086300746</v>
      </c>
      <c r="AI90" s="19">
        <f t="shared" si="65"/>
        <v>0.173539090488953</v>
      </c>
    </row>
    <row r="91" spans="1:56" x14ac:dyDescent="0.25">
      <c r="A91" s="45">
        <f t="shared" si="66"/>
        <v>110</v>
      </c>
      <c r="B91" s="32">
        <f t="shared" si="51"/>
        <v>1.1778679735094804</v>
      </c>
      <c r="C91" s="28">
        <f t="shared" si="42"/>
        <v>1.6975101008124783E-3</v>
      </c>
      <c r="D91" s="33">
        <f t="shared" si="52"/>
        <v>2.5186383297894025E-3</v>
      </c>
      <c r="E91" s="28">
        <f t="shared" si="43"/>
        <v>8.211282289769243E-4</v>
      </c>
      <c r="F91" s="34">
        <f t="shared" si="67"/>
        <v>8.3954610992980087E-4</v>
      </c>
      <c r="G91" s="30">
        <f t="shared" si="44"/>
        <v>1.8417880952876576E-5</v>
      </c>
      <c r="H91" s="30">
        <f t="shared" si="41"/>
        <v>2E-3</v>
      </c>
      <c r="I91" s="31">
        <f t="shared" si="40"/>
        <v>-1.9815821190471237E-3</v>
      </c>
      <c r="J91" s="30">
        <f t="shared" si="53"/>
        <v>0.99746294378925782</v>
      </c>
      <c r="K91" s="30">
        <f t="shared" si="54"/>
        <v>0</v>
      </c>
      <c r="L91" s="29">
        <v>8.9982016495947198E-2</v>
      </c>
      <c r="M91" s="29">
        <v>3.9516625324929236E-2</v>
      </c>
      <c r="N91" s="37">
        <f t="shared" si="55"/>
        <v>8.5852806598378878E-2</v>
      </c>
      <c r="O91" s="37">
        <f t="shared" si="56"/>
        <v>8.0426650129971702E-2</v>
      </c>
      <c r="P91" s="32">
        <f t="shared" si="68"/>
        <v>0.60000000000000009</v>
      </c>
      <c r="Q91" s="32">
        <f t="shared" si="45"/>
        <v>0.11487807405892628</v>
      </c>
      <c r="R91" s="43">
        <v>68</v>
      </c>
      <c r="S91" s="44">
        <f t="shared" si="46"/>
        <v>2.5186383297894025E-3</v>
      </c>
      <c r="T91" s="44">
        <f t="shared" si="47"/>
        <v>0.10896816509379705</v>
      </c>
      <c r="U91" s="44">
        <f t="shared" si="48"/>
        <v>0.13076179811255645</v>
      </c>
      <c r="V91" s="44">
        <f t="shared" si="49"/>
        <v>2.7242041273449261E-2</v>
      </c>
      <c r="W91" s="44">
        <f t="shared" si="50"/>
        <v>2.7242041273449261E-2</v>
      </c>
      <c r="X91" s="44">
        <f t="shared" si="69"/>
        <v>6.2261022714221813E-2</v>
      </c>
      <c r="Y91" s="44">
        <f t="shared" si="39"/>
        <v>6.302406842953015E-2</v>
      </c>
      <c r="Z91" s="32">
        <f t="shared" si="57"/>
        <v>8.3386581044974772E-4</v>
      </c>
      <c r="AA91" s="32">
        <f t="shared" si="58"/>
        <v>1.6651280341602314E-3</v>
      </c>
      <c r="AB91" s="32">
        <f t="shared" si="59"/>
        <v>0</v>
      </c>
      <c r="AC91" s="32">
        <f t="shared" si="60"/>
        <v>1.0716589943079342E-4</v>
      </c>
      <c r="AE91" s="19">
        <f t="shared" si="61"/>
        <v>1.4411717942841371E-3</v>
      </c>
      <c r="AF91" s="19">
        <f t="shared" si="62"/>
        <v>5.9503281866777431E-4</v>
      </c>
      <c r="AG91" s="19">
        <f t="shared" si="63"/>
        <v>6.5951630392852131E-4</v>
      </c>
      <c r="AH91" s="19">
        <f t="shared" si="64"/>
        <v>0.18133155597138204</v>
      </c>
      <c r="AI91" s="19">
        <f t="shared" si="65"/>
        <v>0.17365399925713793</v>
      </c>
    </row>
    <row r="92" spans="1:56" x14ac:dyDescent="0.25">
      <c r="A92" s="45">
        <f t="shared" si="66"/>
        <v>111</v>
      </c>
      <c r="B92" s="32">
        <f t="shared" si="51"/>
        <v>1.1982941135408112</v>
      </c>
      <c r="C92" s="28">
        <f t="shared" si="42"/>
        <v>1.5809853387940929E-3</v>
      </c>
      <c r="D92" s="33">
        <f t="shared" si="52"/>
        <v>2.3198404462903433E-3</v>
      </c>
      <c r="E92" s="28">
        <f t="shared" si="43"/>
        <v>7.3885510749625047E-4</v>
      </c>
      <c r="F92" s="34">
        <f t="shared" si="67"/>
        <v>7.5479138550328944E-4</v>
      </c>
      <c r="G92" s="30">
        <f t="shared" si="44"/>
        <v>1.5936278007038971E-5</v>
      </c>
      <c r="H92" s="30">
        <f t="shared" si="41"/>
        <v>2E-3</v>
      </c>
      <c r="I92" s="31">
        <f t="shared" si="40"/>
        <v>-1.984063721992961E-3</v>
      </c>
      <c r="J92" s="30">
        <f t="shared" si="53"/>
        <v>0.99766422327570259</v>
      </c>
      <c r="K92" s="30">
        <f t="shared" si="54"/>
        <v>0</v>
      </c>
      <c r="L92" s="29">
        <v>7.8700000000000006E-2</v>
      </c>
      <c r="M92" s="29">
        <v>0.1013</v>
      </c>
      <c r="N92" s="37">
        <f t="shared" si="55"/>
        <v>8.2219999999999988E-2</v>
      </c>
      <c r="O92" s="37">
        <f t="shared" si="56"/>
        <v>0.10642000000000001</v>
      </c>
      <c r="P92" s="32">
        <f t="shared" si="68"/>
        <v>0.8</v>
      </c>
      <c r="Q92" s="32">
        <f t="shared" si="45"/>
        <v>0.11376032047453061</v>
      </c>
      <c r="R92" s="43">
        <v>69</v>
      </c>
      <c r="S92" s="44">
        <f t="shared" si="46"/>
        <v>2.3198404462903433E-3</v>
      </c>
      <c r="T92" s="44">
        <f t="shared" si="47"/>
        <v>0.1092337098412</v>
      </c>
      <c r="U92" s="44">
        <f t="shared" si="48"/>
        <v>0.13108045180944</v>
      </c>
      <c r="V92" s="44">
        <f t="shared" si="49"/>
        <v>2.7308427460299999E-2</v>
      </c>
      <c r="W92" s="44">
        <f t="shared" si="50"/>
        <v>2.7308427460299999E-2</v>
      </c>
      <c r="X92" s="44">
        <f t="shared" si="69"/>
        <v>5.9086160618126611E-2</v>
      </c>
      <c r="Y92" s="44">
        <f t="shared" si="39"/>
        <v>6.2754769761436069E-2</v>
      </c>
      <c r="Z92" s="32">
        <f t="shared" si="57"/>
        <v>7.6677494315310619E-4</v>
      </c>
      <c r="AA92" s="32">
        <f t="shared" si="58"/>
        <v>1.5298610554784718E-3</v>
      </c>
      <c r="AB92" s="32">
        <f t="shared" si="59"/>
        <v>0</v>
      </c>
      <c r="AC92" s="32">
        <f t="shared" si="60"/>
        <v>1.0082726832258384E-4</v>
      </c>
      <c r="AE92" s="19">
        <f t="shared" si="61"/>
        <v>1.3193633523930751E-3</v>
      </c>
      <c r="AF92" s="19">
        <f t="shared" si="62"/>
        <v>5.1787707374431266E-4</v>
      </c>
      <c r="AG92" s="19">
        <f t="shared" si="63"/>
        <v>6.373123720132078E-4</v>
      </c>
      <c r="AH92" s="19">
        <f t="shared" si="64"/>
        <v>0.18144862399418904</v>
      </c>
      <c r="AI92" s="19">
        <f t="shared" si="65"/>
        <v>0.17375809935306075</v>
      </c>
    </row>
    <row r="93" spans="1:56" x14ac:dyDescent="0.25">
      <c r="A93" s="45">
        <f t="shared" si="66"/>
        <v>112</v>
      </c>
      <c r="B93" s="32">
        <f t="shared" si="51"/>
        <v>1.2204142017603272</v>
      </c>
      <c r="C93" s="28">
        <f t="shared" si="42"/>
        <v>1.4709008604126762E-3</v>
      </c>
      <c r="D93" s="33">
        <f t="shared" si="52"/>
        <v>2.1348543200043358E-3</v>
      </c>
      <c r="E93" s="28">
        <f t="shared" si="43"/>
        <v>6.6395345959165966E-4</v>
      </c>
      <c r="F93" s="34">
        <f t="shared" si="67"/>
        <v>6.7772486414038825E-4</v>
      </c>
      <c r="G93" s="30">
        <f>F93-E93</f>
        <v>1.3771404548728597E-5</v>
      </c>
      <c r="H93" s="30">
        <f t="shared" si="41"/>
        <v>2E-3</v>
      </c>
      <c r="I93" s="31">
        <f t="shared" si="40"/>
        <v>-1.9862285954512712E-3</v>
      </c>
      <c r="J93" s="30">
        <f t="shared" si="53"/>
        <v>0.9978513742754469</v>
      </c>
      <c r="K93" s="30">
        <f t="shared" si="54"/>
        <v>0</v>
      </c>
      <c r="L93" s="29">
        <v>8.3099999999999993E-2</v>
      </c>
      <c r="M93" s="29">
        <v>0.1077</v>
      </c>
      <c r="N93" s="37">
        <f t="shared" si="55"/>
        <v>8.3099999999999993E-2</v>
      </c>
      <c r="O93" s="37">
        <f t="shared" si="56"/>
        <v>0.1077</v>
      </c>
      <c r="P93" s="32">
        <f t="shared" si="68"/>
        <v>0</v>
      </c>
      <c r="Q93" s="32">
        <f t="shared" si="45"/>
        <v>0.11740141964475054</v>
      </c>
      <c r="R93" s="43">
        <v>70</v>
      </c>
      <c r="S93" s="44">
        <f t="shared" si="46"/>
        <v>2.1348543200043358E-3</v>
      </c>
      <c r="T93" s="44">
        <f t="shared" si="47"/>
        <v>0.11412478721332629</v>
      </c>
      <c r="U93" s="44">
        <f t="shared" si="48"/>
        <v>0.13694974465599155</v>
      </c>
      <c r="V93" s="44">
        <f t="shared" si="49"/>
        <v>2.8531196803331573E-2</v>
      </c>
      <c r="W93" s="44">
        <f t="shared" si="50"/>
        <v>2.8531196803331573E-2</v>
      </c>
      <c r="X93" s="44">
        <f t="shared" si="69"/>
        <v>6.061666475901803E-2</v>
      </c>
      <c r="Y93" s="44">
        <f t="shared" si="39"/>
        <v>6.2472629090719607E-2</v>
      </c>
      <c r="Z93" s="32">
        <f t="shared" si="57"/>
        <v>6.9602389423231877E-4</v>
      </c>
      <c r="AA93" s="32">
        <f t="shared" si="58"/>
        <v>1.4272447488576296E-3</v>
      </c>
      <c r="AB93" s="32">
        <f t="shared" si="59"/>
        <v>0</v>
      </c>
      <c r="AC93" s="32">
        <f t="shared" si="60"/>
        <v>9.4863553531405773E-5</v>
      </c>
      <c r="AE93" s="19">
        <f t="shared" si="61"/>
        <v>1.2052472499017521E-3</v>
      </c>
      <c r="AF93" s="19">
        <f t="shared" si="62"/>
        <v>4.5693689687246184E-4</v>
      </c>
      <c r="AG93" s="19">
        <f t="shared" si="63"/>
        <v>6.1585597975622136E-4</v>
      </c>
      <c r="AH93" s="19">
        <f t="shared" si="64"/>
        <v>0.18155253729339982</v>
      </c>
      <c r="AI93" s="19">
        <f t="shared" si="65"/>
        <v>0.17385069872547015</v>
      </c>
    </row>
    <row r="94" spans="1:56" x14ac:dyDescent="0.25">
      <c r="A94" s="45">
        <f t="shared" si="66"/>
        <v>113</v>
      </c>
      <c r="B94" s="32">
        <f t="shared" si="51"/>
        <v>1.2443585611047616</v>
      </c>
      <c r="C94" s="28">
        <f t="shared" si="42"/>
        <v>1.3671455648295839E-3</v>
      </c>
      <c r="D94" s="33">
        <f t="shared" si="52"/>
        <v>1.9630088234461047E-3</v>
      </c>
      <c r="E94" s="28">
        <f t="shared" si="43"/>
        <v>5.9586325861652096E-4</v>
      </c>
      <c r="F94" s="34">
        <f t="shared" si="67"/>
        <v>6.0774865522110076E-4</v>
      </c>
      <c r="G94" s="30">
        <f t="shared" si="44"/>
        <v>1.1885396604579797E-5</v>
      </c>
      <c r="H94" s="30">
        <f t="shared" si="41"/>
        <v>2E-3</v>
      </c>
      <c r="I94" s="31">
        <f t="shared" si="40"/>
        <v>-1.9881146033954205E-3</v>
      </c>
      <c r="J94" s="30">
        <f t="shared" si="53"/>
        <v>0.9980251057799493</v>
      </c>
      <c r="K94" s="30">
        <f t="shared" si="54"/>
        <v>0</v>
      </c>
      <c r="L94" s="29">
        <v>8.3099999999999993E-2</v>
      </c>
      <c r="M94" s="29">
        <v>0.1077</v>
      </c>
      <c r="N94" s="37">
        <f t="shared" si="55"/>
        <v>8.3919999999999995E-2</v>
      </c>
      <c r="O94" s="37">
        <f t="shared" si="56"/>
        <v>0.10898000000000002</v>
      </c>
      <c r="P94" s="32">
        <f t="shared" si="68"/>
        <v>0.2</v>
      </c>
      <c r="Q94" s="32">
        <f t="shared" si="45"/>
        <v>0.12125483266070514</v>
      </c>
      <c r="R94" s="43">
        <v>71</v>
      </c>
      <c r="S94" s="44">
        <f t="shared" si="46"/>
        <v>1.9630088234461047E-3</v>
      </c>
      <c r="T94" s="44">
        <f t="shared" si="47"/>
        <v>0.11934201743715206</v>
      </c>
      <c r="U94" s="44">
        <f t="shared" si="48"/>
        <v>0.14321042092458247</v>
      </c>
      <c r="V94" s="44">
        <f t="shared" si="49"/>
        <v>2.9835504359288015E-2</v>
      </c>
      <c r="W94" s="44">
        <f t="shared" si="50"/>
        <v>2.9835504359288015E-2</v>
      </c>
      <c r="X94" s="44">
        <f t="shared" si="69"/>
        <v>6.2225649523245087E-2</v>
      </c>
      <c r="Y94" s="44">
        <f t="shared" si="39"/>
        <v>6.2177827110860465E-2</v>
      </c>
      <c r="Z94" s="32">
        <f t="shared" si="57"/>
        <v>6.2465446096654498E-4</v>
      </c>
      <c r="AA94" s="32">
        <f t="shared" si="58"/>
        <v>1.326898920553926E-3</v>
      </c>
      <c r="AB94" s="32">
        <f t="shared" si="59"/>
        <v>0</v>
      </c>
      <c r="AC94" s="32">
        <f t="shared" si="60"/>
        <v>8.9252579568202219E-5</v>
      </c>
      <c r="AE94" s="19">
        <f t="shared" si="61"/>
        <v>1.0986749378859176E-3</v>
      </c>
      <c r="AF94" s="19">
        <f t="shared" si="62"/>
        <v>4.0074371845736338E-4</v>
      </c>
      <c r="AG94" s="19">
        <f t="shared" si="63"/>
        <v>5.9512195974383984E-4</v>
      </c>
      <c r="AH94" s="19">
        <f t="shared" si="64"/>
        <v>0.18164950183123402</v>
      </c>
      <c r="AI94" s="19">
        <f t="shared" si="65"/>
        <v>0.17393723369807926</v>
      </c>
    </row>
    <row r="95" spans="1:56" x14ac:dyDescent="0.25">
      <c r="A95" s="45">
        <f t="shared" si="66"/>
        <v>114</v>
      </c>
      <c r="B95" s="32">
        <f t="shared" si="51"/>
        <v>1.2704665455118374</v>
      </c>
      <c r="C95" s="28">
        <f t="shared" si="42"/>
        <v>1.269460675516451E-3</v>
      </c>
      <c r="D95" s="33">
        <f t="shared" si="52"/>
        <v>1.8035165720788617E-3</v>
      </c>
      <c r="E95" s="28">
        <f t="shared" si="43"/>
        <v>5.3405589656241087E-4</v>
      </c>
      <c r="F95" s="34">
        <f t="shared" si="67"/>
        <v>5.4430045451050004E-4</v>
      </c>
      <c r="G95" s="30">
        <f t="shared" si="44"/>
        <v>1.0244557948089171E-5</v>
      </c>
      <c r="H95" s="30">
        <f t="shared" si="41"/>
        <v>2E-3</v>
      </c>
      <c r="I95" s="31">
        <f t="shared" si="40"/>
        <v>-1.9897554420519109E-3</v>
      </c>
      <c r="J95" s="30">
        <f t="shared" si="53"/>
        <v>0.99818623886997293</v>
      </c>
      <c r="K95" s="30">
        <f t="shared" si="54"/>
        <v>0</v>
      </c>
      <c r="L95" s="29">
        <v>8.3099999999999993E-2</v>
      </c>
      <c r="M95" s="29">
        <v>0.1077</v>
      </c>
      <c r="N95" s="37">
        <f t="shared" si="55"/>
        <v>8.4739999999999996E-2</v>
      </c>
      <c r="O95" s="37">
        <f t="shared" si="56"/>
        <v>0.11026</v>
      </c>
      <c r="P95" s="32">
        <f t="shared" si="68"/>
        <v>0.4</v>
      </c>
      <c r="Q95" s="32">
        <f t="shared" si="45"/>
        <v>0.12540983823360885</v>
      </c>
      <c r="R95" s="43">
        <v>72</v>
      </c>
      <c r="S95" s="44">
        <f t="shared" si="46"/>
        <v>1.8035165720788617E-3</v>
      </c>
      <c r="T95" s="44">
        <f t="shared" si="47"/>
        <v>0.12498455935275507</v>
      </c>
      <c r="U95" s="44">
        <f t="shared" si="48"/>
        <v>0.14998147122330607</v>
      </c>
      <c r="V95" s="44">
        <f t="shared" si="49"/>
        <v>3.1246139838188768E-2</v>
      </c>
      <c r="W95" s="44">
        <f t="shared" si="50"/>
        <v>3.1246139838188768E-2</v>
      </c>
      <c r="X95" s="44">
        <f t="shared" si="69"/>
        <v>6.4004333455879317E-2</v>
      </c>
      <c r="Y95" s="44">
        <f t="shared" si="39"/>
        <v>6.187055221268465E-2</v>
      </c>
      <c r="Z95" s="32">
        <f t="shared" si="57"/>
        <v>5.59935809245032E-4</v>
      </c>
      <c r="AA95" s="32">
        <f t="shared" si="58"/>
        <v>1.2323826972220006E-3</v>
      </c>
      <c r="AB95" s="32">
        <f t="shared" si="59"/>
        <v>0</v>
      </c>
      <c r="AC95" s="32">
        <f t="shared" si="60"/>
        <v>8.3973482576119355E-5</v>
      </c>
      <c r="AE95" s="19">
        <f t="shared" si="61"/>
        <v>9.9920826723148295E-4</v>
      </c>
      <c r="AF95" s="19">
        <f t="shared" si="62"/>
        <v>3.4947107474551128E-4</v>
      </c>
      <c r="AG95" s="19">
        <f t="shared" si="63"/>
        <v>5.7508599187352572E-4</v>
      </c>
      <c r="AH95" s="19">
        <f t="shared" si="64"/>
        <v>0.18173967202873589</v>
      </c>
      <c r="AI95" s="19">
        <f t="shared" si="65"/>
        <v>0.17401783878281396</v>
      </c>
    </row>
    <row r="96" spans="1:56" x14ac:dyDescent="0.25">
      <c r="A96" s="45">
        <f t="shared" si="66"/>
        <v>115</v>
      </c>
      <c r="B96" s="32">
        <f t="shared" si="51"/>
        <v>1.2991071937955203</v>
      </c>
      <c r="C96" s="28">
        <f t="shared" si="42"/>
        <v>1.1775910705013612E-3</v>
      </c>
      <c r="D96" s="33">
        <f t="shared" si="52"/>
        <v>1.6556247170840526E-3</v>
      </c>
      <c r="E96" s="28">
        <f t="shared" si="43"/>
        <v>4.7803364658269146E-4</v>
      </c>
      <c r="F96" s="34">
        <f t="shared" si="67"/>
        <v>4.8685259640318489E-4</v>
      </c>
      <c r="G96" s="30">
        <f t="shared" si="44"/>
        <v>8.8189498204934249E-6</v>
      </c>
      <c r="H96" s="30">
        <f t="shared" si="41"/>
        <v>2E-3</v>
      </c>
      <c r="I96" s="31">
        <f t="shared" si="40"/>
        <v>-1.9911810501795067E-3</v>
      </c>
      <c r="J96" s="30">
        <f t="shared" si="53"/>
        <v>0.99833555633309545</v>
      </c>
      <c r="K96" s="30">
        <f t="shared" si="54"/>
        <v>0</v>
      </c>
      <c r="L96" s="29">
        <v>8.3099999999999993E-2</v>
      </c>
      <c r="M96" s="29">
        <v>0.1077</v>
      </c>
      <c r="N96" s="37">
        <f t="shared" si="55"/>
        <v>8.5559999999999997E-2</v>
      </c>
      <c r="O96" s="37">
        <f t="shared" si="56"/>
        <v>0.11154</v>
      </c>
      <c r="P96" s="32">
        <f t="shared" si="68"/>
        <v>0.60000000000000009</v>
      </c>
      <c r="Q96" s="32">
        <f t="shared" si="45"/>
        <v>0.12989909273249414</v>
      </c>
      <c r="R96" s="43">
        <v>73</v>
      </c>
      <c r="S96" s="44">
        <f t="shared" si="46"/>
        <v>1.6556247170840526E-3</v>
      </c>
      <c r="T96" s="44">
        <f t="shared" si="47"/>
        <v>0.13109914026808561</v>
      </c>
      <c r="U96" s="44">
        <f t="shared" si="48"/>
        <v>0.15731896832170272</v>
      </c>
      <c r="V96" s="44">
        <f t="shared" si="49"/>
        <v>3.2774785067021403E-2</v>
      </c>
      <c r="W96" s="44">
        <f t="shared" si="50"/>
        <v>3.2774785067021403E-2</v>
      </c>
      <c r="X96" s="44">
        <f t="shared" si="69"/>
        <v>6.5988502771982482E-2</v>
      </c>
      <c r="Y96" s="44">
        <f t="shared" si="39"/>
        <v>6.1551000283448912E-2</v>
      </c>
      <c r="Z96" s="32">
        <f t="shared" si="57"/>
        <v>5.0126266112848967E-4</v>
      </c>
      <c r="AA96" s="32">
        <f t="shared" si="58"/>
        <v>1.1434091788137021E-3</v>
      </c>
      <c r="AB96" s="32">
        <f t="shared" si="59"/>
        <v>0</v>
      </c>
      <c r="AC96" s="32">
        <f t="shared" si="60"/>
        <v>7.9006632750299309E-5</v>
      </c>
      <c r="AE96" s="19">
        <f t="shared" si="61"/>
        <v>9.0646181941373674E-4</v>
      </c>
      <c r="AF96" s="19">
        <f t="shared" si="62"/>
        <v>3.0304346289457658E-4</v>
      </c>
      <c r="AG96" s="19">
        <f t="shared" si="63"/>
        <v>5.5572457482750488E-4</v>
      </c>
      <c r="AH96" s="19">
        <f t="shared" si="64"/>
        <v>0.18182330761592161</v>
      </c>
      <c r="AI96" s="19">
        <f t="shared" si="65"/>
        <v>0.17409273867234296</v>
      </c>
      <c r="BD96" s="1">
        <f>A43</f>
        <v>62</v>
      </c>
    </row>
    <row r="97" spans="1:35" x14ac:dyDescent="0.25">
      <c r="A97" s="45">
        <f t="shared" si="66"/>
        <v>116</v>
      </c>
      <c r="B97" s="32">
        <f t="shared" si="51"/>
        <v>1.3306906271500234</v>
      </c>
      <c r="C97" s="28">
        <f t="shared" si="42"/>
        <v>1.0912855262109953E-3</v>
      </c>
      <c r="D97" s="33">
        <f t="shared" si="52"/>
        <v>1.5186145062915735E-3</v>
      </c>
      <c r="E97" s="28">
        <f t="shared" si="43"/>
        <v>4.2732898008057809E-4</v>
      </c>
      <c r="F97" s="34">
        <f t="shared" si="67"/>
        <v>4.3491099479062758E-4</v>
      </c>
      <c r="G97" s="30">
        <f t="shared" si="44"/>
        <v>7.582014710049486E-6</v>
      </c>
      <c r="H97" s="30">
        <f t="shared" si="41"/>
        <v>2E-3</v>
      </c>
      <c r="I97" s="31">
        <f t="shared" si="40"/>
        <v>-1.9924179852899506E-3</v>
      </c>
      <c r="J97" s="30">
        <f t="shared" si="53"/>
        <v>0.99847380347899839</v>
      </c>
      <c r="K97" s="30">
        <f t="shared" si="54"/>
        <v>0</v>
      </c>
      <c r="L97" s="29">
        <v>8.3099999999999993E-2</v>
      </c>
      <c r="M97" s="29">
        <v>0.1077</v>
      </c>
      <c r="N97" s="37">
        <f t="shared" si="55"/>
        <v>8.6379999999999998E-2</v>
      </c>
      <c r="O97" s="37">
        <f t="shared" si="56"/>
        <v>0.11282</v>
      </c>
      <c r="P97" s="32">
        <f t="shared" si="68"/>
        <v>0.8</v>
      </c>
      <c r="Q97" s="32">
        <f t="shared" si="45"/>
        <v>0.13475904388485926</v>
      </c>
      <c r="R97" s="43">
        <v>74</v>
      </c>
      <c r="S97" s="44">
        <f t="shared" si="46"/>
        <v>1.5186145062915735E-3</v>
      </c>
      <c r="T97" s="44">
        <f t="shared" si="47"/>
        <v>0.13773835676168031</v>
      </c>
      <c r="U97" s="44">
        <f t="shared" si="48"/>
        <v>0.16528602811401635</v>
      </c>
      <c r="V97" s="44">
        <f t="shared" si="49"/>
        <v>3.4434589190420077E-2</v>
      </c>
      <c r="W97" s="44">
        <f t="shared" si="50"/>
        <v>3.4434589190420077E-2</v>
      </c>
      <c r="X97" s="44">
        <f t="shared" si="69"/>
        <v>6.8221416027496581E-2</v>
      </c>
      <c r="Y97" s="44">
        <f t="shared" si="39"/>
        <v>6.1219374498425988E-2</v>
      </c>
      <c r="Z97" s="32">
        <f t="shared" si="57"/>
        <v>4.4815375625034237E-4</v>
      </c>
      <c r="AA97" s="32">
        <f t="shared" si="58"/>
        <v>1.0597408015983725E-3</v>
      </c>
      <c r="AB97" s="32">
        <f t="shared" si="59"/>
        <v>0</v>
      </c>
      <c r="AC97" s="32">
        <f t="shared" si="60"/>
        <v>7.4333561346374367E-5</v>
      </c>
      <c r="AE97" s="19">
        <f t="shared" si="61"/>
        <v>8.2008958652412807E-4</v>
      </c>
      <c r="AF97" s="19">
        <f t="shared" si="62"/>
        <v>2.6130386711089952E-4</v>
      </c>
      <c r="AG97" s="19">
        <f t="shared" si="63"/>
        <v>5.3701499850674446E-4</v>
      </c>
      <c r="AH97" s="19">
        <f t="shared" si="64"/>
        <v>0.18190069119216357</v>
      </c>
      <c r="AI97" s="19">
        <f t="shared" si="65"/>
        <v>0.17416217650109506</v>
      </c>
    </row>
    <row r="98" spans="1:35" x14ac:dyDescent="0.25">
      <c r="A98" s="45">
        <f t="shared" si="66"/>
        <v>117</v>
      </c>
      <c r="B98" s="32">
        <f t="shared" si="51"/>
        <v>1.3656789559345415</v>
      </c>
      <c r="C98" s="28">
        <f t="shared" si="42"/>
        <v>1.0102969873350804E-3</v>
      </c>
      <c r="D98" s="33">
        <f t="shared" si="52"/>
        <v>1.3918007470264571E-3</v>
      </c>
      <c r="E98" s="28">
        <f t="shared" si="43"/>
        <v>3.8150375969137681E-4</v>
      </c>
      <c r="F98" s="34">
        <f t="shared" si="67"/>
        <v>3.8801399186334914E-4</v>
      </c>
      <c r="G98" s="30">
        <f t="shared" si="44"/>
        <v>6.5102321719723386E-6</v>
      </c>
      <c r="H98" s="30">
        <f t="shared" si="41"/>
        <v>2E-3</v>
      </c>
      <c r="I98" s="31">
        <f t="shared" si="40"/>
        <v>-1.9934897678280279E-3</v>
      </c>
      <c r="J98" s="30">
        <f t="shared" si="53"/>
        <v>0.99860168902080149</v>
      </c>
      <c r="K98" s="30">
        <f t="shared" si="54"/>
        <v>0</v>
      </c>
      <c r="L98" s="29">
        <v>8.72E-2</v>
      </c>
      <c r="M98" s="29">
        <v>0.11409999999999999</v>
      </c>
      <c r="N98" s="37">
        <f t="shared" si="55"/>
        <v>8.72E-2</v>
      </c>
      <c r="O98" s="37">
        <f t="shared" si="56"/>
        <v>0.11409999999999999</v>
      </c>
      <c r="P98" s="32">
        <f t="shared" si="68"/>
        <v>0</v>
      </c>
      <c r="Q98" s="32">
        <f t="shared" si="45"/>
        <v>0.14002828470108747</v>
      </c>
      <c r="R98" s="43">
        <v>75</v>
      </c>
      <c r="S98" s="44">
        <f t="shared" si="46"/>
        <v>1.3918007470264571E-3</v>
      </c>
      <c r="T98" s="44">
        <f t="shared" si="47"/>
        <v>0.14495927003905101</v>
      </c>
      <c r="U98" s="44">
        <f t="shared" si="48"/>
        <v>0.17395112404686122</v>
      </c>
      <c r="V98" s="44">
        <f t="shared" si="49"/>
        <v>3.6239817509762753E-2</v>
      </c>
      <c r="W98" s="44">
        <f t="shared" si="50"/>
        <v>3.6239817509762753E-2</v>
      </c>
      <c r="X98" s="44">
        <f t="shared" si="69"/>
        <v>7.0903897293097193E-2</v>
      </c>
      <c r="Y98" s="44">
        <f t="shared" si="39"/>
        <v>6.0875885105301751E-2</v>
      </c>
      <c r="Z98" s="32">
        <f t="shared" si="57"/>
        <v>4.0015745760901882E-4</v>
      </c>
      <c r="AA98" s="32">
        <f t="shared" si="58"/>
        <v>9.8114399920439747E-4</v>
      </c>
      <c r="AB98" s="32">
        <f t="shared" si="59"/>
        <v>0</v>
      </c>
      <c r="AC98" s="32">
        <f t="shared" si="60"/>
        <v>6.9936892006250821E-5</v>
      </c>
      <c r="AE98" s="19">
        <f t="shared" si="61"/>
        <v>7.3977634563734539E-4</v>
      </c>
      <c r="AF98" s="19">
        <f t="shared" si="62"/>
        <v>2.2403644949191021E-4</v>
      </c>
      <c r="AG98" s="19">
        <f t="shared" si="63"/>
        <v>5.1893531739299556E-4</v>
      </c>
      <c r="AH98" s="19">
        <f t="shared" si="64"/>
        <v>0.18197212051850048</v>
      </c>
      <c r="AI98" s="19">
        <f t="shared" si="65"/>
        <v>0.17422640751437768</v>
      </c>
    </row>
    <row r="99" spans="1:35" x14ac:dyDescent="0.25">
      <c r="A99" s="45">
        <f t="shared" si="66"/>
        <v>118</v>
      </c>
      <c r="B99" s="32">
        <f t="shared" si="51"/>
        <v>1.4046141954585756</v>
      </c>
      <c r="C99" s="28">
        <f t="shared" si="42"/>
        <v>9.3444063837883149E-4</v>
      </c>
      <c r="D99" s="33">
        <f t="shared" si="52"/>
        <v>1.2745821637094874E-3</v>
      </c>
      <c r="E99" s="28">
        <f t="shared" si="43"/>
        <v>3.4014152533065584E-4</v>
      </c>
      <c r="F99" s="34">
        <f t="shared" si="67"/>
        <v>3.4572421836016052E-4</v>
      </c>
      <c r="G99" s="30">
        <f t="shared" si="44"/>
        <v>5.5826930295046757E-6</v>
      </c>
      <c r="H99" s="30">
        <f t="shared" si="41"/>
        <v>2E-3</v>
      </c>
      <c r="I99" s="31">
        <f t="shared" si="40"/>
        <v>-1.9944173069704955E-3</v>
      </c>
      <c r="J99" s="30">
        <f t="shared" si="53"/>
        <v>0.99871983514326101</v>
      </c>
      <c r="K99" s="30">
        <f t="shared" si="54"/>
        <v>0</v>
      </c>
      <c r="L99" s="29">
        <v>8.72E-2</v>
      </c>
      <c r="M99" s="29">
        <v>0.11409999999999999</v>
      </c>
      <c r="N99" s="37">
        <f t="shared" si="55"/>
        <v>8.7980000000000003E-2</v>
      </c>
      <c r="O99" s="37">
        <f t="shared" si="56"/>
        <v>0.1154</v>
      </c>
      <c r="P99" s="32">
        <f t="shared" si="68"/>
        <v>0.2</v>
      </c>
      <c r="Q99" s="32">
        <f t="shared" si="45"/>
        <v>0.1457117188383312</v>
      </c>
      <c r="R99" s="43">
        <v>76</v>
      </c>
      <c r="S99" s="44">
        <f t="shared" si="46"/>
        <v>1.2745821637094874E-3</v>
      </c>
      <c r="T99" s="44">
        <f t="shared" si="47"/>
        <v>0.15279038934751893</v>
      </c>
      <c r="U99" s="44">
        <f t="shared" si="48"/>
        <v>0.18334846721702272</v>
      </c>
      <c r="V99" s="44">
        <f t="shared" si="49"/>
        <v>3.8197597336879732E-2</v>
      </c>
      <c r="W99" s="44">
        <f t="shared" si="50"/>
        <v>3.8197597336879732E-2</v>
      </c>
      <c r="X99" s="44">
        <f t="shared" si="69"/>
        <v>7.3911442809791977E-2</v>
      </c>
      <c r="Y99" s="44">
        <f t="shared" ref="Y99:Y110" si="70">MIN(Y98*$I$17*(1-POWER(R99,$I$19)*$I$18/100000),1-V99-W99-$I$13)</f>
        <v>6.0520749201704895E-2</v>
      </c>
      <c r="Z99" s="32">
        <f t="shared" si="57"/>
        <v>3.5685273020927949E-4</v>
      </c>
      <c r="AA99" s="32">
        <f t="shared" si="58"/>
        <v>9.0739053498474368E-4</v>
      </c>
      <c r="AB99" s="32">
        <f t="shared" si="59"/>
        <v>0</v>
      </c>
      <c r="AC99" s="32">
        <f t="shared" si="60"/>
        <v>6.5800276145824103E-5</v>
      </c>
      <c r="AE99" s="19">
        <f t="shared" si="61"/>
        <v>6.6526498265508213E-4</v>
      </c>
      <c r="AF99" s="19">
        <f t="shared" si="62"/>
        <v>1.9095253313456594E-4</v>
      </c>
      <c r="AG99" s="19">
        <f t="shared" si="63"/>
        <v>5.0146432480765611E-4</v>
      </c>
      <c r="AH99" s="19">
        <f t="shared" si="64"/>
        <v>0.182037901270481</v>
      </c>
      <c r="AI99" s="19">
        <f t="shared" si="65"/>
        <v>0.17428569303432209</v>
      </c>
    </row>
    <row r="100" spans="1:35" x14ac:dyDescent="0.25">
      <c r="A100" s="45">
        <f t="shared" si="66"/>
        <v>119</v>
      </c>
      <c r="B100" s="32">
        <f t="shared" si="51"/>
        <v>1.4481031266885591</v>
      </c>
      <c r="C100" s="28">
        <f t="shared" si="42"/>
        <v>8.6346339515259334E-4</v>
      </c>
      <c r="D100" s="33">
        <f t="shared" si="52"/>
        <v>1.1663257352155297E-3</v>
      </c>
      <c r="E100" s="28">
        <f t="shared" si="43"/>
        <v>3.0286234006293635E-4</v>
      </c>
      <c r="F100" s="34">
        <f t="shared" si="67"/>
        <v>3.076434247560498E-4</v>
      </c>
      <c r="G100" s="30">
        <f t="shared" si="44"/>
        <v>4.7810846931134509E-6</v>
      </c>
      <c r="H100" s="30">
        <f t="shared" si="41"/>
        <v>2E-3</v>
      </c>
      <c r="I100" s="31">
        <f t="shared" si="40"/>
        <v>-1.9952189153068867E-3</v>
      </c>
      <c r="J100" s="30">
        <f t="shared" si="53"/>
        <v>0.99882889318009138</v>
      </c>
      <c r="K100" s="30">
        <f t="shared" si="54"/>
        <v>0</v>
      </c>
      <c r="L100" s="29">
        <v>8.72E-2</v>
      </c>
      <c r="M100" s="29">
        <v>0.11409999999999999</v>
      </c>
      <c r="N100" s="37">
        <f t="shared" si="55"/>
        <v>8.8760000000000006E-2</v>
      </c>
      <c r="O100" s="37">
        <f t="shared" si="56"/>
        <v>0.1167</v>
      </c>
      <c r="P100" s="32">
        <f t="shared" si="68"/>
        <v>0.4</v>
      </c>
      <c r="Q100" s="32">
        <f t="shared" si="45"/>
        <v>0.15189951125064166</v>
      </c>
      <c r="R100" s="43">
        <v>77</v>
      </c>
      <c r="S100" s="44">
        <f t="shared" si="46"/>
        <v>1.1663257352155297E-3</v>
      </c>
      <c r="T100" s="44">
        <f t="shared" si="47"/>
        <v>0.16134759103068916</v>
      </c>
      <c r="U100" s="44">
        <f t="shared" si="48"/>
        <v>0.19361710923682698</v>
      </c>
      <c r="V100" s="44">
        <f t="shared" si="49"/>
        <v>4.033689775767229E-2</v>
      </c>
      <c r="W100" s="44">
        <f t="shared" si="50"/>
        <v>4.033689775767229E-2</v>
      </c>
      <c r="X100" s="44">
        <f t="shared" si="69"/>
        <v>7.737461339317582E-2</v>
      </c>
      <c r="Y100" s="44">
        <f t="shared" si="70"/>
        <v>6.0154190506199252E-2</v>
      </c>
      <c r="Z100" s="32">
        <f t="shared" si="57"/>
        <v>3.1787155099819033E-4</v>
      </c>
      <c r="AA100" s="32">
        <f t="shared" si="58"/>
        <v>8.3832304425588116E-4</v>
      </c>
      <c r="AB100" s="32">
        <f t="shared" si="59"/>
        <v>0</v>
      </c>
      <c r="AC100" s="32">
        <f t="shared" si="60"/>
        <v>6.1908332164370856E-5</v>
      </c>
      <c r="AE100" s="19">
        <f t="shared" si="61"/>
        <v>5.9627203286765425E-4</v>
      </c>
      <c r="AF100" s="19">
        <f t="shared" si="62"/>
        <v>1.6181866568686367E-4</v>
      </c>
      <c r="AG100" s="19">
        <f t="shared" si="63"/>
        <v>4.8458152803726023E-4</v>
      </c>
      <c r="AH100" s="19">
        <f t="shared" si="64"/>
        <v>0.18209832364867223</v>
      </c>
      <c r="AI100" s="19">
        <f t="shared" si="65"/>
        <v>0.1743402802701364</v>
      </c>
    </row>
    <row r="101" spans="1:35" x14ac:dyDescent="0.25">
      <c r="A101" s="45">
        <f t="shared" si="66"/>
        <v>120</v>
      </c>
      <c r="B101" s="32">
        <f t="shared" si="51"/>
        <v>1.4968508331632147</v>
      </c>
      <c r="C101" s="28">
        <f t="shared" si="42"/>
        <v>7.9711966855993039E-4</v>
      </c>
      <c r="D101" s="33">
        <f t="shared" si="52"/>
        <v>1.0664319074641018E-3</v>
      </c>
      <c r="E101" s="28">
        <f t="shared" si="43"/>
        <v>2.6931223890417136E-4</v>
      </c>
      <c r="F101" s="34">
        <f t="shared" si="67"/>
        <v>2.7340149719354349E-4</v>
      </c>
      <c r="G101" s="30">
        <f t="shared" si="44"/>
        <v>4.0892582893721301E-6</v>
      </c>
      <c r="H101" s="30">
        <f t="shared" si="41"/>
        <v>2E-3</v>
      </c>
      <c r="I101" s="31">
        <f t="shared" si="40"/>
        <v>-1.9959107417106279E-3</v>
      </c>
      <c r="J101" s="30">
        <f t="shared" si="53"/>
        <v>0.99892947883424665</v>
      </c>
      <c r="K101" s="30">
        <f t="shared" si="54"/>
        <v>0</v>
      </c>
      <c r="L101" s="29">
        <v>8.72E-2</v>
      </c>
      <c r="M101" s="29">
        <v>0.11409999999999999</v>
      </c>
      <c r="N101" s="37">
        <f t="shared" si="55"/>
        <v>8.9540000000000008E-2</v>
      </c>
      <c r="O101" s="37">
        <f t="shared" si="56"/>
        <v>0.11799999999999999</v>
      </c>
      <c r="P101" s="32">
        <f t="shared" si="68"/>
        <v>0.60000000000000009</v>
      </c>
      <c r="Q101" s="32">
        <f t="shared" si="45"/>
        <v>0.15864774043516822</v>
      </c>
      <c r="R101" s="43">
        <v>78</v>
      </c>
      <c r="S101" s="44">
        <f t="shared" si="46"/>
        <v>1.0664319074641018E-3</v>
      </c>
      <c r="T101" s="44">
        <f t="shared" si="47"/>
        <v>0.17071546903547277</v>
      </c>
      <c r="U101" s="44">
        <f t="shared" si="48"/>
        <v>0.20485856284256732</v>
      </c>
      <c r="V101" s="44">
        <f t="shared" si="49"/>
        <v>4.2678867258868193E-2</v>
      </c>
      <c r="W101" s="44">
        <f t="shared" si="50"/>
        <v>4.2678867258868193E-2</v>
      </c>
      <c r="X101" s="44">
        <f t="shared" si="69"/>
        <v>8.1387945680248736E-2</v>
      </c>
      <c r="Y101" s="44">
        <f t="shared" si="70"/>
        <v>5.9776439123077375E-2</v>
      </c>
      <c r="Z101" s="32">
        <f t="shared" si="57"/>
        <v>2.8280960341041026E-4</v>
      </c>
      <c r="AA101" s="32">
        <f t="shared" si="58"/>
        <v>7.7368581208620815E-4</v>
      </c>
      <c r="AB101" s="32">
        <f t="shared" si="59"/>
        <v>0</v>
      </c>
      <c r="AC101" s="32">
        <f t="shared" si="60"/>
        <v>5.824658824957388E-5</v>
      </c>
      <c r="AE101" s="19">
        <f t="shared" si="61"/>
        <v>5.3253113196017005E-4</v>
      </c>
      <c r="AF101" s="19">
        <f t="shared" si="62"/>
        <v>1.3633052812087927E-4</v>
      </c>
      <c r="AG101" s="19">
        <f t="shared" si="63"/>
        <v>4.6826712429641801E-4</v>
      </c>
      <c r="AH101" s="19">
        <f t="shared" si="64"/>
        <v>0.18215370627496863</v>
      </c>
      <c r="AI101" s="19">
        <f t="shared" si="65"/>
        <v>0.17439044108605431</v>
      </c>
    </row>
    <row r="102" spans="1:35" x14ac:dyDescent="0.25">
      <c r="A102" s="45">
        <f t="shared" si="66"/>
        <v>121</v>
      </c>
      <c r="B102" s="32">
        <f t="shared" si="51"/>
        <v>1.5516852310380682</v>
      </c>
      <c r="C102" s="28">
        <f t="shared" si="42"/>
        <v>7.3517136191788342E-4</v>
      </c>
      <c r="D102" s="33">
        <f t="shared" si="52"/>
        <v>9.7433354057554025E-4</v>
      </c>
      <c r="E102" s="28">
        <f t="shared" si="43"/>
        <v>2.3916217865765688E-4</v>
      </c>
      <c r="F102" s="34">
        <f t="shared" si="67"/>
        <v>2.4265517447550678E-4</v>
      </c>
      <c r="G102" s="30">
        <f t="shared" si="44"/>
        <v>3.4929958178499059E-6</v>
      </c>
      <c r="H102" s="30">
        <f t="shared" si="41"/>
        <v>2E-3</v>
      </c>
      <c r="I102" s="31">
        <f t="shared" si="40"/>
        <v>-1.9965070041821501E-3</v>
      </c>
      <c r="J102" s="30">
        <f t="shared" si="53"/>
        <v>0.99902217346360656</v>
      </c>
      <c r="K102" s="30">
        <f t="shared" si="54"/>
        <v>0</v>
      </c>
      <c r="L102" s="29">
        <v>8.72E-2</v>
      </c>
      <c r="M102" s="29">
        <v>0.11409999999999999</v>
      </c>
      <c r="N102" s="37">
        <f t="shared" si="55"/>
        <v>9.0319999999999998E-2</v>
      </c>
      <c r="O102" s="37">
        <f t="shared" si="56"/>
        <v>0.1193</v>
      </c>
      <c r="P102" s="32">
        <f t="shared" si="68"/>
        <v>0.8</v>
      </c>
      <c r="Q102" s="32">
        <f t="shared" si="45"/>
        <v>0.16601913565716958</v>
      </c>
      <c r="R102" s="43">
        <v>79</v>
      </c>
      <c r="S102" s="44">
        <f t="shared" si="46"/>
        <v>9.7433354057554025E-4</v>
      </c>
      <c r="T102" s="44">
        <f t="shared" si="47"/>
        <v>0.18098950978925235</v>
      </c>
      <c r="U102" s="44">
        <f t="shared" si="48"/>
        <v>0.21718741174710282</v>
      </c>
      <c r="V102" s="44">
        <f t="shared" si="49"/>
        <v>4.5247377447313088E-2</v>
      </c>
      <c r="W102" s="44">
        <f t="shared" si="50"/>
        <v>4.5247377447313088E-2</v>
      </c>
      <c r="X102" s="44">
        <f t="shared" si="69"/>
        <v>8.6065461774005397E-2</v>
      </c>
      <c r="Y102" s="44">
        <f t="shared" si="70"/>
        <v>5.9387731301302149E-2</v>
      </c>
      <c r="Z102" s="32">
        <f t="shared" si="57"/>
        <v>2.5132629238940399E-4</v>
      </c>
      <c r="AA102" s="32">
        <f t="shared" si="58"/>
        <v>7.1325259204692455E-4</v>
      </c>
      <c r="AB102" s="32">
        <f t="shared" si="59"/>
        <v>0</v>
      </c>
      <c r="AC102" s="32">
        <f t="shared" si="60"/>
        <v>5.4801428565506182E-5</v>
      </c>
      <c r="AE102" s="19">
        <f t="shared" si="61"/>
        <v>4.7378897937055064E-4</v>
      </c>
      <c r="AF102" s="19">
        <f t="shared" si="62"/>
        <v>1.141799704081993E-4</v>
      </c>
      <c r="AG102" s="19">
        <f t="shared" si="63"/>
        <v>4.5250197750001042E-4</v>
      </c>
      <c r="AH102" s="19">
        <f t="shared" si="64"/>
        <v>0.1822043625765232</v>
      </c>
      <c r="AI102" s="19">
        <f t="shared" si="65"/>
        <v>0.17443644264159847</v>
      </c>
    </row>
    <row r="103" spans="1:35" x14ac:dyDescent="0.25">
      <c r="A103" s="45">
        <f t="shared" si="66"/>
        <v>122</v>
      </c>
      <c r="B103" s="32">
        <f t="shared" si="51"/>
        <v>1.6135848626285796</v>
      </c>
      <c r="C103" s="28">
        <f t="shared" si="42"/>
        <v>6.7738788163491177E-4</v>
      </c>
      <c r="D103" s="33">
        <f t="shared" si="52"/>
        <v>8.8949482493854044E-4</v>
      </c>
      <c r="E103" s="28">
        <f t="shared" si="43"/>
        <v>2.1210694330362872E-4</v>
      </c>
      <c r="F103" s="34">
        <f t="shared" si="67"/>
        <v>2.1508674254860742E-4</v>
      </c>
      <c r="G103" s="30">
        <f t="shared" si="44"/>
        <v>2.9797992449786983E-6</v>
      </c>
      <c r="H103" s="30">
        <f t="shared" si="41"/>
        <v>2E-3</v>
      </c>
      <c r="I103" s="31">
        <f t="shared" si="40"/>
        <v>-1.9970202007550215E-3</v>
      </c>
      <c r="J103" s="30">
        <f t="shared" si="53"/>
        <v>0.99910752537581649</v>
      </c>
      <c r="K103" s="30">
        <f t="shared" si="54"/>
        <v>0</v>
      </c>
      <c r="L103" s="29">
        <v>9.11E-2</v>
      </c>
      <c r="M103" s="29">
        <v>0.1206</v>
      </c>
      <c r="N103" s="37">
        <f t="shared" si="55"/>
        <v>9.11E-2</v>
      </c>
      <c r="O103" s="37">
        <f t="shared" si="56"/>
        <v>0.1206</v>
      </c>
      <c r="P103" s="32">
        <f t="shared" si="68"/>
        <v>0</v>
      </c>
      <c r="Q103" s="32">
        <f t="shared" si="45"/>
        <v>0.17401920851642316</v>
      </c>
      <c r="R103" s="43">
        <v>80</v>
      </c>
      <c r="S103" s="44">
        <f t="shared" si="46"/>
        <v>8.8949482493854044E-4</v>
      </c>
      <c r="T103" s="44">
        <f t="shared" si="47"/>
        <v>0.19220609698933025</v>
      </c>
      <c r="U103" s="44">
        <f t="shared" si="48"/>
        <v>0.23064731638719629</v>
      </c>
      <c r="V103" s="44">
        <f t="shared" si="49"/>
        <v>4.8051524247332562E-2</v>
      </c>
      <c r="W103" s="44">
        <f t="shared" si="50"/>
        <v>4.8051524247332562E-2</v>
      </c>
      <c r="X103" s="44">
        <f t="shared" si="69"/>
        <v>9.3263408650366475E-2</v>
      </c>
      <c r="Y103" s="44">
        <f t="shared" si="70"/>
        <v>5.8988309187950387E-2</v>
      </c>
      <c r="Z103" s="32">
        <f t="shared" si="57"/>
        <v>2.2310523945690881E-4</v>
      </c>
      <c r="AA103" s="32">
        <f t="shared" si="58"/>
        <v>6.5680427828986336E-4</v>
      </c>
      <c r="AB103" s="32">
        <f t="shared" si="59"/>
        <v>0</v>
      </c>
      <c r="AC103" s="32">
        <f t="shared" si="60"/>
        <v>5.1560042623479285E-5</v>
      </c>
      <c r="AE103" s="19">
        <f t="shared" si="61"/>
        <v>4.198030716100212E-4</v>
      </c>
      <c r="AF103" s="19">
        <f t="shared" si="62"/>
        <v>9.5061013173182302E-5</v>
      </c>
      <c r="AG103" s="19">
        <f t="shared" si="63"/>
        <v>4.3726759581739491E-4</v>
      </c>
      <c r="AH103" s="19">
        <f t="shared" si="64"/>
        <v>0.18225059873754948</v>
      </c>
      <c r="AI103" s="19">
        <f t="shared" si="65"/>
        <v>0.17447854572725036</v>
      </c>
    </row>
    <row r="104" spans="1:35" x14ac:dyDescent="0.25">
      <c r="A104" s="45">
        <f t="shared" si="66"/>
        <v>123</v>
      </c>
      <c r="B104" s="32">
        <f t="shared" si="51"/>
        <v>1.6839513693991999</v>
      </c>
      <c r="C104" s="28">
        <f t="shared" si="42"/>
        <v>6.2393491980158779E-4</v>
      </c>
      <c r="D104" s="33">
        <f t="shared" si="52"/>
        <v>8.1204332052972443E-4</v>
      </c>
      <c r="E104" s="28">
        <f t="shared" si="43"/>
        <v>1.8810840072813666E-4</v>
      </c>
      <c r="F104" s="34">
        <f t="shared" si="67"/>
        <v>1.9065040306750423E-4</v>
      </c>
      <c r="G104" s="30">
        <f t="shared" si="44"/>
        <v>2.5420023393675679E-6</v>
      </c>
      <c r="H104" s="30">
        <f t="shared" si="41"/>
        <v>2E-3</v>
      </c>
      <c r="I104" s="31">
        <f t="shared" si="40"/>
        <v>-1.9974579976606323E-3</v>
      </c>
      <c r="J104" s="30">
        <f t="shared" si="53"/>
        <v>0.99918541467713096</v>
      </c>
      <c r="K104" s="30">
        <f t="shared" si="54"/>
        <v>0</v>
      </c>
      <c r="L104" s="29">
        <v>9.11E-2</v>
      </c>
      <c r="M104" s="29">
        <v>0.1206</v>
      </c>
      <c r="N104" s="37">
        <f t="shared" si="55"/>
        <v>9.11E-2</v>
      </c>
      <c r="O104" s="37">
        <f t="shared" si="56"/>
        <v>0.12060000000000001</v>
      </c>
      <c r="P104" s="32">
        <f t="shared" si="68"/>
        <v>0.2</v>
      </c>
      <c r="Q104" s="32">
        <f t="shared" si="45"/>
        <v>0.18192792136661429</v>
      </c>
      <c r="R104" s="43">
        <v>81</v>
      </c>
      <c r="S104" s="44">
        <f t="shared" si="46"/>
        <v>8.1204332052972443E-4</v>
      </c>
      <c r="T104" s="44">
        <f t="shared" si="47"/>
        <v>0.20354387435538457</v>
      </c>
      <c r="U104" s="44">
        <f t="shared" si="48"/>
        <v>0.24425264922646148</v>
      </c>
      <c r="V104" s="44">
        <f t="shared" si="49"/>
        <v>5.0885968588846142E-2</v>
      </c>
      <c r="W104" s="44">
        <f t="shared" si="50"/>
        <v>5.0885968588846142E-2</v>
      </c>
      <c r="X104" s="44">
        <f t="shared" si="69"/>
        <v>9.9969216440312647E-2</v>
      </c>
      <c r="Y104" s="44">
        <f t="shared" si="70"/>
        <v>5.8578420576519109E-2</v>
      </c>
      <c r="Z104" s="32">
        <f t="shared" si="57"/>
        <v>1.9788652567197276E-4</v>
      </c>
      <c r="AA104" s="32">
        <f t="shared" si="58"/>
        <v>6.0415310327068135E-4</v>
      </c>
      <c r="AB104" s="32">
        <f t="shared" si="59"/>
        <v>0</v>
      </c>
      <c r="AC104" s="32">
        <f t="shared" si="60"/>
        <v>4.8510377647496379E-5</v>
      </c>
      <c r="AE104" s="19">
        <f t="shared" si="61"/>
        <v>3.7051837193148595E-4</v>
      </c>
      <c r="AF104" s="19">
        <f t="shared" si="62"/>
        <v>7.8525969838360701E-5</v>
      </c>
      <c r="AG104" s="19">
        <f t="shared" si="63"/>
        <v>4.2254610998229334E-4</v>
      </c>
      <c r="AH104" s="19">
        <f t="shared" si="64"/>
        <v>0.18229269648260549</v>
      </c>
      <c r="AI104" s="19">
        <f t="shared" si="65"/>
        <v>0.17451698921104281</v>
      </c>
    </row>
    <row r="105" spans="1:35" x14ac:dyDescent="0.25">
      <c r="A105" s="45">
        <f t="shared" si="66"/>
        <v>124</v>
      </c>
      <c r="B105" s="32">
        <f t="shared" si="51"/>
        <v>1.7640500288442877</v>
      </c>
      <c r="C105" s="28">
        <f t="shared" si="42"/>
        <v>5.7451400949896925E-4</v>
      </c>
      <c r="D105" s="33">
        <f t="shared" si="52"/>
        <v>7.4133579637464773E-4</v>
      </c>
      <c r="E105" s="28">
        <f t="shared" si="43"/>
        <v>1.6682178687567843E-4</v>
      </c>
      <c r="F105" s="34">
        <f t="shared" si="67"/>
        <v>1.6899031413611018E-4</v>
      </c>
      <c r="G105" s="30">
        <f t="shared" si="44"/>
        <v>2.1685272604317503E-6</v>
      </c>
      <c r="H105" s="30">
        <f t="shared" si="41"/>
        <v>2E-3</v>
      </c>
      <c r="I105" s="31">
        <f t="shared" si="40"/>
        <v>-1.9978314727395682E-3</v>
      </c>
      <c r="J105" s="30">
        <f t="shared" si="53"/>
        <v>0.99925649567636499</v>
      </c>
      <c r="K105" s="30">
        <f t="shared" si="54"/>
        <v>0</v>
      </c>
      <c r="L105" s="29">
        <v>9.11E-2</v>
      </c>
      <c r="M105" s="29">
        <v>0.1206</v>
      </c>
      <c r="N105" s="37">
        <f t="shared" si="55"/>
        <v>9.11E-2</v>
      </c>
      <c r="O105" s="37">
        <f t="shared" si="56"/>
        <v>0.1206</v>
      </c>
      <c r="P105" s="32">
        <f t="shared" si="68"/>
        <v>0.4</v>
      </c>
      <c r="Q105" s="32">
        <f t="shared" si="45"/>
        <v>0.19059095568303586</v>
      </c>
      <c r="R105" s="43">
        <v>82</v>
      </c>
      <c r="S105" s="44">
        <f t="shared" si="46"/>
        <v>7.4133579637464773E-4</v>
      </c>
      <c r="T105" s="44">
        <f t="shared" si="47"/>
        <v>0.21595517376140105</v>
      </c>
      <c r="U105" s="44">
        <f t="shared" si="48"/>
        <v>0.25914620851368125</v>
      </c>
      <c r="V105" s="44">
        <f t="shared" si="49"/>
        <v>5.3988793440350263E-2</v>
      </c>
      <c r="W105" s="44">
        <f t="shared" si="50"/>
        <v>5.3988793440350263E-2</v>
      </c>
      <c r="X105" s="44">
        <f t="shared" si="69"/>
        <v>0.10763018564937421</v>
      </c>
      <c r="Y105" s="44">
        <f t="shared" si="70"/>
        <v>5.815831865046131E-2</v>
      </c>
      <c r="Z105" s="32">
        <f t="shared" si="57"/>
        <v>1.7593499651314431E-4</v>
      </c>
      <c r="AA105" s="32">
        <f t="shared" si="58"/>
        <v>5.5570896007233709E-4</v>
      </c>
      <c r="AB105" s="32">
        <f t="shared" si="59"/>
        <v>0</v>
      </c>
      <c r="AC105" s="32">
        <f t="shared" si="60"/>
        <v>4.5641093757185838E-5</v>
      </c>
      <c r="AE105" s="19">
        <f t="shared" si="61"/>
        <v>3.256789774127667E-4</v>
      </c>
      <c r="AF105" s="19">
        <f t="shared" si="62"/>
        <v>6.4719193230549618E-5</v>
      </c>
      <c r="AG105" s="19">
        <f t="shared" si="63"/>
        <v>4.0832025233292088E-4</v>
      </c>
      <c r="AH105" s="19">
        <f t="shared" si="64"/>
        <v>0.18233073084500728</v>
      </c>
      <c r="AI105" s="19">
        <f t="shared" si="65"/>
        <v>0.17455182687741694</v>
      </c>
    </row>
    <row r="106" spans="1:35" x14ac:dyDescent="0.25">
      <c r="A106" s="45">
        <f t="shared" si="66"/>
        <v>125</v>
      </c>
      <c r="B106" s="32">
        <f t="shared" si="51"/>
        <v>1.8553675220595669</v>
      </c>
      <c r="C106" s="28">
        <f t="shared" si="42"/>
        <v>5.2884389205858811E-4</v>
      </c>
      <c r="D106" s="33">
        <f t="shared" si="52"/>
        <v>6.7678502992663447E-4</v>
      </c>
      <c r="E106" s="28">
        <f t="shared" si="43"/>
        <v>1.4794113786804639E-4</v>
      </c>
      <c r="F106" s="34">
        <f t="shared" si="67"/>
        <v>1.4979106160981822E-4</v>
      </c>
      <c r="G106" s="30">
        <f t="shared" si="44"/>
        <v>1.8499237417718244E-6</v>
      </c>
      <c r="H106" s="30">
        <f t="shared" si="41"/>
        <v>2E-3</v>
      </c>
      <c r="I106" s="31">
        <f t="shared" ref="I106:I132" si="71">G106-H106</f>
        <v>-1.9981500762582282E-3</v>
      </c>
      <c r="J106" s="30">
        <f t="shared" si="53"/>
        <v>0.99932136504633162</v>
      </c>
      <c r="K106" s="30">
        <f t="shared" si="54"/>
        <v>0</v>
      </c>
      <c r="L106" s="29">
        <v>9.11E-2</v>
      </c>
      <c r="M106" s="29">
        <v>0.1206</v>
      </c>
      <c r="N106" s="37">
        <f t="shared" si="55"/>
        <v>9.11E-2</v>
      </c>
      <c r="O106" s="37">
        <f t="shared" si="56"/>
        <v>0.1206</v>
      </c>
      <c r="P106" s="32">
        <f t="shared" si="68"/>
        <v>0.60000000000000009</v>
      </c>
      <c r="Q106" s="32">
        <f t="shared" si="45"/>
        <v>0.20008025754404402</v>
      </c>
      <c r="R106" s="43">
        <v>83</v>
      </c>
      <c r="S106" s="44">
        <f t="shared" si="46"/>
        <v>6.7678502992663447E-4</v>
      </c>
      <c r="T106" s="44">
        <f t="shared" si="47"/>
        <v>0.22955256206688129</v>
      </c>
      <c r="U106" s="44">
        <f t="shared" si="48"/>
        <v>0.27546307448025753</v>
      </c>
      <c r="V106" s="44">
        <f t="shared" si="49"/>
        <v>5.7388140516720323E-2</v>
      </c>
      <c r="W106" s="44">
        <f t="shared" si="50"/>
        <v>5.7388140516720323E-2</v>
      </c>
      <c r="X106" s="44">
        <f t="shared" si="69"/>
        <v>0.11641013611066442</v>
      </c>
      <c r="Y106" s="44">
        <f t="shared" si="70"/>
        <v>5.7728261722323058E-2</v>
      </c>
      <c r="Z106" s="32">
        <f t="shared" si="57"/>
        <v>1.5648905571413355E-4</v>
      </c>
      <c r="AA106" s="32">
        <f t="shared" si="58"/>
        <v>5.108888321667985E-4</v>
      </c>
      <c r="AB106" s="32">
        <f t="shared" si="59"/>
        <v>0</v>
      </c>
      <c r="AC106" s="32">
        <f t="shared" si="60"/>
        <v>4.2941521801567288E-5</v>
      </c>
      <c r="AE106" s="19">
        <f t="shared" si="61"/>
        <v>2.850345744284347E-4</v>
      </c>
      <c r="AF106" s="19">
        <f t="shared" si="62"/>
        <v>5.3196303747664957E-5</v>
      </c>
      <c r="AG106" s="19">
        <f t="shared" si="63"/>
        <v>3.9457333655777059E-4</v>
      </c>
      <c r="AH106" s="19">
        <f t="shared" si="64"/>
        <v>0.18236508559359044</v>
      </c>
      <c r="AI106" s="19">
        <f t="shared" si="65"/>
        <v>0.17458338633707615</v>
      </c>
    </row>
    <row r="107" spans="1:35" x14ac:dyDescent="0.25">
      <c r="A107" s="45">
        <f t="shared" si="66"/>
        <v>126</v>
      </c>
      <c r="B107" s="32">
        <f t="shared" si="51"/>
        <v>1.9596875309035255</v>
      </c>
      <c r="C107" s="28">
        <f t="shared" si="42"/>
        <v>4.8665999414170772E-4</v>
      </c>
      <c r="D107" s="33">
        <f t="shared" si="52"/>
        <v>6.1785493021210801E-4</v>
      </c>
      <c r="E107" s="28">
        <f t="shared" si="43"/>
        <v>1.3119493607040026E-4</v>
      </c>
      <c r="F107" s="34">
        <f t="shared" si="67"/>
        <v>1.3277306603575275E-4</v>
      </c>
      <c r="G107" s="30">
        <f t="shared" si="44"/>
        <v>1.5781299653524897E-6</v>
      </c>
      <c r="H107" s="30">
        <f t="shared" si="41"/>
        <v>2E-3</v>
      </c>
      <c r="I107" s="31">
        <f t="shared" si="71"/>
        <v>-1.9984218700346474E-3</v>
      </c>
      <c r="J107" s="30">
        <f t="shared" si="53"/>
        <v>0.99938056693982258</v>
      </c>
      <c r="K107" s="30">
        <f t="shared" si="54"/>
        <v>0</v>
      </c>
      <c r="L107" s="29">
        <v>9.11E-2</v>
      </c>
      <c r="M107" s="29">
        <v>0.1206</v>
      </c>
      <c r="N107" s="37">
        <f t="shared" si="55"/>
        <v>9.11E-2</v>
      </c>
      <c r="O107" s="37">
        <f t="shared" si="56"/>
        <v>0.12060000000000001</v>
      </c>
      <c r="P107" s="32">
        <f t="shared" si="68"/>
        <v>0.8</v>
      </c>
      <c r="Q107" s="32">
        <f t="shared" si="45"/>
        <v>0.21047463513973716</v>
      </c>
      <c r="R107" s="43">
        <v>84</v>
      </c>
      <c r="S107" s="44">
        <f t="shared" si="46"/>
        <v>6.1785493021210801E-4</v>
      </c>
      <c r="T107" s="44">
        <f t="shared" si="47"/>
        <v>0.24446024243199374</v>
      </c>
      <c r="U107" s="44">
        <f t="shared" si="48"/>
        <v>0.29335229091839249</v>
      </c>
      <c r="V107" s="44">
        <f t="shared" si="49"/>
        <v>6.1115060607998435E-2</v>
      </c>
      <c r="W107" s="44">
        <f t="shared" si="50"/>
        <v>6.1115060607998435E-2</v>
      </c>
      <c r="X107" s="44">
        <f t="shared" si="69"/>
        <v>0.12649999086649943</v>
      </c>
      <c r="Y107" s="44">
        <f t="shared" si="70"/>
        <v>5.7288512968858687E-2</v>
      </c>
      <c r="Z107" s="32">
        <f t="shared" si="57"/>
        <v>1.3926955011021099E-4</v>
      </c>
      <c r="AA107" s="32">
        <f t="shared" si="58"/>
        <v>4.6943814614612187E-4</v>
      </c>
      <c r="AB107" s="32">
        <f t="shared" si="59"/>
        <v>0</v>
      </c>
      <c r="AC107" s="32">
        <f t="shared" si="60"/>
        <v>4.0401623686859152E-5</v>
      </c>
      <c r="AE107" s="19">
        <f t="shared" si="61"/>
        <v>2.4833550577184631E-4</v>
      </c>
      <c r="AF107" s="19">
        <f t="shared" si="62"/>
        <v>4.3599297220799968E-5</v>
      </c>
      <c r="AG107" s="19">
        <f t="shared" si="63"/>
        <v>3.8128923812329678E-4</v>
      </c>
      <c r="AH107" s="19">
        <f t="shared" si="64"/>
        <v>0.18239609681518118</v>
      </c>
      <c r="AI107" s="19">
        <f t="shared" si="65"/>
        <v>0.17461195528910334</v>
      </c>
    </row>
    <row r="108" spans="1:35" x14ac:dyDescent="0.25">
      <c r="A108" s="45">
        <f t="shared" si="66"/>
        <v>127</v>
      </c>
      <c r="B108" s="32">
        <f t="shared" si="51"/>
        <v>2.0791339249902583</v>
      </c>
      <c r="C108" s="28">
        <f t="shared" si="42"/>
        <v>4.4771384277189413E-4</v>
      </c>
      <c r="D108" s="33">
        <f t="shared" si="52"/>
        <v>5.6405608562114793E-4</v>
      </c>
      <c r="E108" s="28">
        <f t="shared" si="43"/>
        <v>1.1634224284925379E-4</v>
      </c>
      <c r="F108" s="34">
        <f t="shared" si="67"/>
        <v>1.1768851141768574E-4</v>
      </c>
      <c r="G108" s="30">
        <f t="shared" si="44"/>
        <v>1.3462685684319492E-6</v>
      </c>
      <c r="H108" s="30">
        <f t="shared" ref="H108:H132" si="72">H107*EXP(-$N$6*$N$7)</f>
        <v>2E-3</v>
      </c>
      <c r="I108" s="31">
        <f t="shared" si="71"/>
        <v>-1.9986537314315681E-3</v>
      </c>
      <c r="J108" s="30">
        <f t="shared" si="53"/>
        <v>0.99943459764581044</v>
      </c>
      <c r="K108" s="30">
        <f t="shared" si="54"/>
        <v>0</v>
      </c>
      <c r="L108" s="29">
        <v>9.11E-2</v>
      </c>
      <c r="M108" s="29">
        <v>0.1206</v>
      </c>
      <c r="N108" s="37">
        <f t="shared" si="55"/>
        <v>9.11E-2</v>
      </c>
      <c r="O108" s="37">
        <f t="shared" si="56"/>
        <v>0.1206</v>
      </c>
      <c r="P108" s="32">
        <f t="shared" si="68"/>
        <v>0</v>
      </c>
      <c r="Q108" s="32">
        <f t="shared" si="45"/>
        <v>0.22186041327013889</v>
      </c>
      <c r="R108" s="43">
        <v>85</v>
      </c>
      <c r="S108" s="44">
        <f t="shared" si="46"/>
        <v>5.6405608562114793E-4</v>
      </c>
      <c r="T108" s="44">
        <f t="shared" si="47"/>
        <v>0.26081522667514173</v>
      </c>
      <c r="U108" s="44">
        <f t="shared" si="48"/>
        <v>0.31297827201017009</v>
      </c>
      <c r="V108" s="44">
        <f t="shared" si="49"/>
        <v>6.5203806668785433E-2</v>
      </c>
      <c r="W108" s="44">
        <f t="shared" si="50"/>
        <v>6.5203806668785433E-2</v>
      </c>
      <c r="X108" s="44">
        <f t="shared" si="69"/>
        <v>0.13812195404006131</v>
      </c>
      <c r="Y108" s="44">
        <f t="shared" si="70"/>
        <v>5.6839340162504526E-2</v>
      </c>
      <c r="Z108" s="32">
        <f t="shared" si="57"/>
        <v>1.2402844406854218E-4</v>
      </c>
      <c r="AA108" s="32">
        <f t="shared" si="58"/>
        <v>4.3111768455725752E-4</v>
      </c>
      <c r="AB108" s="32">
        <f t="shared" si="59"/>
        <v>0</v>
      </c>
      <c r="AC108" s="32">
        <f t="shared" si="60"/>
        <v>3.8011955050810584E-5</v>
      </c>
      <c r="AE108" s="19">
        <f t="shared" si="61"/>
        <v>2.153367021674623E-4</v>
      </c>
      <c r="AF108" s="19">
        <f t="shared" si="62"/>
        <v>3.5632636124597828E-5</v>
      </c>
      <c r="AG108" s="19">
        <f t="shared" si="63"/>
        <v>3.6845237536053938E-4</v>
      </c>
      <c r="AH108" s="19">
        <f t="shared" si="64"/>
        <v>0.18242406380838969</v>
      </c>
      <c r="AI108" s="19">
        <f t="shared" si="65"/>
        <v>0.17463779062335816</v>
      </c>
    </row>
    <row r="109" spans="1:35" x14ac:dyDescent="0.25">
      <c r="A109" s="45">
        <f t="shared" si="66"/>
        <v>128</v>
      </c>
      <c r="B109" s="32">
        <f t="shared" si="51"/>
        <v>2.2162169283602862</v>
      </c>
      <c r="C109" s="28">
        <f t="shared" si="42"/>
        <v>4.1177243546906649E-4</v>
      </c>
      <c r="D109" s="33">
        <f t="shared" si="52"/>
        <v>5.1494169936788965E-4</v>
      </c>
      <c r="E109" s="28">
        <f t="shared" si="43"/>
        <v>1.0316926389882318E-4</v>
      </c>
      <c r="F109" s="34">
        <f t="shared" si="67"/>
        <v>1.0431773652030526E-4</v>
      </c>
      <c r="G109" s="30">
        <f t="shared" si="44"/>
        <v>1.148472621482081E-6</v>
      </c>
      <c r="H109" s="30">
        <f t="shared" si="72"/>
        <v>2E-3</v>
      </c>
      <c r="I109" s="31">
        <f t="shared" si="71"/>
        <v>-1.9988515273785179E-3</v>
      </c>
      <c r="J109" s="30">
        <f t="shared" si="53"/>
        <v>0.99948390982801061</v>
      </c>
      <c r="K109" s="30">
        <f t="shared" si="54"/>
        <v>0</v>
      </c>
      <c r="L109" s="29">
        <v>9.11E-2</v>
      </c>
      <c r="M109" s="29">
        <v>0.1206</v>
      </c>
      <c r="N109" s="37">
        <f t="shared" si="55"/>
        <v>9.11E-2</v>
      </c>
      <c r="O109" s="37">
        <f t="shared" si="56"/>
        <v>0.12060000000000001</v>
      </c>
      <c r="P109" s="32">
        <f t="shared" si="68"/>
        <v>0.2</v>
      </c>
      <c r="Q109" s="32">
        <f t="shared" si="45"/>
        <v>0.23433215026846083</v>
      </c>
      <c r="R109" s="43">
        <v>86</v>
      </c>
      <c r="S109" s="44">
        <f t="shared" si="46"/>
        <v>5.1494169936788965E-4</v>
      </c>
      <c r="T109" s="44">
        <f t="shared" si="47"/>
        <v>0.27876862362524363</v>
      </c>
      <c r="U109" s="44">
        <f t="shared" si="48"/>
        <v>0.33452234835029232</v>
      </c>
      <c r="V109" s="44">
        <f t="shared" si="49"/>
        <v>6.9692155906310907E-2</v>
      </c>
      <c r="W109" s="44">
        <f t="shared" si="50"/>
        <v>6.9692155906310907E-2</v>
      </c>
      <c r="X109" s="44">
        <f t="shared" si="69"/>
        <v>6.9012618847164711E-2</v>
      </c>
      <c r="Y109" s="44">
        <f t="shared" si="70"/>
        <v>5.6381015399594905E-2</v>
      </c>
      <c r="Z109" s="32">
        <f t="shared" si="57"/>
        <v>1.1054534122775191E-4</v>
      </c>
      <c r="AA109" s="32">
        <f t="shared" si="58"/>
        <v>3.9570301754932421E-4</v>
      </c>
      <c r="AB109" s="32">
        <f t="shared" si="59"/>
        <v>0</v>
      </c>
      <c r="AC109" s="32">
        <f t="shared" si="60"/>
        <v>3.5763630144765906E-5</v>
      </c>
      <c r="AE109" s="19">
        <f t="shared" si="61"/>
        <v>1.8579969776411952E-4</v>
      </c>
      <c r="AF109" s="19">
        <f t="shared" si="62"/>
        <v>2.9047004357019596E-5</v>
      </c>
      <c r="AG109" s="19">
        <f t="shared" si="63"/>
        <v>3.5604769118850467E-4</v>
      </c>
      <c r="AH109" s="19">
        <f t="shared" si="64"/>
        <v>0.18244925682196794</v>
      </c>
      <c r="AI109" s="19">
        <f t="shared" si="65"/>
        <v>0.17466112493012284</v>
      </c>
    </row>
    <row r="110" spans="1:35" x14ac:dyDescent="0.25">
      <c r="A110" s="45">
        <f t="shared" si="66"/>
        <v>129</v>
      </c>
      <c r="B110" s="32">
        <f t="shared" si="51"/>
        <v>2.3559047266985256</v>
      </c>
      <c r="C110" s="28">
        <f t="shared" si="42"/>
        <v>3.7010387886496425E-4</v>
      </c>
      <c r="D110" s="33">
        <f t="shared" si="52"/>
        <v>4.7010387886496424E-4</v>
      </c>
      <c r="E110" s="28">
        <f t="shared" si="43"/>
        <v>1E-4</v>
      </c>
      <c r="F110" s="34">
        <f t="shared" si="67"/>
        <v>9.246603616302092E-5</v>
      </c>
      <c r="G110" s="30">
        <f t="shared" si="44"/>
        <v>-7.5339638369790844E-6</v>
      </c>
      <c r="H110" s="30">
        <f t="shared" si="72"/>
        <v>2E-3</v>
      </c>
      <c r="I110" s="31">
        <f t="shared" si="71"/>
        <v>-2.0075339638369791E-3</v>
      </c>
      <c r="J110" s="30">
        <f t="shared" si="53"/>
        <v>0.99953743008497209</v>
      </c>
      <c r="K110" s="30">
        <f t="shared" si="54"/>
        <v>0</v>
      </c>
      <c r="L110" s="29">
        <v>9.11E-2</v>
      </c>
      <c r="M110" s="29">
        <v>0.1206</v>
      </c>
      <c r="N110" s="37">
        <f t="shared" si="55"/>
        <v>9.11E-2</v>
      </c>
      <c r="O110" s="37">
        <f t="shared" si="56"/>
        <v>0.1206</v>
      </c>
      <c r="P110" s="32">
        <f t="shared" si="68"/>
        <v>0.4</v>
      </c>
      <c r="Q110" s="32">
        <f t="shared" si="45"/>
        <v>0.24799342330345753</v>
      </c>
      <c r="R110" s="43">
        <v>87</v>
      </c>
      <c r="S110" s="44">
        <f t="shared" si="46"/>
        <v>4.7010387886496424E-4</v>
      </c>
      <c r="T110" s="44">
        <f t="shared" si="47"/>
        <v>0.28782153318732473</v>
      </c>
      <c r="U110" s="44">
        <f>T110*$S$7</f>
        <v>0.34538583982478965</v>
      </c>
      <c r="V110" s="44">
        <f>T110*$S$3</f>
        <v>7.1955383296831182E-2</v>
      </c>
      <c r="W110" s="44">
        <f>V110*$S$5</f>
        <v>7.1955383296831182E-2</v>
      </c>
      <c r="X110" s="44">
        <f t="shared" si="69"/>
        <v>1.1999941300461463E-2</v>
      </c>
      <c r="Y110" s="44">
        <f t="shared" si="70"/>
        <v>5.5913814825706717E-2</v>
      </c>
      <c r="Z110" s="32">
        <f t="shared" si="57"/>
        <v>9.8624395332717405E-5</v>
      </c>
      <c r="AA110" s="32">
        <f t="shared" si="58"/>
        <v>3.6298389777877221E-4</v>
      </c>
      <c r="AB110" s="32">
        <f>AK109*(BF109+BG109)+AL109*(BH109+BI109)</f>
        <v>0</v>
      </c>
      <c r="AC110" s="32">
        <f>AC109*(1-($D$5+$D$13+$D$14))</f>
        <v>3.3648288792878961E-5</v>
      </c>
      <c r="AE110" s="19">
        <f t="shared" si="61"/>
        <v>1.570962843576504E-4</v>
      </c>
      <c r="AF110" s="19">
        <f t="shared" si="62"/>
        <v>2.6025644956189057E-5</v>
      </c>
      <c r="AG110" s="19">
        <f t="shared" si="63"/>
        <v>3.4406063545286517E-4</v>
      </c>
      <c r="AH110" s="19">
        <f t="shared" si="64"/>
        <v>0.18247192247558192</v>
      </c>
      <c r="AI110" s="19">
        <f t="shared" si="65"/>
        <v>0.17468217110505183</v>
      </c>
    </row>
    <row r="111" spans="1:35" x14ac:dyDescent="0.25">
      <c r="A111" s="45">
        <f t="shared" si="66"/>
        <v>130</v>
      </c>
      <c r="B111" s="32">
        <f t="shared" si="51"/>
        <v>2.5033618199186289</v>
      </c>
      <c r="C111" s="28">
        <f t="shared" si="42"/>
        <v>3.2917024819541306E-4</v>
      </c>
      <c r="D111" s="33">
        <f t="shared" si="52"/>
        <v>4.2917024819541305E-4</v>
      </c>
      <c r="E111" s="28">
        <f t="shared" si="43"/>
        <v>1E-4</v>
      </c>
      <c r="F111" s="34">
        <f t="shared" si="67"/>
        <v>8.1960825923757047E-5</v>
      </c>
      <c r="G111" s="30">
        <f t="shared" si="44"/>
        <v>-1.8039174076242957E-5</v>
      </c>
      <c r="H111" s="30">
        <f t="shared" si="72"/>
        <v>2E-3</v>
      </c>
      <c r="I111" s="31">
        <f t="shared" si="71"/>
        <v>-2.0180391740762431E-3</v>
      </c>
      <c r="J111" s="30">
        <f t="shared" si="53"/>
        <v>0.99958886892588084</v>
      </c>
      <c r="K111" s="30">
        <f t="shared" si="54"/>
        <v>0</v>
      </c>
      <c r="L111" s="29">
        <v>9.11E-2</v>
      </c>
      <c r="M111" s="29">
        <v>0.1206</v>
      </c>
      <c r="N111" s="37">
        <f t="shared" si="55"/>
        <v>9.11E-2</v>
      </c>
      <c r="O111" s="37">
        <f t="shared" si="56"/>
        <v>0.1206</v>
      </c>
      <c r="P111" s="32">
        <f t="shared" si="68"/>
        <v>0.60000000000000009</v>
      </c>
      <c r="Q111" s="32">
        <f t="shared" ref="Q111:Q132" si="73">Q110</f>
        <v>0.24799342330345753</v>
      </c>
      <c r="R111" s="49">
        <v>88</v>
      </c>
      <c r="S111" s="50">
        <f t="shared" ref="S111:AC126" si="74">S110</f>
        <v>4.7010387886496424E-4</v>
      </c>
      <c r="T111" s="50">
        <f t="shared" si="74"/>
        <v>0.28782153318732473</v>
      </c>
      <c r="U111" s="50">
        <f t="shared" si="74"/>
        <v>0.34538583982478965</v>
      </c>
      <c r="V111" s="50">
        <f t="shared" si="74"/>
        <v>7.1955383296831182E-2</v>
      </c>
      <c r="W111" s="50">
        <f t="shared" si="74"/>
        <v>7.1955383296831182E-2</v>
      </c>
      <c r="X111" s="50">
        <f t="shared" si="74"/>
        <v>1.1999941300461463E-2</v>
      </c>
      <c r="Y111" s="50">
        <f t="shared" si="74"/>
        <v>5.5913814825706717E-2</v>
      </c>
      <c r="Z111" s="32">
        <f t="shared" si="57"/>
        <v>9.2884943991013884E-5</v>
      </c>
      <c r="AA111" s="32">
        <f t="shared" si="58"/>
        <v>3.2797025406536691E-4</v>
      </c>
      <c r="AB111" s="32">
        <f>AK110*(BF110+BG110)+AL110*(BH110+BI110)</f>
        <v>0</v>
      </c>
      <c r="AC111" s="32">
        <f>AC110*(1-($D$5+$D$13+$D$14))</f>
        <v>3.1658065305618458E-5</v>
      </c>
      <c r="AE111" s="19">
        <f t="shared" si="61"/>
        <v>1.3149127927744486E-4</v>
      </c>
      <c r="AF111" s="19">
        <f t="shared" si="62"/>
        <v>2.4126660645417664E-5</v>
      </c>
      <c r="AG111" s="19">
        <f t="shared" si="63"/>
        <v>3.3247714785926218E-4</v>
      </c>
      <c r="AH111" s="19">
        <f t="shared" si="64"/>
        <v>0.18249221528817755</v>
      </c>
      <c r="AI111" s="19">
        <f t="shared" si="65"/>
        <v>0.17470096576944077</v>
      </c>
    </row>
    <row r="112" spans="1:35" x14ac:dyDescent="0.25">
      <c r="A112" s="45">
        <f t="shared" si="66"/>
        <v>131</v>
      </c>
      <c r="B112" s="32">
        <f t="shared" si="51"/>
        <v>2.6336841826965158</v>
      </c>
      <c r="C112" s="28">
        <f t="shared" si="42"/>
        <v>2.9180085554882129E-4</v>
      </c>
      <c r="D112" s="33">
        <f t="shared" si="52"/>
        <v>3.9180085554882128E-4</v>
      </c>
      <c r="E112" s="28">
        <f t="shared" si="43"/>
        <v>1E-4</v>
      </c>
      <c r="F112" s="34">
        <f t="shared" si="67"/>
        <v>7.2649128965159463E-5</v>
      </c>
      <c r="G112" s="30">
        <f t="shared" si="44"/>
        <v>-2.7350871034840542E-5</v>
      </c>
      <c r="H112" s="30">
        <f t="shared" si="72"/>
        <v>2E-3</v>
      </c>
      <c r="I112" s="31">
        <f t="shared" si="71"/>
        <v>-2.0273508710348404E-3</v>
      </c>
      <c r="J112" s="30">
        <f t="shared" si="53"/>
        <v>0.9996355500154861</v>
      </c>
      <c r="K112" s="30">
        <f t="shared" si="54"/>
        <v>0</v>
      </c>
      <c r="L112" s="29">
        <v>9.11E-2</v>
      </c>
      <c r="M112" s="29">
        <v>0.1206</v>
      </c>
      <c r="N112" s="37">
        <f t="shared" si="55"/>
        <v>9.11E-2</v>
      </c>
      <c r="O112" s="37">
        <f t="shared" si="56"/>
        <v>0.12060000000000001</v>
      </c>
      <c r="P112" s="32">
        <f t="shared" si="68"/>
        <v>0.8</v>
      </c>
      <c r="Q112" s="32">
        <f t="shared" si="73"/>
        <v>0.24799342330345753</v>
      </c>
      <c r="R112" s="49">
        <v>89</v>
      </c>
      <c r="S112" s="50">
        <f t="shared" si="74"/>
        <v>4.7010387886496424E-4</v>
      </c>
      <c r="T112" s="50">
        <f t="shared" si="74"/>
        <v>0.28782153318732473</v>
      </c>
      <c r="U112" s="50">
        <f t="shared" si="74"/>
        <v>0.34538583982478965</v>
      </c>
      <c r="V112" s="50">
        <f t="shared" si="74"/>
        <v>7.1955383296831182E-2</v>
      </c>
      <c r="W112" s="50">
        <f t="shared" si="74"/>
        <v>7.1955383296831182E-2</v>
      </c>
      <c r="X112" s="50">
        <f t="shared" si="74"/>
        <v>1.1999941300461463E-2</v>
      </c>
      <c r="Y112" s="50">
        <f t="shared" si="74"/>
        <v>5.5913814825706717E-2</v>
      </c>
      <c r="Z112" s="32">
        <f t="shared" si="74"/>
        <v>9.2884943991013884E-5</v>
      </c>
      <c r="AA112" s="32">
        <f t="shared" si="74"/>
        <v>3.2797025406536691E-4</v>
      </c>
      <c r="AB112" s="32">
        <f t="shared" si="74"/>
        <v>0</v>
      </c>
      <c r="AC112" s="32">
        <f t="shared" si="74"/>
        <v>3.1658065305618458E-5</v>
      </c>
      <c r="AE112" s="19">
        <f t="shared" si="61"/>
        <v>1.1079568972846962E-4</v>
      </c>
      <c r="AF112" s="19">
        <f t="shared" si="62"/>
        <v>2.1815566364424205E-5</v>
      </c>
      <c r="AG112" s="19">
        <f t="shared" si="63"/>
        <v>3.2128364148119277E-4</v>
      </c>
      <c r="AH112" s="19">
        <f t="shared" si="64"/>
        <v>0.18251000980052734</v>
      </c>
      <c r="AI112" s="19">
        <f t="shared" si="65"/>
        <v>0.17471737144729904</v>
      </c>
    </row>
    <row r="113" spans="1:35" x14ac:dyDescent="0.25">
      <c r="A113" s="45">
        <f t="shared" si="66"/>
        <v>132</v>
      </c>
      <c r="B113" s="32">
        <f t="shared" si="51"/>
        <v>2.7404660782025321</v>
      </c>
      <c r="C113" s="28">
        <f t="shared" si="42"/>
        <v>2.5768534993807852E-4</v>
      </c>
      <c r="D113" s="33">
        <f t="shared" si="52"/>
        <v>3.5768534993807852E-4</v>
      </c>
      <c r="E113" s="28">
        <f t="shared" si="43"/>
        <v>1E-4</v>
      </c>
      <c r="F113" s="34">
        <f t="shared" si="67"/>
        <v>6.4395348386387213E-5</v>
      </c>
      <c r="G113" s="30">
        <f t="shared" si="44"/>
        <v>-3.5604651613612792E-5</v>
      </c>
      <c r="H113" s="30">
        <f t="shared" si="72"/>
        <v>2E-3</v>
      </c>
      <c r="I113" s="31">
        <f t="shared" si="71"/>
        <v>-2.0356046516136128E-3</v>
      </c>
      <c r="J113" s="30">
        <f t="shared" si="53"/>
        <v>0.9996779193016756</v>
      </c>
      <c r="K113" s="30">
        <f t="shared" si="54"/>
        <v>0</v>
      </c>
      <c r="L113" s="29">
        <v>9.11E-2</v>
      </c>
      <c r="M113" s="29">
        <v>0.1206</v>
      </c>
      <c r="N113" s="37">
        <f t="shared" si="55"/>
        <v>9.11E-2</v>
      </c>
      <c r="O113" s="37">
        <f t="shared" si="56"/>
        <v>0.1206</v>
      </c>
      <c r="P113" s="32">
        <f t="shared" si="68"/>
        <v>0</v>
      </c>
      <c r="Q113" s="32">
        <f t="shared" si="73"/>
        <v>0.24799342330345753</v>
      </c>
      <c r="R113" s="49">
        <v>90</v>
      </c>
      <c r="S113" s="50">
        <f t="shared" si="74"/>
        <v>4.7010387886496424E-4</v>
      </c>
      <c r="T113" s="50">
        <f t="shared" si="74"/>
        <v>0.28782153318732473</v>
      </c>
      <c r="U113" s="50">
        <f t="shared" si="74"/>
        <v>0.34538583982478965</v>
      </c>
      <c r="V113" s="50">
        <f t="shared" si="74"/>
        <v>7.1955383296831182E-2</v>
      </c>
      <c r="W113" s="50">
        <f t="shared" si="74"/>
        <v>7.1955383296831182E-2</v>
      </c>
      <c r="X113" s="50">
        <f t="shared" si="74"/>
        <v>1.1999941300461463E-2</v>
      </c>
      <c r="Y113" s="50">
        <f t="shared" si="74"/>
        <v>5.5913814825706717E-2</v>
      </c>
      <c r="Z113" s="32">
        <f t="shared" si="74"/>
        <v>9.2884943991013884E-5</v>
      </c>
      <c r="AA113" s="32">
        <f t="shared" si="74"/>
        <v>3.2797025406536691E-4</v>
      </c>
      <c r="AB113" s="32">
        <f t="shared" si="74"/>
        <v>0</v>
      </c>
      <c r="AC113" s="32">
        <f t="shared" si="74"/>
        <v>3.1658065305618458E-5</v>
      </c>
      <c r="AE113" s="19">
        <f t="shared" si="61"/>
        <v>9.4029753547284918E-5</v>
      </c>
      <c r="AF113" s="19">
        <f t="shared" si="62"/>
        <v>1.9639687091178901E-5</v>
      </c>
      <c r="AG113" s="19">
        <f t="shared" si="63"/>
        <v>3.1046698682313663E-4</v>
      </c>
      <c r="AH113" s="19">
        <f t="shared" si="64"/>
        <v>0.18252551693455943</v>
      </c>
      <c r="AI113" s="19">
        <f t="shared" si="65"/>
        <v>0.17473162278337945</v>
      </c>
    </row>
    <row r="114" spans="1:35" x14ac:dyDescent="0.25">
      <c r="A114" s="45">
        <f t="shared" si="66"/>
        <v>133</v>
      </c>
      <c r="B114" s="32">
        <f t="shared" si="51"/>
        <v>2.8171114165862292</v>
      </c>
      <c r="C114" s="28">
        <f t="shared" si="42"/>
        <v>2.2654040374953588E-4</v>
      </c>
      <c r="D114" s="33">
        <f t="shared" si="52"/>
        <v>3.2654040374953587E-4</v>
      </c>
      <c r="E114" s="28">
        <f t="shared" si="43"/>
        <v>1E-4</v>
      </c>
      <c r="F114" s="34">
        <f t="shared" si="67"/>
        <v>5.7079292661483318E-5</v>
      </c>
      <c r="G114" s="30">
        <f t="shared" si="44"/>
        <v>-4.2920707338516687E-5</v>
      </c>
      <c r="H114" s="30">
        <f t="shared" si="72"/>
        <v>2E-3</v>
      </c>
      <c r="I114" s="31">
        <f t="shared" si="71"/>
        <v>-2.0429207073385169E-3</v>
      </c>
      <c r="J114" s="30">
        <f t="shared" si="53"/>
        <v>0.99971638030358889</v>
      </c>
      <c r="K114" s="30">
        <f t="shared" si="54"/>
        <v>0</v>
      </c>
      <c r="L114" s="29">
        <v>9.11E-2</v>
      </c>
      <c r="M114" s="29">
        <v>0.1206</v>
      </c>
      <c r="N114" s="37">
        <f t="shared" si="55"/>
        <v>9.11E-2</v>
      </c>
      <c r="O114" s="37">
        <f t="shared" si="56"/>
        <v>0.12060000000000001</v>
      </c>
      <c r="P114" s="32">
        <f t="shared" si="68"/>
        <v>0.2</v>
      </c>
      <c r="Q114" s="32">
        <f t="shared" si="73"/>
        <v>0.24799342330345753</v>
      </c>
      <c r="R114" s="49">
        <v>91</v>
      </c>
      <c r="S114" s="50">
        <f t="shared" si="74"/>
        <v>4.7010387886496424E-4</v>
      </c>
      <c r="T114" s="50">
        <f t="shared" si="74"/>
        <v>0.28782153318732473</v>
      </c>
      <c r="U114" s="50">
        <f t="shared" si="74"/>
        <v>0.34538583982478965</v>
      </c>
      <c r="V114" s="50">
        <f t="shared" si="74"/>
        <v>7.1955383296831182E-2</v>
      </c>
      <c r="W114" s="50">
        <f t="shared" si="74"/>
        <v>7.1955383296831182E-2</v>
      </c>
      <c r="X114" s="50">
        <f t="shared" si="74"/>
        <v>1.1999941300461463E-2</v>
      </c>
      <c r="Y114" s="50">
        <f t="shared" si="74"/>
        <v>5.5913814825706717E-2</v>
      </c>
      <c r="Z114" s="32">
        <f t="shared" si="74"/>
        <v>9.2884943991013884E-5</v>
      </c>
      <c r="AA114" s="32">
        <f t="shared" si="74"/>
        <v>3.2797025406536691E-4</v>
      </c>
      <c r="AB114" s="32">
        <f t="shared" si="74"/>
        <v>0</v>
      </c>
      <c r="AC114" s="32">
        <f t="shared" si="74"/>
        <v>3.1658065305618458E-5</v>
      </c>
      <c r="AE114" s="19">
        <f t="shared" si="61"/>
        <v>8.0415848097359656E-5</v>
      </c>
      <c r="AF114" s="19">
        <f t="shared" si="62"/>
        <v>1.7738194358622782E-5</v>
      </c>
      <c r="AG114" s="19">
        <f t="shared" si="63"/>
        <v>3.0001449642022977E-4</v>
      </c>
      <c r="AH114" s="19">
        <f t="shared" si="64"/>
        <v>0.18253906615133711</v>
      </c>
      <c r="AI114" s="19">
        <f t="shared" si="65"/>
        <v>0.17474404145518715</v>
      </c>
    </row>
    <row r="115" spans="1:35" x14ac:dyDescent="0.25">
      <c r="A115" s="45">
        <f t="shared" si="66"/>
        <v>134</v>
      </c>
      <c r="B115" s="32">
        <f t="shared" si="51"/>
        <v>2.8573228930669972</v>
      </c>
      <c r="C115" s="28">
        <f t="shared" si="42"/>
        <v>1.981073597209647E-4</v>
      </c>
      <c r="D115" s="33">
        <f t="shared" si="52"/>
        <v>2.981073597209647E-4</v>
      </c>
      <c r="E115" s="28">
        <f t="shared" si="43"/>
        <v>1E-4</v>
      </c>
      <c r="F115" s="34">
        <f t="shared" si="67"/>
        <v>5.0594425410764528E-5</v>
      </c>
      <c r="G115" s="30">
        <f t="shared" si="44"/>
        <v>-4.9405574589235477E-5</v>
      </c>
      <c r="H115" s="30">
        <f t="shared" si="72"/>
        <v>2E-3</v>
      </c>
      <c r="I115" s="31">
        <f t="shared" si="71"/>
        <v>-2.0494055745892354E-3</v>
      </c>
      <c r="J115" s="30">
        <f t="shared" si="53"/>
        <v>0.9997512982148683</v>
      </c>
      <c r="K115" s="30">
        <f t="shared" si="54"/>
        <v>0</v>
      </c>
      <c r="L115" s="29">
        <v>9.11E-2</v>
      </c>
      <c r="M115" s="29">
        <v>0.1206</v>
      </c>
      <c r="N115" s="37">
        <f t="shared" si="55"/>
        <v>9.11E-2</v>
      </c>
      <c r="O115" s="37">
        <f t="shared" si="56"/>
        <v>0.1206</v>
      </c>
      <c r="P115" s="32">
        <f t="shared" si="68"/>
        <v>0.4</v>
      </c>
      <c r="Q115" s="32">
        <f t="shared" si="73"/>
        <v>0.24799342330345753</v>
      </c>
      <c r="R115" s="49">
        <v>92</v>
      </c>
      <c r="S115" s="50">
        <f t="shared" si="74"/>
        <v>4.7010387886496424E-4</v>
      </c>
      <c r="T115" s="50">
        <f t="shared" si="74"/>
        <v>0.28782153318732473</v>
      </c>
      <c r="U115" s="50">
        <f t="shared" si="74"/>
        <v>0.34538583982478965</v>
      </c>
      <c r="V115" s="50">
        <f t="shared" si="74"/>
        <v>7.1955383296831182E-2</v>
      </c>
      <c r="W115" s="50">
        <f t="shared" si="74"/>
        <v>7.1955383296831182E-2</v>
      </c>
      <c r="X115" s="50">
        <f t="shared" si="74"/>
        <v>1.1999941300461463E-2</v>
      </c>
      <c r="Y115" s="50">
        <f t="shared" si="74"/>
        <v>5.5913814825706717E-2</v>
      </c>
      <c r="Z115" s="32">
        <f t="shared" si="74"/>
        <v>9.2884943991013884E-5</v>
      </c>
      <c r="AA115" s="32">
        <f t="shared" si="74"/>
        <v>3.2797025406536691E-4</v>
      </c>
      <c r="AB115" s="32">
        <f t="shared" si="74"/>
        <v>0</v>
      </c>
      <c r="AC115" s="32">
        <f t="shared" si="74"/>
        <v>3.1658065305618458E-5</v>
      </c>
      <c r="AE115" s="19">
        <f>AE114*(1-V114-W114-Y114)+$D$5*AG114+X114*AF114</f>
        <v>6.9333207038536673E-5</v>
      </c>
      <c r="AF115" s="19">
        <f t="shared" si="62"/>
        <v>1.6116760083482522E-5</v>
      </c>
      <c r="AG115" s="19">
        <f t="shared" si="63"/>
        <v>2.8991390995642064E-4</v>
      </c>
      <c r="AH115" s="19">
        <f t="shared" si="64"/>
        <v>0.18255097902566564</v>
      </c>
      <c r="AI115" s="19">
        <f t="shared" si="65"/>
        <v>0.17475493324265642</v>
      </c>
    </row>
    <row r="116" spans="1:35" x14ac:dyDescent="0.25">
      <c r="A116" s="45">
        <f t="shared" si="66"/>
        <v>135</v>
      </c>
      <c r="B116" s="32">
        <f t="shared" si="51"/>
        <v>2.8556048095268856</v>
      </c>
      <c r="C116" s="28">
        <f t="shared" si="42"/>
        <v>1.7215008280558285E-4</v>
      </c>
      <c r="D116" s="33">
        <f t="shared" si="52"/>
        <v>2.7215008280558284E-4</v>
      </c>
      <c r="E116" s="28">
        <f t="shared" si="43"/>
        <v>1E-4</v>
      </c>
      <c r="F116" s="34">
        <f t="shared" si="67"/>
        <v>4.4846314018406652E-5</v>
      </c>
      <c r="G116" s="30">
        <f t="shared" si="44"/>
        <v>-5.5153685981593353E-5</v>
      </c>
      <c r="H116" s="30">
        <f t="shared" si="72"/>
        <v>2E-3</v>
      </c>
      <c r="I116" s="31">
        <f t="shared" si="71"/>
        <v>-2.0551536859815932E-3</v>
      </c>
      <c r="J116" s="30">
        <f t="shared" si="53"/>
        <v>0.99978300360317607</v>
      </c>
      <c r="K116" s="30">
        <f t="shared" si="54"/>
        <v>0</v>
      </c>
      <c r="L116" s="29">
        <v>9.11E-2</v>
      </c>
      <c r="M116" s="29">
        <v>0.1206</v>
      </c>
      <c r="N116" s="37">
        <f t="shared" si="55"/>
        <v>9.11E-2</v>
      </c>
      <c r="O116" s="37">
        <f t="shared" si="56"/>
        <v>0.1206</v>
      </c>
      <c r="P116" s="32">
        <f t="shared" si="68"/>
        <v>0.60000000000000009</v>
      </c>
      <c r="Q116" s="32">
        <f t="shared" si="73"/>
        <v>0.24799342330345753</v>
      </c>
      <c r="R116" s="49">
        <v>93</v>
      </c>
      <c r="S116" s="50">
        <f t="shared" si="74"/>
        <v>4.7010387886496424E-4</v>
      </c>
      <c r="T116" s="50">
        <f t="shared" si="74"/>
        <v>0.28782153318732473</v>
      </c>
      <c r="U116" s="50">
        <f t="shared" si="74"/>
        <v>0.34538583982478965</v>
      </c>
      <c r="V116" s="50">
        <f t="shared" si="74"/>
        <v>7.1955383296831182E-2</v>
      </c>
      <c r="W116" s="50">
        <f t="shared" si="74"/>
        <v>7.1955383296831182E-2</v>
      </c>
      <c r="X116" s="50">
        <f t="shared" si="74"/>
        <v>1.1999941300461463E-2</v>
      </c>
      <c r="Y116" s="50">
        <f t="shared" si="74"/>
        <v>5.5913814825706717E-2</v>
      </c>
      <c r="Z116" s="32">
        <f t="shared" si="74"/>
        <v>9.2884943991013884E-5</v>
      </c>
      <c r="AA116" s="32">
        <f t="shared" si="74"/>
        <v>3.2797025406536691E-4</v>
      </c>
      <c r="AB116" s="32">
        <f t="shared" si="74"/>
        <v>0</v>
      </c>
      <c r="AC116" s="32">
        <f t="shared" si="74"/>
        <v>3.1658065305618458E-5</v>
      </c>
      <c r="AE116" s="19">
        <f t="shared" si="61"/>
        <v>6.0284981392122164E-5</v>
      </c>
      <c r="AF116" s="19">
        <f t="shared" si="62"/>
        <v>1.4742469513422968E-5</v>
      </c>
      <c r="AG116" s="19">
        <f t="shared" si="63"/>
        <v>2.8015337988365329E-4</v>
      </c>
      <c r="AH116" s="19">
        <f t="shared" si="64"/>
        <v>0.18256153442386996</v>
      </c>
      <c r="AI116" s="19">
        <f t="shared" si="65"/>
        <v>0.17476456089074133</v>
      </c>
    </row>
    <row r="117" spans="1:35" x14ac:dyDescent="0.25">
      <c r="A117" s="45">
        <f t="shared" si="66"/>
        <v>136</v>
      </c>
      <c r="B117" s="32">
        <f t="shared" si="51"/>
        <v>2.8077268015203805</v>
      </c>
      <c r="C117" s="28">
        <f t="shared" si="42"/>
        <v>1.4845299908198428E-4</v>
      </c>
      <c r="D117" s="33">
        <f t="shared" si="52"/>
        <v>2.4845299908198427E-4</v>
      </c>
      <c r="E117" s="28">
        <f t="shared" si="43"/>
        <v>1E-4</v>
      </c>
      <c r="F117" s="34">
        <f t="shared" si="67"/>
        <v>3.975125450499994E-5</v>
      </c>
      <c r="G117" s="30">
        <f t="shared" si="44"/>
        <v>-6.0248745495000065E-5</v>
      </c>
      <c r="H117" s="30">
        <f t="shared" si="72"/>
        <v>2E-3</v>
      </c>
      <c r="I117" s="31">
        <f t="shared" si="71"/>
        <v>-2.0602487454950001E-3</v>
      </c>
      <c r="J117" s="30">
        <f t="shared" si="53"/>
        <v>0.9998117957464131</v>
      </c>
      <c r="K117" s="30">
        <f t="shared" si="54"/>
        <v>0</v>
      </c>
      <c r="L117" s="29">
        <v>9.11E-2</v>
      </c>
      <c r="M117" s="29">
        <v>0.1206</v>
      </c>
      <c r="N117" s="37">
        <f t="shared" si="55"/>
        <v>9.11E-2</v>
      </c>
      <c r="O117" s="37">
        <f t="shared" si="56"/>
        <v>0.12060000000000001</v>
      </c>
      <c r="P117" s="32">
        <f t="shared" si="68"/>
        <v>0.8</v>
      </c>
      <c r="Q117" s="32">
        <f t="shared" si="73"/>
        <v>0.24799342330345753</v>
      </c>
      <c r="R117" s="49">
        <v>94</v>
      </c>
      <c r="S117" s="50">
        <f t="shared" si="74"/>
        <v>4.7010387886496424E-4</v>
      </c>
      <c r="T117" s="50">
        <f t="shared" si="74"/>
        <v>0.28782153318732473</v>
      </c>
      <c r="U117" s="50">
        <f t="shared" si="74"/>
        <v>0.34538583982478965</v>
      </c>
      <c r="V117" s="50">
        <f t="shared" si="74"/>
        <v>7.1955383296831182E-2</v>
      </c>
      <c r="W117" s="50">
        <f t="shared" si="74"/>
        <v>7.1955383296831182E-2</v>
      </c>
      <c r="X117" s="50">
        <f t="shared" si="74"/>
        <v>1.1999941300461463E-2</v>
      </c>
      <c r="Y117" s="50">
        <f t="shared" si="74"/>
        <v>5.5913814825706717E-2</v>
      </c>
      <c r="Z117" s="32">
        <f t="shared" si="74"/>
        <v>9.2884943991013884E-5</v>
      </c>
      <c r="AA117" s="32">
        <f t="shared" si="74"/>
        <v>3.2797025406536691E-4</v>
      </c>
      <c r="AB117" s="32">
        <f t="shared" si="74"/>
        <v>0</v>
      </c>
      <c r="AC117" s="32">
        <f t="shared" si="74"/>
        <v>3.1658065305618458E-5</v>
      </c>
      <c r="AE117" s="19">
        <f t="shared" si="61"/>
        <v>5.287302133583551E-5</v>
      </c>
      <c r="AF117" s="19">
        <f t="shared" si="62"/>
        <v>1.3575653649622653E-5</v>
      </c>
      <c r="AG117" s="19">
        <f t="shared" si="63"/>
        <v>2.7072145752520953E-4</v>
      </c>
      <c r="AH117" s="19">
        <f t="shared" si="64"/>
        <v>0.18257096409302706</v>
      </c>
      <c r="AI117" s="19">
        <f t="shared" si="65"/>
        <v>0.17477314191986276</v>
      </c>
    </row>
    <row r="118" spans="1:35" x14ac:dyDescent="0.25">
      <c r="A118" s="45">
        <f t="shared" si="66"/>
        <v>137</v>
      </c>
      <c r="B118" s="32">
        <f t="shared" si="51"/>
        <v>2.7110840843141992</v>
      </c>
      <c r="C118" s="28">
        <f t="shared" si="42"/>
        <v>1.2681930542321398E-4</v>
      </c>
      <c r="D118" s="33">
        <f t="shared" si="52"/>
        <v>2.2681930542321399E-4</v>
      </c>
      <c r="E118" s="28">
        <f t="shared" si="43"/>
        <v>1E-4</v>
      </c>
      <c r="F118" s="34">
        <f t="shared" si="67"/>
        <v>3.5235052630473016E-5</v>
      </c>
      <c r="G118" s="30">
        <f t="shared" si="44"/>
        <v>-6.4764947369526989E-5</v>
      </c>
      <c r="H118" s="30">
        <f t="shared" si="72"/>
        <v>2E-3</v>
      </c>
      <c r="I118" s="31">
        <f t="shared" si="71"/>
        <v>-2.0647649473695272E-3</v>
      </c>
      <c r="J118" s="30">
        <f t="shared" si="53"/>
        <v>0.99983794564194628</v>
      </c>
      <c r="K118" s="30">
        <f t="shared" si="54"/>
        <v>0</v>
      </c>
      <c r="L118" s="29">
        <v>9.11E-2</v>
      </c>
      <c r="M118" s="29">
        <v>0.1206</v>
      </c>
      <c r="N118" s="37">
        <f t="shared" si="55"/>
        <v>9.11E-2</v>
      </c>
      <c r="O118" s="37">
        <f t="shared" si="56"/>
        <v>0.1206</v>
      </c>
      <c r="P118" s="32">
        <f t="shared" si="68"/>
        <v>0</v>
      </c>
      <c r="Q118" s="32">
        <f t="shared" si="73"/>
        <v>0.24799342330345753</v>
      </c>
      <c r="R118" s="49">
        <v>95</v>
      </c>
      <c r="S118" s="50">
        <f t="shared" si="74"/>
        <v>4.7010387886496424E-4</v>
      </c>
      <c r="T118" s="50">
        <f t="shared" si="74"/>
        <v>0.28782153318732473</v>
      </c>
      <c r="U118" s="50">
        <f t="shared" si="74"/>
        <v>0.34538583982478965</v>
      </c>
      <c r="V118" s="50">
        <f t="shared" si="74"/>
        <v>7.1955383296831182E-2</v>
      </c>
      <c r="W118" s="50">
        <f t="shared" si="74"/>
        <v>7.1955383296831182E-2</v>
      </c>
      <c r="X118" s="50">
        <f t="shared" si="74"/>
        <v>1.1999941300461463E-2</v>
      </c>
      <c r="Y118" s="50">
        <f t="shared" si="74"/>
        <v>5.5913814825706717E-2</v>
      </c>
      <c r="Z118" s="32">
        <f t="shared" si="74"/>
        <v>9.2884943991013884E-5</v>
      </c>
      <c r="AA118" s="32">
        <f t="shared" si="74"/>
        <v>3.2797025406536691E-4</v>
      </c>
      <c r="AB118" s="32">
        <f t="shared" si="74"/>
        <v>0</v>
      </c>
      <c r="AC118" s="32">
        <f t="shared" si="74"/>
        <v>3.1658065305618458E-5</v>
      </c>
      <c r="AE118" s="19">
        <f t="shared" si="61"/>
        <v>4.6778078982118485E-5</v>
      </c>
      <c r="AF118" s="19">
        <f t="shared" si="62"/>
        <v>1.2579772864676485E-5</v>
      </c>
      <c r="AG118" s="19">
        <f t="shared" si="63"/>
        <v>2.6160707964690969E-4</v>
      </c>
      <c r="AH118" s="19">
        <f t="shared" si="64"/>
        <v>0.18257945743008028</v>
      </c>
      <c r="AI118" s="19">
        <f t="shared" si="65"/>
        <v>0.17478085378382649</v>
      </c>
    </row>
    <row r="119" spans="1:35" x14ac:dyDescent="0.25">
      <c r="A119" s="45">
        <f t="shared" si="66"/>
        <v>138</v>
      </c>
      <c r="B119" s="32">
        <f t="shared" si="51"/>
        <v>2.5648983258332572</v>
      </c>
      <c r="C119" s="28">
        <f t="shared" si="42"/>
        <v>1.0706933505637743E-4</v>
      </c>
      <c r="D119" s="33">
        <f t="shared" si="52"/>
        <v>2.0706933505637744E-4</v>
      </c>
      <c r="E119" s="28">
        <f t="shared" si="43"/>
        <v>1E-4</v>
      </c>
      <c r="F119" s="34">
        <f t="shared" si="67"/>
        <v>3.1231943477810126E-5</v>
      </c>
      <c r="G119" s="30">
        <f t="shared" si="44"/>
        <v>-6.8768056522189872E-5</v>
      </c>
      <c r="H119" s="30">
        <f t="shared" si="72"/>
        <v>2E-3</v>
      </c>
      <c r="I119" s="31">
        <f t="shared" si="71"/>
        <v>-2.06876805652219E-3</v>
      </c>
      <c r="J119" s="30">
        <f t="shared" si="53"/>
        <v>0.9998616987214658</v>
      </c>
      <c r="K119" s="30">
        <f t="shared" si="54"/>
        <v>0</v>
      </c>
      <c r="L119" s="29">
        <v>9.11E-2</v>
      </c>
      <c r="M119" s="29">
        <v>0.1206</v>
      </c>
      <c r="N119" s="37">
        <f t="shared" si="55"/>
        <v>9.11E-2</v>
      </c>
      <c r="O119" s="37">
        <f t="shared" si="56"/>
        <v>0.12060000000000001</v>
      </c>
      <c r="P119" s="32">
        <f t="shared" si="68"/>
        <v>0.2</v>
      </c>
      <c r="Q119" s="32">
        <f t="shared" si="73"/>
        <v>0.24799342330345753</v>
      </c>
      <c r="R119" s="49">
        <v>96</v>
      </c>
      <c r="S119" s="50">
        <f t="shared" si="74"/>
        <v>4.7010387886496424E-4</v>
      </c>
      <c r="T119" s="50">
        <f t="shared" si="74"/>
        <v>0.28782153318732473</v>
      </c>
      <c r="U119" s="50">
        <f t="shared" si="74"/>
        <v>0.34538583982478965</v>
      </c>
      <c r="V119" s="50">
        <f t="shared" si="74"/>
        <v>7.1955383296831182E-2</v>
      </c>
      <c r="W119" s="50">
        <f t="shared" si="74"/>
        <v>7.1955383296831182E-2</v>
      </c>
      <c r="X119" s="50">
        <f t="shared" si="74"/>
        <v>1.1999941300461463E-2</v>
      </c>
      <c r="Y119" s="50">
        <f t="shared" si="74"/>
        <v>5.5913814825706717E-2</v>
      </c>
      <c r="Z119" s="32">
        <f t="shared" si="74"/>
        <v>9.2884943991013884E-5</v>
      </c>
      <c r="AA119" s="32">
        <f t="shared" si="74"/>
        <v>3.2797025406536691E-4</v>
      </c>
      <c r="AB119" s="32">
        <f t="shared" si="74"/>
        <v>0</v>
      </c>
      <c r="AC119" s="32">
        <f t="shared" si="74"/>
        <v>3.1658065305618458E-5</v>
      </c>
      <c r="AE119" s="19">
        <f>AE118*(1-V118-W118-Y118)+$D$5*AG118+X118*AF118</f>
        <v>4.1744085517149642E-5</v>
      </c>
      <c r="AF119" s="19">
        <f t="shared" si="62"/>
        <v>1.1723816361307926E-5</v>
      </c>
      <c r="AG119" s="19">
        <f>AG118*(1-$D$5-$D$14)</f>
        <v>2.5279955548042067E-4</v>
      </c>
      <c r="AH119" s="19">
        <f t="shared" si="64"/>
        <v>0.18258716824009899</v>
      </c>
      <c r="AI119" s="19">
        <f t="shared" si="65"/>
        <v>0.1747878404479426</v>
      </c>
    </row>
    <row r="120" spans="1:35" x14ac:dyDescent="0.25">
      <c r="A120" s="45">
        <f t="shared" si="66"/>
        <v>139</v>
      </c>
      <c r="B120" s="32">
        <f t="shared" si="51"/>
        <v>2.3702288376407319</v>
      </c>
      <c r="C120" s="28">
        <f t="shared" si="42"/>
        <v>8.9039065438836098E-5</v>
      </c>
      <c r="D120" s="33">
        <f t="shared" si="52"/>
        <v>1.890390654388361E-4</v>
      </c>
      <c r="E120" s="28">
        <f t="shared" si="43"/>
        <v>1E-4</v>
      </c>
      <c r="F120" s="34">
        <f t="shared" si="67"/>
        <v>2.768363378454337E-5</v>
      </c>
      <c r="G120" s="30">
        <f t="shared" si="44"/>
        <v>-7.2316366215456631E-5</v>
      </c>
      <c r="H120" s="30">
        <f t="shared" si="72"/>
        <v>2E-3</v>
      </c>
      <c r="I120" s="31">
        <f t="shared" si="71"/>
        <v>-2.0723163662154567E-3</v>
      </c>
      <c r="J120" s="30">
        <f t="shared" si="53"/>
        <v>0.99988327730077664</v>
      </c>
      <c r="K120" s="30">
        <f t="shared" si="54"/>
        <v>0</v>
      </c>
      <c r="L120" s="29">
        <v>9.11E-2</v>
      </c>
      <c r="M120" s="29">
        <v>0.1206</v>
      </c>
      <c r="N120" s="37">
        <f t="shared" si="55"/>
        <v>9.11E-2</v>
      </c>
      <c r="O120" s="37">
        <f t="shared" si="56"/>
        <v>0.1206</v>
      </c>
      <c r="P120" s="32">
        <f t="shared" si="68"/>
        <v>0.4</v>
      </c>
      <c r="Q120" s="32">
        <f t="shared" si="73"/>
        <v>0.24799342330345753</v>
      </c>
      <c r="R120" s="49">
        <v>97</v>
      </c>
      <c r="S120" s="50">
        <f t="shared" si="74"/>
        <v>4.7010387886496424E-4</v>
      </c>
      <c r="T120" s="50">
        <f t="shared" si="74"/>
        <v>0.28782153318732473</v>
      </c>
      <c r="U120" s="50">
        <f t="shared" si="74"/>
        <v>0.34538583982478965</v>
      </c>
      <c r="V120" s="50">
        <f t="shared" si="74"/>
        <v>7.1955383296831182E-2</v>
      </c>
      <c r="W120" s="50">
        <f t="shared" si="74"/>
        <v>7.1955383296831182E-2</v>
      </c>
      <c r="X120" s="50">
        <f t="shared" si="74"/>
        <v>1.1999941300461463E-2</v>
      </c>
      <c r="Y120" s="50">
        <f t="shared" si="74"/>
        <v>5.5913814825706717E-2</v>
      </c>
      <c r="Z120" s="32">
        <f t="shared" si="74"/>
        <v>9.2884943991013884E-5</v>
      </c>
      <c r="AA120" s="32">
        <f t="shared" si="74"/>
        <v>3.2797025406536691E-4</v>
      </c>
      <c r="AB120" s="32">
        <f t="shared" si="74"/>
        <v>0</v>
      </c>
      <c r="AC120" s="32">
        <f t="shared" si="74"/>
        <v>3.1658065305618458E-5</v>
      </c>
      <c r="AE120" s="19">
        <f t="shared" si="61"/>
        <v>3.7565598740863947E-5</v>
      </c>
      <c r="AF120" s="19">
        <f t="shared" si="62"/>
        <v>1.0982274127219396E-5</v>
      </c>
      <c r="AG120" s="19">
        <f t="shared" si="63"/>
        <v>2.4428855418345027E-4</v>
      </c>
      <c r="AH120" s="19">
        <f t="shared" si="64"/>
        <v>0.18259422119193264</v>
      </c>
      <c r="AI120" s="19">
        <f t="shared" si="65"/>
        <v>0.17479421852641627</v>
      </c>
    </row>
    <row r="121" spans="1:35" x14ac:dyDescent="0.25">
      <c r="A121" s="45">
        <f t="shared" si="66"/>
        <v>140</v>
      </c>
      <c r="B121" s="32">
        <f t="shared" si="51"/>
        <v>2.129798424244286</v>
      </c>
      <c r="C121" s="28">
        <f t="shared" si="42"/>
        <v>7.2578756058974184E-5</v>
      </c>
      <c r="D121" s="33">
        <f t="shared" si="52"/>
        <v>1.7257875605897419E-4</v>
      </c>
      <c r="E121" s="28">
        <f t="shared" si="43"/>
        <v>1E-4</v>
      </c>
      <c r="F121" s="34">
        <f t="shared" si="67"/>
        <v>2.4538453076454119E-5</v>
      </c>
      <c r="G121" s="30">
        <f t="shared" si="44"/>
        <v>-7.5461546923545882E-5</v>
      </c>
      <c r="H121" s="30">
        <f t="shared" si="72"/>
        <v>2E-3</v>
      </c>
      <c r="I121" s="31">
        <f t="shared" si="71"/>
        <v>-2.0754615469235457E-3</v>
      </c>
      <c r="J121" s="30">
        <f t="shared" si="53"/>
        <v>0.9999028827908647</v>
      </c>
      <c r="K121" s="30">
        <f t="shared" si="54"/>
        <v>0</v>
      </c>
      <c r="L121" s="29">
        <v>9.11E-2</v>
      </c>
      <c r="M121" s="29">
        <v>0.1206</v>
      </c>
      <c r="N121" s="37">
        <f t="shared" si="55"/>
        <v>9.11E-2</v>
      </c>
      <c r="O121" s="37">
        <f t="shared" si="56"/>
        <v>0.1206</v>
      </c>
      <c r="P121" s="32">
        <f t="shared" si="68"/>
        <v>0.60000000000000009</v>
      </c>
      <c r="Q121" s="32">
        <f t="shared" si="73"/>
        <v>0.24799342330345753</v>
      </c>
      <c r="R121" s="49">
        <v>98</v>
      </c>
      <c r="S121" s="50">
        <f t="shared" si="74"/>
        <v>4.7010387886496424E-4</v>
      </c>
      <c r="T121" s="50">
        <f t="shared" si="74"/>
        <v>0.28782153318732473</v>
      </c>
      <c r="U121" s="50">
        <f t="shared" si="74"/>
        <v>0.34538583982478965</v>
      </c>
      <c r="V121" s="50">
        <f t="shared" si="74"/>
        <v>7.1955383296831182E-2</v>
      </c>
      <c r="W121" s="50">
        <f t="shared" si="74"/>
        <v>7.1955383296831182E-2</v>
      </c>
      <c r="X121" s="50">
        <f t="shared" si="74"/>
        <v>1.1999941300461463E-2</v>
      </c>
      <c r="Y121" s="50">
        <f t="shared" si="74"/>
        <v>5.5913814825706717E-2</v>
      </c>
      <c r="Z121" s="32">
        <f t="shared" si="74"/>
        <v>9.2884943991013884E-5</v>
      </c>
      <c r="AA121" s="32">
        <f t="shared" si="74"/>
        <v>3.2797025406536691E-4</v>
      </c>
      <c r="AB121" s="32">
        <f t="shared" si="74"/>
        <v>0</v>
      </c>
      <c r="AC121" s="32">
        <f t="shared" si="74"/>
        <v>3.1658065305618458E-5</v>
      </c>
      <c r="AE121" s="19">
        <f t="shared" si="61"/>
        <v>3.4077758360971282E-5</v>
      </c>
      <c r="AF121" s="19">
        <f t="shared" si="62"/>
        <v>1.0334424906300083E-5</v>
      </c>
      <c r="AG121" s="19">
        <f t="shared" si="63"/>
        <v>2.3606409272211909E-4</v>
      </c>
      <c r="AH121" s="19">
        <f t="shared" si="64"/>
        <v>0.18260071736096145</v>
      </c>
      <c r="AI121" s="19">
        <f t="shared" si="65"/>
        <v>0.17480008250844964</v>
      </c>
    </row>
    <row r="122" spans="1:35" x14ac:dyDescent="0.25">
      <c r="A122" s="45">
        <f t="shared" si="66"/>
        <v>141</v>
      </c>
      <c r="B122" s="32">
        <f t="shared" si="51"/>
        <v>1.8476711797903433</v>
      </c>
      <c r="C122" s="28">
        <f t="shared" si="42"/>
        <v>5.7551704848537763E-5</v>
      </c>
      <c r="D122" s="33">
        <f t="shared" si="52"/>
        <v>1.5755170484853777E-4</v>
      </c>
      <c r="E122" s="28">
        <f t="shared" si="43"/>
        <v>1E-4</v>
      </c>
      <c r="F122" s="34">
        <f t="shared" si="67"/>
        <v>2.1750601242295425E-5</v>
      </c>
      <c r="G122" s="30">
        <f t="shared" si="44"/>
        <v>-7.8249398757704579E-5</v>
      </c>
      <c r="H122" s="30">
        <f t="shared" si="72"/>
        <v>2E-3</v>
      </c>
      <c r="I122" s="31">
        <f t="shared" si="71"/>
        <v>-2.0782493987577047E-3</v>
      </c>
      <c r="J122" s="30">
        <f t="shared" si="53"/>
        <v>0.99992069769390912</v>
      </c>
      <c r="K122" s="30">
        <f t="shared" si="54"/>
        <v>0</v>
      </c>
      <c r="L122" s="29">
        <v>9.11E-2</v>
      </c>
      <c r="M122" s="29">
        <v>0.1206</v>
      </c>
      <c r="N122" s="37">
        <f t="shared" si="55"/>
        <v>9.11E-2</v>
      </c>
      <c r="O122" s="37">
        <f t="shared" si="56"/>
        <v>0.12060000000000001</v>
      </c>
      <c r="P122" s="32">
        <f t="shared" si="68"/>
        <v>0.8</v>
      </c>
      <c r="Q122" s="32">
        <f t="shared" si="73"/>
        <v>0.24799342330345753</v>
      </c>
      <c r="R122" s="49">
        <v>99</v>
      </c>
      <c r="S122" s="50">
        <f t="shared" si="74"/>
        <v>4.7010387886496424E-4</v>
      </c>
      <c r="T122" s="50">
        <f t="shared" si="74"/>
        <v>0.28782153318732473</v>
      </c>
      <c r="U122" s="50">
        <f t="shared" si="74"/>
        <v>0.34538583982478965</v>
      </c>
      <c r="V122" s="50">
        <f t="shared" si="74"/>
        <v>7.1955383296831182E-2</v>
      </c>
      <c r="W122" s="50">
        <f t="shared" si="74"/>
        <v>7.1955383296831182E-2</v>
      </c>
      <c r="X122" s="50">
        <f t="shared" si="74"/>
        <v>1.1999941300461463E-2</v>
      </c>
      <c r="Y122" s="50">
        <f t="shared" si="74"/>
        <v>5.5913814825706717E-2</v>
      </c>
      <c r="Z122" s="32">
        <f t="shared" si="74"/>
        <v>9.2884943991013884E-5</v>
      </c>
      <c r="AA122" s="32">
        <f t="shared" si="74"/>
        <v>3.2797025406536691E-4</v>
      </c>
      <c r="AB122" s="32">
        <f t="shared" si="74"/>
        <v>0</v>
      </c>
      <c r="AC122" s="32">
        <f t="shared" si="74"/>
        <v>3.1658065305618458E-5</v>
      </c>
      <c r="AE122" s="19">
        <f t="shared" si="61"/>
        <v>3.1148239729034577E-5</v>
      </c>
      <c r="AF122" s="19">
        <f t="shared" si="62"/>
        <v>9.7635217230290921E-6</v>
      </c>
      <c r="AG122" s="19">
        <f t="shared" si="63"/>
        <v>2.2811652416129658E-4</v>
      </c>
      <c r="AH122" s="19">
        <f t="shared" si="64"/>
        <v>0.18260673880315159</v>
      </c>
      <c r="AI122" s="19">
        <f t="shared" si="65"/>
        <v>0.17480550905663556</v>
      </c>
    </row>
    <row r="123" spans="1:35" x14ac:dyDescent="0.25">
      <c r="A123" s="45">
        <f t="shared" si="66"/>
        <v>142</v>
      </c>
      <c r="B123" s="32">
        <f t="shared" si="51"/>
        <v>1.5288413484923973</v>
      </c>
      <c r="C123" s="28">
        <f t="shared" si="42"/>
        <v>4.3833112878611296E-5</v>
      </c>
      <c r="D123" s="33">
        <f t="shared" si="52"/>
        <v>1.438331128786113E-4</v>
      </c>
      <c r="E123" s="28">
        <f t="shared" si="43"/>
        <v>1E-4</v>
      </c>
      <c r="F123" s="34">
        <f t="shared" si="67"/>
        <v>1.9279481592720922E-5</v>
      </c>
      <c r="G123" s="30">
        <f t="shared" si="44"/>
        <v>-8.0720518407279086E-5</v>
      </c>
      <c r="H123" s="30">
        <f t="shared" si="72"/>
        <v>2E-3</v>
      </c>
      <c r="I123" s="31">
        <f t="shared" si="71"/>
        <v>-2.0807205184072792E-3</v>
      </c>
      <c r="J123" s="30">
        <f t="shared" si="53"/>
        <v>0.99993688740552866</v>
      </c>
      <c r="K123" s="30">
        <f t="shared" si="54"/>
        <v>0</v>
      </c>
      <c r="L123" s="29">
        <v>9.11E-2</v>
      </c>
      <c r="M123" s="29">
        <v>0.1206</v>
      </c>
      <c r="N123" s="37">
        <f t="shared" si="55"/>
        <v>9.11E-2</v>
      </c>
      <c r="O123" s="37">
        <f t="shared" si="56"/>
        <v>0.1206</v>
      </c>
      <c r="P123" s="32">
        <f t="shared" si="68"/>
        <v>0</v>
      </c>
      <c r="Q123" s="32">
        <f t="shared" si="73"/>
        <v>0.24799342330345753</v>
      </c>
      <c r="R123" s="49">
        <v>100</v>
      </c>
      <c r="S123" s="50">
        <f t="shared" si="74"/>
        <v>4.7010387886496424E-4</v>
      </c>
      <c r="T123" s="50">
        <f t="shared" si="74"/>
        <v>0.28782153318732473</v>
      </c>
      <c r="U123" s="50">
        <f t="shared" si="74"/>
        <v>0.34538583982478965</v>
      </c>
      <c r="V123" s="50">
        <f t="shared" si="74"/>
        <v>7.1955383296831182E-2</v>
      </c>
      <c r="W123" s="50">
        <f t="shared" si="74"/>
        <v>7.1955383296831182E-2</v>
      </c>
      <c r="X123" s="50">
        <f t="shared" si="74"/>
        <v>1.1999941300461463E-2</v>
      </c>
      <c r="Y123" s="50">
        <f t="shared" si="74"/>
        <v>5.5913814825706717E-2</v>
      </c>
      <c r="Z123" s="32">
        <f t="shared" si="74"/>
        <v>9.2884943991013884E-5</v>
      </c>
      <c r="AA123" s="32">
        <f t="shared" si="74"/>
        <v>3.2797025406536691E-4</v>
      </c>
      <c r="AB123" s="32">
        <f t="shared" si="74"/>
        <v>0</v>
      </c>
      <c r="AC123" s="32">
        <f t="shared" si="74"/>
        <v>3.1658065305618458E-5</v>
      </c>
      <c r="AE123" s="19">
        <f t="shared" si="61"/>
        <v>2.8670805457894949E-5</v>
      </c>
      <c r="AF123" s="19">
        <f t="shared" si="62"/>
        <v>9.2560528072646535E-6</v>
      </c>
      <c r="AG123" s="19">
        <f t="shared" si="63"/>
        <v>2.2043652634916614E-4</v>
      </c>
      <c r="AH123" s="19">
        <f t="shared" si="64"/>
        <v>0.18261235226883027</v>
      </c>
      <c r="AI123" s="19">
        <f t="shared" si="65"/>
        <v>0.1748105604919559</v>
      </c>
    </row>
    <row r="124" spans="1:35" x14ac:dyDescent="0.25">
      <c r="A124" s="45">
        <f t="shared" si="66"/>
        <v>143</v>
      </c>
      <c r="B124" s="32">
        <f t="shared" si="51"/>
        <v>1.1787984549208321</v>
      </c>
      <c r="C124" s="28">
        <f t="shared" si="42"/>
        <v>3.1309047910587195E-5</v>
      </c>
      <c r="D124" s="33">
        <f t="shared" si="52"/>
        <v>1.313090479105872E-4</v>
      </c>
      <c r="E124" s="28">
        <f t="shared" si="43"/>
        <v>1E-4</v>
      </c>
      <c r="F124" s="34">
        <f t="shared" si="67"/>
        <v>1.708910969142654E-5</v>
      </c>
      <c r="G124" s="30">
        <f t="shared" si="44"/>
        <v>-8.2910890308573464E-5</v>
      </c>
      <c r="H124" s="30">
        <f t="shared" si="72"/>
        <v>2E-3</v>
      </c>
      <c r="I124" s="31">
        <f t="shared" si="71"/>
        <v>-2.0829108903085737E-3</v>
      </c>
      <c r="J124" s="30">
        <f t="shared" si="53"/>
        <v>0.99995160184239806</v>
      </c>
      <c r="K124" s="30">
        <f t="shared" si="54"/>
        <v>0</v>
      </c>
      <c r="L124" s="29">
        <v>9.11E-2</v>
      </c>
      <c r="M124" s="29">
        <v>0.1206</v>
      </c>
      <c r="N124" s="37">
        <f t="shared" si="55"/>
        <v>9.11E-2</v>
      </c>
      <c r="O124" s="37">
        <f t="shared" si="56"/>
        <v>0.12060000000000001</v>
      </c>
      <c r="P124" s="32">
        <f t="shared" si="68"/>
        <v>0.2</v>
      </c>
      <c r="Q124" s="32">
        <f t="shared" si="73"/>
        <v>0.24799342330345753</v>
      </c>
      <c r="R124" s="49">
        <v>101</v>
      </c>
      <c r="S124" s="50">
        <f t="shared" si="74"/>
        <v>4.7010387886496424E-4</v>
      </c>
      <c r="T124" s="50">
        <f t="shared" si="74"/>
        <v>0.28782153318732473</v>
      </c>
      <c r="U124" s="50">
        <f t="shared" si="74"/>
        <v>0.34538583982478965</v>
      </c>
      <c r="V124" s="50">
        <f t="shared" si="74"/>
        <v>7.1955383296831182E-2</v>
      </c>
      <c r="W124" s="50">
        <f t="shared" si="74"/>
        <v>7.1955383296831182E-2</v>
      </c>
      <c r="X124" s="50">
        <f t="shared" si="74"/>
        <v>1.1999941300461463E-2</v>
      </c>
      <c r="Y124" s="50">
        <f t="shared" si="74"/>
        <v>5.5913814825706717E-2</v>
      </c>
      <c r="Z124" s="32">
        <f t="shared" si="74"/>
        <v>9.2884943991013884E-5</v>
      </c>
      <c r="AA124" s="32">
        <f t="shared" si="74"/>
        <v>3.2797025406536691E-4</v>
      </c>
      <c r="AB124" s="32">
        <f t="shared" si="74"/>
        <v>0</v>
      </c>
      <c r="AC124" s="32">
        <f t="shared" si="74"/>
        <v>3.1658065305618458E-5</v>
      </c>
      <c r="AE124" s="19">
        <f t="shared" si="61"/>
        <v>2.6560136535545344E-5</v>
      </c>
      <c r="AF124" s="19">
        <f>AF123*(1-T123-U123-X123)+AG123*$D$14+Y123*AE123</f>
        <v>8.8011186211804129E-6</v>
      </c>
      <c r="AG124" s="19">
        <f t="shared" si="63"/>
        <v>2.130150909827471E-4</v>
      </c>
      <c r="AH124" s="19">
        <f t="shared" si="64"/>
        <v>0.18261761219719871</v>
      </c>
      <c r="AI124" s="19">
        <f t="shared" si="65"/>
        <v>0.1748152876020623</v>
      </c>
    </row>
    <row r="125" spans="1:35" x14ac:dyDescent="0.25">
      <c r="A125" s="45">
        <f t="shared" si="66"/>
        <v>144</v>
      </c>
      <c r="B125" s="32">
        <f t="shared" si="51"/>
        <v>0.80312543395949765</v>
      </c>
      <c r="C125" s="28">
        <f t="shared" si="42"/>
        <v>1.9875498194469425E-5</v>
      </c>
      <c r="D125" s="33">
        <f t="shared" si="52"/>
        <v>1.1987549819446943E-4</v>
      </c>
      <c r="E125" s="28">
        <f t="shared" si="43"/>
        <v>1E-4</v>
      </c>
      <c r="F125" s="34">
        <f t="shared" si="67"/>
        <v>1.5147589349906014E-5</v>
      </c>
      <c r="G125" s="30">
        <f t="shared" si="44"/>
        <v>-8.4852410650093987E-5</v>
      </c>
      <c r="H125" s="30">
        <f t="shared" si="72"/>
        <v>2E-3</v>
      </c>
      <c r="I125" s="31">
        <f t="shared" si="71"/>
        <v>-2.0848524106500941E-3</v>
      </c>
      <c r="J125" s="30">
        <f t="shared" si="53"/>
        <v>0.99996497691245556</v>
      </c>
      <c r="K125" s="30">
        <f t="shared" si="54"/>
        <v>0</v>
      </c>
      <c r="L125" s="29">
        <v>9.11E-2</v>
      </c>
      <c r="M125" s="29">
        <v>0.1206</v>
      </c>
      <c r="N125" s="37">
        <f t="shared" si="55"/>
        <v>9.11E-2</v>
      </c>
      <c r="O125" s="37">
        <f t="shared" si="56"/>
        <v>0.1206</v>
      </c>
      <c r="P125" s="32">
        <f t="shared" si="68"/>
        <v>0.4</v>
      </c>
      <c r="Q125" s="32">
        <f t="shared" si="73"/>
        <v>0.24799342330345753</v>
      </c>
      <c r="R125" s="49">
        <v>102</v>
      </c>
      <c r="S125" s="50">
        <f t="shared" si="74"/>
        <v>4.7010387886496424E-4</v>
      </c>
      <c r="T125" s="50">
        <f t="shared" si="74"/>
        <v>0.28782153318732473</v>
      </c>
      <c r="U125" s="50">
        <f t="shared" si="74"/>
        <v>0.34538583982478965</v>
      </c>
      <c r="V125" s="50">
        <f t="shared" si="74"/>
        <v>7.1955383296831182E-2</v>
      </c>
      <c r="W125" s="50">
        <f t="shared" si="74"/>
        <v>7.1955383296831182E-2</v>
      </c>
      <c r="X125" s="50">
        <f t="shared" si="74"/>
        <v>1.1999941300461463E-2</v>
      </c>
      <c r="Y125" s="50">
        <f t="shared" si="74"/>
        <v>5.5913814825706717E-2</v>
      </c>
      <c r="Z125" s="32">
        <f t="shared" si="74"/>
        <v>9.2884943991013884E-5</v>
      </c>
      <c r="AA125" s="32">
        <f t="shared" si="74"/>
        <v>3.2797025406536691E-4</v>
      </c>
      <c r="AB125" s="32">
        <f t="shared" si="74"/>
        <v>0</v>
      </c>
      <c r="AC125" s="32">
        <f t="shared" si="74"/>
        <v>3.1658065305618458E-5</v>
      </c>
      <c r="AE125" s="19">
        <f>AE124*(1-V124-W124-Y124)+$D$5*AG124+X124*AF124</f>
        <v>2.4747688659890908E-5</v>
      </c>
      <c r="AF125" s="19">
        <f t="shared" si="62"/>
        <v>8.3899216266860537E-6</v>
      </c>
      <c r="AG125" s="19">
        <f t="shared" si="63"/>
        <v>2.0584351304154757E-4</v>
      </c>
      <c r="AH125" s="19">
        <f t="shared" si="64"/>
        <v>0.18262256312374991</v>
      </c>
      <c r="AI125" s="19">
        <f t="shared" si="65"/>
        <v>0.17481973189832245</v>
      </c>
    </row>
    <row r="126" spans="1:35" x14ac:dyDescent="0.25">
      <c r="A126" s="45">
        <f t="shared" si="66"/>
        <v>145</v>
      </c>
      <c r="B126" s="32">
        <f t="shared" si="51"/>
        <v>0.40716877583551314</v>
      </c>
      <c r="C126" s="28">
        <f t="shared" si="42"/>
        <v>9.4375086563521166E-6</v>
      </c>
      <c r="D126" s="33">
        <f t="shared" si="52"/>
        <v>1.0943750865635212E-4</v>
      </c>
      <c r="E126" s="28">
        <f t="shared" si="43"/>
        <v>1E-4</v>
      </c>
      <c r="F126" s="34">
        <f t="shared" si="67"/>
        <v>1.3426648155257552E-5</v>
      </c>
      <c r="G126" s="30">
        <f t="shared" si="44"/>
        <v>-8.6573351844742454E-5</v>
      </c>
      <c r="H126" s="30">
        <f t="shared" si="72"/>
        <v>2E-3</v>
      </c>
      <c r="I126" s="31">
        <f t="shared" si="71"/>
        <v>-2.0865733518447426E-3</v>
      </c>
      <c r="J126" s="30">
        <f t="shared" si="53"/>
        <v>0.99997713584318837</v>
      </c>
      <c r="K126" s="30">
        <f t="shared" si="54"/>
        <v>0</v>
      </c>
      <c r="L126" s="29">
        <v>9.11E-2</v>
      </c>
      <c r="M126" s="29">
        <v>0.1206</v>
      </c>
      <c r="N126" s="37">
        <f t="shared" si="55"/>
        <v>9.11E-2</v>
      </c>
      <c r="O126" s="37">
        <f t="shared" si="56"/>
        <v>0.1206</v>
      </c>
      <c r="P126" s="32">
        <f t="shared" si="68"/>
        <v>0.60000000000000009</v>
      </c>
      <c r="Q126" s="32">
        <f t="shared" si="73"/>
        <v>0.24799342330345753</v>
      </c>
      <c r="R126" s="49">
        <v>103</v>
      </c>
      <c r="S126" s="50">
        <f t="shared" si="74"/>
        <v>4.7010387886496424E-4</v>
      </c>
      <c r="T126" s="50">
        <f t="shared" si="74"/>
        <v>0.28782153318732473</v>
      </c>
      <c r="U126" s="50">
        <f t="shared" si="74"/>
        <v>0.34538583982478965</v>
      </c>
      <c r="V126" s="50">
        <f t="shared" si="74"/>
        <v>7.1955383296831182E-2</v>
      </c>
      <c r="W126" s="50">
        <f t="shared" si="74"/>
        <v>7.1955383296831182E-2</v>
      </c>
      <c r="X126" s="50">
        <f t="shared" si="74"/>
        <v>1.1999941300461463E-2</v>
      </c>
      <c r="Y126" s="50">
        <f t="shared" si="74"/>
        <v>5.5913814825706717E-2</v>
      </c>
      <c r="Z126" s="32">
        <f t="shared" si="74"/>
        <v>9.2884943991013884E-5</v>
      </c>
      <c r="AA126" s="32">
        <f t="shared" si="74"/>
        <v>3.2797025406536691E-4</v>
      </c>
      <c r="AB126" s="32">
        <f t="shared" si="74"/>
        <v>0</v>
      </c>
      <c r="AC126" s="32">
        <f t="shared" si="74"/>
        <v>3.1658065305618458E-5</v>
      </c>
      <c r="AE126" s="19">
        <f t="shared" si="61"/>
        <v>2.3178370288798014E-5</v>
      </c>
      <c r="AF126" s="19">
        <f t="shared" si="62"/>
        <v>8.0153533828944194E-6</v>
      </c>
      <c r="AG126" s="19">
        <f t="shared" si="63"/>
        <v>1.9891338057695452E-4</v>
      </c>
      <c r="AH126" s="19">
        <f t="shared" si="64"/>
        <v>0.18262724161330024</v>
      </c>
      <c r="AI126" s="19">
        <f t="shared" si="65"/>
        <v>0.17482392742785158</v>
      </c>
    </row>
    <row r="127" spans="1:35" x14ac:dyDescent="0.25">
      <c r="A127" s="45">
        <f t="shared" si="66"/>
        <v>146</v>
      </c>
      <c r="B127" s="32">
        <f t="shared" si="51"/>
        <v>4.585498583190907E-2</v>
      </c>
      <c r="C127" s="28">
        <f t="shared" si="42"/>
        <v>1.0000000000000002E-6</v>
      </c>
      <c r="D127" s="33">
        <f t="shared" si="52"/>
        <v>9.9908392301152466E-5</v>
      </c>
      <c r="E127" s="28">
        <f t="shared" si="43"/>
        <v>1E-4</v>
      </c>
      <c r="F127" s="34">
        <f t="shared" si="67"/>
        <v>1.1901225767399061E-5</v>
      </c>
      <c r="G127" s="30">
        <f t="shared" si="44"/>
        <v>-8.8098774232600946E-5</v>
      </c>
      <c r="H127" s="30">
        <f t="shared" si="72"/>
        <v>2E-3</v>
      </c>
      <c r="I127" s="31">
        <f t="shared" si="71"/>
        <v>-2.0880987742326008E-3</v>
      </c>
      <c r="J127" s="30">
        <f t="shared" si="53"/>
        <v>0.99998709877423264</v>
      </c>
      <c r="K127" s="30">
        <f t="shared" si="54"/>
        <v>0</v>
      </c>
      <c r="L127" s="29">
        <v>9.11E-2</v>
      </c>
      <c r="M127" s="29">
        <v>0.1206</v>
      </c>
      <c r="N127" s="37">
        <f t="shared" si="55"/>
        <v>9.11E-2</v>
      </c>
      <c r="O127" s="37">
        <f t="shared" si="56"/>
        <v>0.12060000000000001</v>
      </c>
      <c r="P127" s="32">
        <f t="shared" si="68"/>
        <v>0.8</v>
      </c>
      <c r="Q127" s="32">
        <f t="shared" si="73"/>
        <v>0.24799342330345753</v>
      </c>
      <c r="R127" s="49">
        <v>104</v>
      </c>
      <c r="S127" s="50">
        <f t="shared" ref="S127:AC132" si="75">S126</f>
        <v>4.7010387886496424E-4</v>
      </c>
      <c r="T127" s="50">
        <f t="shared" si="75"/>
        <v>0.28782153318732473</v>
      </c>
      <c r="U127" s="50">
        <f t="shared" si="75"/>
        <v>0.34538583982478965</v>
      </c>
      <c r="V127" s="50">
        <f t="shared" si="75"/>
        <v>7.1955383296831182E-2</v>
      </c>
      <c r="W127" s="50">
        <f t="shared" si="75"/>
        <v>7.1955383296831182E-2</v>
      </c>
      <c r="X127" s="50">
        <f t="shared" si="75"/>
        <v>1.1999941300461463E-2</v>
      </c>
      <c r="Y127" s="50">
        <f t="shared" si="75"/>
        <v>5.5913814825706717E-2</v>
      </c>
      <c r="Z127" s="32">
        <f t="shared" si="75"/>
        <v>9.2884943991013884E-5</v>
      </c>
      <c r="AA127" s="32">
        <f t="shared" si="75"/>
        <v>3.2797025406536691E-4</v>
      </c>
      <c r="AB127" s="32">
        <f t="shared" si="75"/>
        <v>0</v>
      </c>
      <c r="AC127" s="32">
        <f t="shared" si="75"/>
        <v>3.1658065305618458E-5</v>
      </c>
      <c r="AE127" s="19">
        <f t="shared" si="61"/>
        <v>2.1807879380133426E-5</v>
      </c>
      <c r="AF127" s="19">
        <f t="shared" si="62"/>
        <v>7.671662127130156E-6</v>
      </c>
      <c r="AG127" s="19">
        <f t="shared" si="63"/>
        <v>1.9221656484538435E-4</v>
      </c>
      <c r="AH127" s="19">
        <f t="shared" si="64"/>
        <v>0.18263167781137821</v>
      </c>
      <c r="AI127" s="19">
        <f t="shared" si="65"/>
        <v>0.17482790222766961</v>
      </c>
    </row>
    <row r="128" spans="1:35" x14ac:dyDescent="0.25">
      <c r="A128" s="45">
        <f t="shared" si="66"/>
        <v>147</v>
      </c>
      <c r="B128" s="32">
        <f t="shared" si="51"/>
        <v>4.8542350469085081E-2</v>
      </c>
      <c r="C128" s="28">
        <f t="shared" si="42"/>
        <v>1.0000000000000002E-6</v>
      </c>
      <c r="D128" s="33">
        <f t="shared" si="52"/>
        <v>9.1209010281335665E-5</v>
      </c>
      <c r="E128" s="28">
        <f t="shared" si="43"/>
        <v>1E-4</v>
      </c>
      <c r="F128" s="34">
        <f t="shared" si="67"/>
        <v>1.0549108990477334E-5</v>
      </c>
      <c r="G128" s="30">
        <f t="shared" si="44"/>
        <v>-8.9450891009522666E-5</v>
      </c>
      <c r="H128" s="30">
        <f t="shared" si="72"/>
        <v>2E-3</v>
      </c>
      <c r="I128" s="31">
        <f t="shared" si="71"/>
        <v>-2.0894508910095227E-3</v>
      </c>
      <c r="J128" s="30">
        <f t="shared" si="53"/>
        <v>0.99998845089100941</v>
      </c>
      <c r="K128" s="30">
        <f t="shared" si="54"/>
        <v>0</v>
      </c>
      <c r="L128" s="29">
        <v>9.11E-2</v>
      </c>
      <c r="M128" s="29">
        <v>0.1206</v>
      </c>
      <c r="N128" s="37">
        <f t="shared" si="55"/>
        <v>9.11E-2</v>
      </c>
      <c r="O128" s="37">
        <f t="shared" si="56"/>
        <v>0.1206</v>
      </c>
      <c r="P128" s="32">
        <f t="shared" si="68"/>
        <v>0</v>
      </c>
      <c r="Q128" s="32">
        <f t="shared" si="73"/>
        <v>0.24799342330345753</v>
      </c>
      <c r="R128" s="49">
        <v>105</v>
      </c>
      <c r="S128" s="50">
        <f t="shared" si="75"/>
        <v>4.7010387886496424E-4</v>
      </c>
      <c r="T128" s="50">
        <f t="shared" si="75"/>
        <v>0.28782153318732473</v>
      </c>
      <c r="U128" s="50">
        <f t="shared" si="75"/>
        <v>0.34538583982478965</v>
      </c>
      <c r="V128" s="50">
        <f t="shared" si="75"/>
        <v>7.1955383296831182E-2</v>
      </c>
      <c r="W128" s="50">
        <f t="shared" si="75"/>
        <v>7.1955383296831182E-2</v>
      </c>
      <c r="X128" s="50">
        <f t="shared" si="75"/>
        <v>1.1999941300461463E-2</v>
      </c>
      <c r="Y128" s="50">
        <f t="shared" si="75"/>
        <v>5.5913814825706717E-2</v>
      </c>
      <c r="Z128" s="32">
        <f t="shared" si="75"/>
        <v>9.2884943991013884E-5</v>
      </c>
      <c r="AA128" s="32">
        <f t="shared" si="75"/>
        <v>3.2797025406536691E-4</v>
      </c>
      <c r="AB128" s="32">
        <f t="shared" si="75"/>
        <v>0</v>
      </c>
      <c r="AC128" s="32">
        <f t="shared" si="75"/>
        <v>3.1658065305618458E-5</v>
      </c>
      <c r="AE128" s="19">
        <f t="shared" si="61"/>
        <v>2.0600568170609396E-5</v>
      </c>
      <c r="AF128" s="19">
        <f t="shared" si="62"/>
        <v>7.3541857468841021E-6</v>
      </c>
      <c r="AG128" s="19">
        <f t="shared" si="63"/>
        <v>1.8574521077362069E-4</v>
      </c>
      <c r="AH128" s="19">
        <f t="shared" si="64"/>
        <v>0.18263589668916452</v>
      </c>
      <c r="AI128" s="19">
        <f t="shared" si="65"/>
        <v>0.17483167949154482</v>
      </c>
    </row>
    <row r="129" spans="1:56" x14ac:dyDescent="0.25">
      <c r="A129" s="45">
        <f t="shared" si="66"/>
        <v>148</v>
      </c>
      <c r="B129" s="32">
        <f t="shared" si="51"/>
        <v>5.1209225806207619E-2</v>
      </c>
      <c r="C129" s="28">
        <f t="shared" si="42"/>
        <v>1.0000000000000002E-6</v>
      </c>
      <c r="D129" s="33">
        <f t="shared" si="52"/>
        <v>8.4798146830458108E-5</v>
      </c>
      <c r="E129" s="28">
        <f t="shared" si="43"/>
        <v>1E-4</v>
      </c>
      <c r="F129" s="34">
        <f t="shared" si="67"/>
        <v>9.5788869500351597E-6</v>
      </c>
      <c r="G129" s="30">
        <f t="shared" si="44"/>
        <v>-9.042111304996485E-5</v>
      </c>
      <c r="H129" s="30">
        <f t="shared" si="72"/>
        <v>2E-3</v>
      </c>
      <c r="I129" s="31">
        <f t="shared" si="71"/>
        <v>-2.0904211130499651E-3</v>
      </c>
      <c r="J129" s="30">
        <f t="shared" si="53"/>
        <v>0.99998942111304989</v>
      </c>
      <c r="K129" s="30">
        <f t="shared" si="54"/>
        <v>0</v>
      </c>
      <c r="L129" s="29">
        <v>9.11E-2</v>
      </c>
      <c r="M129" s="29">
        <v>0.1206</v>
      </c>
      <c r="N129" s="37">
        <f t="shared" si="55"/>
        <v>7.288E-2</v>
      </c>
      <c r="O129" s="37">
        <f t="shared" si="56"/>
        <v>9.648000000000001E-2</v>
      </c>
      <c r="P129" s="32">
        <f t="shared" si="68"/>
        <v>0.2</v>
      </c>
      <c r="Q129" s="32">
        <f t="shared" si="73"/>
        <v>0.24799342330345753</v>
      </c>
      <c r="R129" s="49">
        <v>106</v>
      </c>
      <c r="S129" s="50">
        <f t="shared" si="75"/>
        <v>4.7010387886496424E-4</v>
      </c>
      <c r="T129" s="50">
        <f t="shared" si="75"/>
        <v>0.28782153318732473</v>
      </c>
      <c r="U129" s="50">
        <f t="shared" si="75"/>
        <v>0.34538583982478965</v>
      </c>
      <c r="V129" s="50">
        <f t="shared" si="75"/>
        <v>7.1955383296831182E-2</v>
      </c>
      <c r="W129" s="50">
        <f t="shared" si="75"/>
        <v>7.1955383296831182E-2</v>
      </c>
      <c r="X129" s="50">
        <f t="shared" si="75"/>
        <v>1.1999941300461463E-2</v>
      </c>
      <c r="Y129" s="50">
        <f t="shared" si="75"/>
        <v>5.5913814825706717E-2</v>
      </c>
      <c r="Z129" s="32">
        <f t="shared" si="75"/>
        <v>9.2884943991013884E-5</v>
      </c>
      <c r="AA129" s="32">
        <f t="shared" si="75"/>
        <v>3.2797025406536691E-4</v>
      </c>
      <c r="AB129" s="32">
        <f t="shared" si="75"/>
        <v>0</v>
      </c>
      <c r="AC129" s="32">
        <f t="shared" si="75"/>
        <v>3.1658065305618458E-5</v>
      </c>
      <c r="AE129" s="19">
        <f t="shared" si="61"/>
        <v>1.9527731268274309E-5</v>
      </c>
      <c r="AF129" s="19">
        <f t="shared" si="62"/>
        <v>7.059137482559257E-6</v>
      </c>
      <c r="AG129" s="19">
        <f t="shared" si="63"/>
        <v>1.7949172774515561E-4</v>
      </c>
      <c r="AH129" s="19">
        <f t="shared" si="64"/>
        <v>0.1826399190425638</v>
      </c>
      <c r="AI129" s="19">
        <f t="shared" si="65"/>
        <v>0.17483527850634067</v>
      </c>
    </row>
    <row r="130" spans="1:56" x14ac:dyDescent="0.25">
      <c r="A130" s="45">
        <f t="shared" si="66"/>
        <v>149</v>
      </c>
      <c r="B130" s="32">
        <f t="shared" si="51"/>
        <v>5.3861221831065814E-2</v>
      </c>
      <c r="C130" s="28">
        <f t="shared" si="42"/>
        <v>1.0000000000000002E-6</v>
      </c>
      <c r="D130" s="33">
        <f t="shared" si="52"/>
        <v>8.0287479651998633E-5</v>
      </c>
      <c r="E130" s="28">
        <f t="shared" si="43"/>
        <v>1E-4</v>
      </c>
      <c r="F130" s="34">
        <f t="shared" si="67"/>
        <v>8.9102419899211394E-6</v>
      </c>
      <c r="G130" s="30">
        <f t="shared" si="44"/>
        <v>-9.1089758010078867E-5</v>
      </c>
      <c r="H130" s="30">
        <f t="shared" si="72"/>
        <v>2E-3</v>
      </c>
      <c r="I130" s="31">
        <f t="shared" si="71"/>
        <v>-2.0910897580100787E-3</v>
      </c>
      <c r="J130" s="30">
        <f t="shared" si="53"/>
        <v>0.99999008975800996</v>
      </c>
      <c r="K130" s="30">
        <f t="shared" si="54"/>
        <v>0</v>
      </c>
      <c r="L130" s="29">
        <v>9.11E-2</v>
      </c>
      <c r="M130" s="29">
        <v>0.1206</v>
      </c>
      <c r="N130" s="37">
        <f t="shared" si="55"/>
        <v>5.466E-2</v>
      </c>
      <c r="O130" s="37">
        <f t="shared" si="56"/>
        <v>7.2359999999999994E-2</v>
      </c>
      <c r="P130" s="32">
        <f t="shared" si="68"/>
        <v>0.4</v>
      </c>
      <c r="Q130" s="32">
        <f t="shared" si="73"/>
        <v>0.24799342330345753</v>
      </c>
      <c r="R130" s="49">
        <v>107</v>
      </c>
      <c r="S130" s="50">
        <f t="shared" si="75"/>
        <v>4.7010387886496424E-4</v>
      </c>
      <c r="T130" s="50">
        <f t="shared" si="75"/>
        <v>0.28782153318732473</v>
      </c>
      <c r="U130" s="50">
        <f t="shared" si="75"/>
        <v>0.34538583982478965</v>
      </c>
      <c r="V130" s="50">
        <f t="shared" si="75"/>
        <v>7.1955383296831182E-2</v>
      </c>
      <c r="W130" s="50">
        <f t="shared" si="75"/>
        <v>7.1955383296831182E-2</v>
      </c>
      <c r="X130" s="50">
        <f t="shared" si="75"/>
        <v>1.1999941300461463E-2</v>
      </c>
      <c r="Y130" s="50">
        <f t="shared" si="75"/>
        <v>5.5913814825706717E-2</v>
      </c>
      <c r="Z130" s="32">
        <f t="shared" si="75"/>
        <v>9.2884943991013884E-5</v>
      </c>
      <c r="AA130" s="32">
        <f t="shared" si="75"/>
        <v>3.2797025406536691E-4</v>
      </c>
      <c r="AB130" s="32">
        <f t="shared" si="75"/>
        <v>0</v>
      </c>
      <c r="AC130" s="32">
        <f t="shared" si="75"/>
        <v>3.1658065305618458E-5</v>
      </c>
      <c r="AE130" s="19">
        <f t="shared" si="61"/>
        <v>1.8566233108050754E-5</v>
      </c>
      <c r="AF130" s="19">
        <f t="shared" si="62"/>
        <v>6.7834340134963636E-6</v>
      </c>
      <c r="AG130" s="19">
        <f t="shared" si="63"/>
        <v>1.7344878069672698E-4</v>
      </c>
      <c r="AH130" s="19">
        <f t="shared" si="64"/>
        <v>0.18264376229407997</v>
      </c>
      <c r="AI130" s="19">
        <f t="shared" si="65"/>
        <v>0.17483871540350221</v>
      </c>
    </row>
    <row r="131" spans="1:56" x14ac:dyDescent="0.25">
      <c r="A131" s="45">
        <f t="shared" si="66"/>
        <v>150</v>
      </c>
      <c r="B131" s="32">
        <f t="shared" si="51"/>
        <v>5.6505451527371763E-2</v>
      </c>
      <c r="C131" s="28">
        <f t="shared" si="42"/>
        <v>1.0000000000000002E-6</v>
      </c>
      <c r="D131" s="33">
        <f t="shared" si="52"/>
        <v>7.7414468073752068E-5</v>
      </c>
      <c r="E131" s="28">
        <f t="shared" si="43"/>
        <v>1E-4</v>
      </c>
      <c r="F131" s="34">
        <f t="shared" si="67"/>
        <v>8.4906146995533773E-6</v>
      </c>
      <c r="G131" s="30">
        <f t="shared" si="44"/>
        <v>-9.1509385300446626E-5</v>
      </c>
      <c r="H131" s="30">
        <f t="shared" si="72"/>
        <v>2E-3</v>
      </c>
      <c r="I131" s="31">
        <f t="shared" si="71"/>
        <v>-2.0915093853004466E-3</v>
      </c>
      <c r="J131" s="30">
        <f t="shared" si="53"/>
        <v>0.99999050938530043</v>
      </c>
      <c r="K131" s="30">
        <f t="shared" si="54"/>
        <v>0</v>
      </c>
      <c r="L131" s="29">
        <v>9.11E-2</v>
      </c>
      <c r="M131" s="29">
        <v>0.1206</v>
      </c>
      <c r="N131" s="37">
        <f t="shared" si="55"/>
        <v>3.6439999999999993E-2</v>
      </c>
      <c r="O131" s="37">
        <f t="shared" si="56"/>
        <v>4.8239999999999991E-2</v>
      </c>
      <c r="P131" s="32">
        <f t="shared" si="68"/>
        <v>0.60000000000000009</v>
      </c>
      <c r="Q131" s="32">
        <f t="shared" si="73"/>
        <v>0.24799342330345753</v>
      </c>
      <c r="R131" s="49">
        <v>108</v>
      </c>
      <c r="S131" s="50">
        <f t="shared" si="75"/>
        <v>4.7010387886496424E-4</v>
      </c>
      <c r="T131" s="50">
        <f t="shared" si="75"/>
        <v>0.28782153318732473</v>
      </c>
      <c r="U131" s="50">
        <f t="shared" si="75"/>
        <v>0.34538583982478965</v>
      </c>
      <c r="V131" s="50">
        <f t="shared" si="75"/>
        <v>7.1955383296831182E-2</v>
      </c>
      <c r="W131" s="50">
        <f t="shared" si="75"/>
        <v>7.1955383296831182E-2</v>
      </c>
      <c r="X131" s="50">
        <f t="shared" si="75"/>
        <v>1.1999941300461463E-2</v>
      </c>
      <c r="Y131" s="50">
        <f t="shared" si="75"/>
        <v>5.5913814825706717E-2</v>
      </c>
      <c r="Z131" s="32">
        <f t="shared" si="75"/>
        <v>9.2884943991013884E-5</v>
      </c>
      <c r="AA131" s="32">
        <f t="shared" si="75"/>
        <v>3.2797025406536691E-4</v>
      </c>
      <c r="AB131" s="32">
        <f t="shared" si="75"/>
        <v>0</v>
      </c>
      <c r="AC131" s="32">
        <f t="shared" si="75"/>
        <v>3.1658065305618458E-5</v>
      </c>
      <c r="AE131" s="19">
        <f t="shared" si="61"/>
        <v>1.7697407470774583E-5</v>
      </c>
      <c r="AF131" s="19">
        <f t="shared" si="62"/>
        <v>6.5245575618675319E-6</v>
      </c>
      <c r="AG131" s="19">
        <f t="shared" si="63"/>
        <v>1.676092815146087E-4</v>
      </c>
      <c r="AH131" s="19">
        <f t="shared" si="64"/>
        <v>0.18264744113655329</v>
      </c>
      <c r="AI131" s="19">
        <f t="shared" si="65"/>
        <v>0.17484200376229991</v>
      </c>
    </row>
    <row r="132" spans="1:56" x14ac:dyDescent="0.25">
      <c r="A132" s="45">
        <f t="shared" si="66"/>
        <v>151</v>
      </c>
      <c r="B132" s="32">
        <f t="shared" si="51"/>
        <v>5.9149984740616272E-2</v>
      </c>
      <c r="C132" s="28">
        <f t="shared" si="42"/>
        <v>1.0000000000000002E-6</v>
      </c>
      <c r="D132" s="33">
        <f t="shared" si="52"/>
        <v>7.6016748358405964E-5</v>
      </c>
      <c r="E132" s="28">
        <f t="shared" si="43"/>
        <v>1E-4</v>
      </c>
      <c r="F132" s="34">
        <f t="shared" si="67"/>
        <v>8.2882711460189465E-6</v>
      </c>
      <c r="G132" s="30">
        <f t="shared" si="44"/>
        <v>-9.1711728853981065E-5</v>
      </c>
      <c r="H132" s="30">
        <f t="shared" si="72"/>
        <v>2E-3</v>
      </c>
      <c r="I132" s="31">
        <f t="shared" si="71"/>
        <v>-2.0917117288539811E-3</v>
      </c>
      <c r="J132" s="30">
        <f t="shared" si="53"/>
        <v>0.9999907117288539</v>
      </c>
      <c r="K132" s="30">
        <f t="shared" si="54"/>
        <v>0</v>
      </c>
      <c r="L132" s="29">
        <v>9.11E-2</v>
      </c>
      <c r="M132" s="29">
        <v>0.1206</v>
      </c>
      <c r="N132" s="37">
        <f t="shared" si="55"/>
        <v>1.8219999999999997E-2</v>
      </c>
      <c r="O132" s="37">
        <f t="shared" si="56"/>
        <v>2.4119999999999996E-2</v>
      </c>
      <c r="P132" s="32">
        <f t="shared" si="68"/>
        <v>0.8</v>
      </c>
      <c r="Q132" s="32">
        <f t="shared" si="73"/>
        <v>0.24799342330345753</v>
      </c>
      <c r="R132" s="49">
        <v>109</v>
      </c>
      <c r="S132" s="50">
        <f t="shared" si="75"/>
        <v>4.7010387886496424E-4</v>
      </c>
      <c r="T132" s="50">
        <f t="shared" si="75"/>
        <v>0.28782153318732473</v>
      </c>
      <c r="U132" s="50">
        <f t="shared" si="75"/>
        <v>0.34538583982478965</v>
      </c>
      <c r="V132" s="50">
        <f t="shared" si="75"/>
        <v>7.1955383296831182E-2</v>
      </c>
      <c r="W132" s="50">
        <f t="shared" si="75"/>
        <v>7.1955383296831182E-2</v>
      </c>
      <c r="X132" s="50">
        <f t="shared" si="75"/>
        <v>1.1999941300461463E-2</v>
      </c>
      <c r="Y132" s="50">
        <f t="shared" si="75"/>
        <v>5.5913814825706717E-2</v>
      </c>
      <c r="Z132" s="32">
        <f t="shared" si="75"/>
        <v>9.2884943991013884E-5</v>
      </c>
      <c r="AA132" s="32">
        <f t="shared" si="75"/>
        <v>3.2797025406536691E-4</v>
      </c>
      <c r="AB132" s="32">
        <f t="shared" si="75"/>
        <v>0</v>
      </c>
      <c r="AC132" s="32">
        <f t="shared" si="75"/>
        <v>3.1658065305618458E-5</v>
      </c>
      <c r="AE132" s="19">
        <f t="shared" si="61"/>
        <v>1.6906175113741565E-5</v>
      </c>
      <c r="AF132" s="19">
        <f t="shared" si="62"/>
        <v>6.2804452832911838E-6</v>
      </c>
      <c r="AG132" s="19">
        <f t="shared" si="63"/>
        <v>1.6196638072056202E-4</v>
      </c>
      <c r="AH132" s="19">
        <f t="shared" si="64"/>
        <v>0.18265096805008421</v>
      </c>
      <c r="AI132" s="19">
        <f t="shared" si="65"/>
        <v>0.17484515509419868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9E58-C34B-334C-85D6-382DE760F7C0}">
  <dimension ref="A2:CB142"/>
  <sheetViews>
    <sheetView zoomScale="85" zoomScaleNormal="85" workbookViewId="0">
      <selection activeCell="E23" sqref="E23:E33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1.4855621635900602E-2</v>
      </c>
      <c r="E5" s="3">
        <f>D5</f>
        <v>1.4855621635900602E-2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5.6807584588881264E-2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0.15911072210465052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3.4987923067738229E-2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42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1.3803212836101999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0.10076627975089091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3.54620813631659E-2</v>
      </c>
      <c r="T12" s="1">
        <f ca="1">AVERAGE(INDIRECT(ADDRESS(23,COLUMN())&amp;":"&amp;ADDRESS(23 + $L$20,COLUMN())))</f>
        <v>0.13734599445005127</v>
      </c>
      <c r="U12" s="1">
        <f ca="1">AVERAGE(INDIRECT(ADDRESS(23,COLUMN())&amp;":"&amp;ADDRESS(23 + $L$20,COLUMN())))</f>
        <v>0.16481519334006151</v>
      </c>
      <c r="V12" s="1">
        <f ca="1">AVERAGE(INDIRECT(ADDRESS(23,COLUMN())&amp;":"&amp;ADDRESS(23 + $L$20,COLUMN())))</f>
        <v>3.4336498612512818E-2</v>
      </c>
      <c r="W12" s="1">
        <f ca="1">AVERAGE(INDIRECT(ADDRESS(23,COLUMN())&amp;":"&amp;ADDRESS(23 + $L$20,COLUMN())))</f>
        <v>3.4336498612512818E-2</v>
      </c>
      <c r="X12" s="1">
        <f ca="1">AVERAGE(INDIRECT(ADDRESS(23,COLUMN())&amp;":"&amp;ADDRESS(23 + $L$20,COLUMN())))</f>
        <v>0.3628765663011207</v>
      </c>
      <c r="Y12" s="1">
        <f ca="1">AVERAGE(INDIRECT(ADDRESS(23,COLUMN())&amp;":"&amp;ADDRESS(23 + $L$20,COLUMN())))</f>
        <v>7.9751787768477564E-2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0.67252748167447418</v>
      </c>
      <c r="C13" s="9" t="s">
        <v>49</v>
      </c>
      <c r="D13" s="9">
        <f>(1-EXP(-$N$6))*F13/SUM($F$5,$F$13,$F$14)</f>
        <v>2.37905245038698E-2</v>
      </c>
      <c r="E13" s="3">
        <f>D13</f>
        <v>2.37905245038698E-2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6.045324679503835E-2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4.4273209703770168E-2</v>
      </c>
      <c r="T13" s="1">
        <f ca="1">_xlfn.STDEV.P(INDIRECT(ADDRESS(23,COLUMN())&amp;":"&amp;ADDRESS(23 + $L$20,COLUMN())))</f>
        <v>7.3009185572573368E-2</v>
      </c>
      <c r="U13" s="1">
        <f ca="1">_xlfn.STDEV.P(INDIRECT(ADDRESS(23,COLUMN())&amp;":"&amp;ADDRESS(23 + $L$20,COLUMN())))</f>
        <v>8.7611022687088133E-2</v>
      </c>
      <c r="V13" s="1">
        <f ca="1">_xlfn.STDEV.P(INDIRECT(ADDRESS(23,COLUMN())&amp;":"&amp;ADDRESS(23 + $L$20,COLUMN())))</f>
        <v>1.8252296393143342E-2</v>
      </c>
      <c r="W13" s="1">
        <f ca="1">_xlfn.STDEV.P(INDIRECT(ADDRESS(23,COLUMN())&amp;":"&amp;ADDRESS(23 + $L$20,COLUMN())))</f>
        <v>1.8252296393143342E-2</v>
      </c>
      <c r="X13" s="1">
        <f ca="1">_xlfn.STDEV.P(INDIRECT(ADDRESS(23,COLUMN())&amp;":"&amp;ADDRESS(23 + $L$20,COLUMN())))</f>
        <v>0.1693193764322013</v>
      </c>
      <c r="Y13" s="1">
        <f ca="1">_xlfn.STDEV.P(INDIRECT(ADDRESS(23,COLUMN())&amp;":"&amp;ADDRESS(23 + $L$20,COLUMN())))</f>
        <v>2.0123085386328111E-2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0.99887198176220471</v>
      </c>
      <c r="C14" s="9" t="s">
        <v>52</v>
      </c>
      <c r="D14" s="9">
        <f>(1-EXP(-$N$6))*F14/SUM($F$5,$F$13,$F$14)</f>
        <v>1.6578012550207917E-2</v>
      </c>
      <c r="E14" s="3">
        <f>D14</f>
        <v>1.6578012550207917E-2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4.0189137403709101E-2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3.1610155845265261E-4</v>
      </c>
      <c r="T14" s="1">
        <f ca="1">MIN(INDIRECT(ADDRESS(23,COLUMN())&amp;":"&amp;ADDRESS(23 + $L$20,COLUMN())))</f>
        <v>5.2679881267182468E-2</v>
      </c>
      <c r="U14" s="1">
        <f ca="1">MIN(INDIRECT(ADDRESS(23,COLUMN())&amp;":"&amp;ADDRESS(23 + $L$20,COLUMN())))</f>
        <v>6.3215857520618965E-2</v>
      </c>
      <c r="V14" s="1">
        <f ca="1">MIN(INDIRECT(ADDRESS(23,COLUMN())&amp;":"&amp;ADDRESS(23 + $L$20,COLUMN())))</f>
        <v>1.3169970316795617E-2</v>
      </c>
      <c r="W14" s="1">
        <f ca="1">MIN(INDIRECT(ADDRESS(23,COLUMN())&amp;":"&amp;ADDRESS(23 + $L$20,COLUMN())))</f>
        <v>1.3169970316795617E-2</v>
      </c>
      <c r="X14" s="1">
        <f ca="1">MIN(INDIRECT(ADDRESS(23,COLUMN())&amp;":"&amp;ADDRESS(23 + $L$20,COLUMN())))</f>
        <v>1.2000003811786519E-2</v>
      </c>
      <c r="Y14" s="1">
        <f ca="1">MIN(INDIRECT(ADDRESS(23,COLUMN())&amp;":"&amp;ADDRESS(23 + $L$20,COLUMN())))</f>
        <v>0.05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3.6420467809752184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0.30531108946882324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0.15911072210465052</v>
      </c>
      <c r="T15" s="1">
        <f ca="1">MAX(INDIRECT(ADDRESS(23,COLUMN())&amp;":"&amp;ADDRESS(23 + $L$20,COLUMN())))</f>
        <v>0.29419015989408548</v>
      </c>
      <c r="U15" s="1">
        <f ca="1">MAX(INDIRECT(ADDRESS(23,COLUMN())&amp;":"&amp;ADDRESS(23 + $L$20,COLUMN())))</f>
        <v>0.35302819187290257</v>
      </c>
      <c r="V15" s="1">
        <f ca="1">MAX(INDIRECT(ADDRESS(23,COLUMN())&amp;":"&amp;ADDRESS(23 + $L$20,COLUMN())))</f>
        <v>7.354753997352137E-2</v>
      </c>
      <c r="W15" s="1">
        <f ca="1">MAX(INDIRECT(ADDRESS(23,COLUMN())&amp;":"&amp;ADDRESS(23 + $L$20,COLUMN())))</f>
        <v>7.354753997352137E-2</v>
      </c>
      <c r="X15" s="1">
        <f ca="1">MAX(INDIRECT(ADDRESS(23,COLUMN())&amp;":"&amp;ADDRESS(23 + $L$20,COLUMN())))</f>
        <v>0.6700049464981146</v>
      </c>
      <c r="Y15" s="1">
        <f ca="1">MAX(INDIRECT(ADDRESS(23,COLUMN())&amp;":"&amp;ADDRESS(23 + $L$20,COLUMN())))</f>
        <v>0.11931210104066133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0.21523151617784947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0.11632159482933231</v>
      </c>
      <c r="R16" s="38">
        <f ca="1">R14/(R14+R15)</f>
        <v>0</v>
      </c>
      <c r="S16" s="38">
        <f t="shared" ref="S16:Y16" ca="1" si="5">S14/(S14+S15)</f>
        <v>1.9827376045616425E-3</v>
      </c>
      <c r="T16" s="38">
        <f t="shared" ca="1" si="5"/>
        <v>0.15187209910322111</v>
      </c>
      <c r="U16" s="38">
        <f t="shared" ca="1" si="5"/>
        <v>0.15187209910322111</v>
      </c>
      <c r="V16" s="38">
        <f t="shared" ca="1" si="5"/>
        <v>0.15187209910322111</v>
      </c>
      <c r="W16" s="38">
        <f t="shared" ca="1" si="5"/>
        <v>0.15187209910322111</v>
      </c>
      <c r="X16" s="38">
        <f t="shared" ca="1" si="5"/>
        <v>1.7595185792029441E-2</v>
      </c>
      <c r="Y16" s="38">
        <f t="shared" ca="1" si="5"/>
        <v>0.29531261907849221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0.30403016685063339</v>
      </c>
      <c r="E17" s="11"/>
      <c r="F17" s="11"/>
      <c r="G17" s="11"/>
      <c r="H17" s="24" t="s">
        <v>61</v>
      </c>
      <c r="I17" s="15">
        <v>1.0100469134767291</v>
      </c>
      <c r="J17" s="11"/>
      <c r="K17" s="47" t="s">
        <v>93</v>
      </c>
      <c r="L17" s="53">
        <v>1.2E-2</v>
      </c>
      <c r="M17" s="32">
        <f ca="1">X14</f>
        <v>1.2000003811786519E-2</v>
      </c>
      <c r="P17" s="1" t="s">
        <v>62</v>
      </c>
      <c r="Q17" s="1">
        <f t="shared" ref="Q17:W17" si="7">Q23/(Q23+Q99)</f>
        <v>0.19073954662717252</v>
      </c>
      <c r="R17" s="1">
        <f t="shared" si="7"/>
        <v>0</v>
      </c>
      <c r="S17" s="1">
        <f t="shared" si="7"/>
        <v>0.9947907134595303</v>
      </c>
      <c r="T17" s="1">
        <f t="shared" si="7"/>
        <v>0.17865254161522262</v>
      </c>
      <c r="U17" s="1">
        <f t="shared" si="7"/>
        <v>0.17865254161522262</v>
      </c>
      <c r="V17" s="1">
        <f t="shared" si="7"/>
        <v>0.17865254161522262</v>
      </c>
      <c r="W17" s="1">
        <f t="shared" si="7"/>
        <v>0.17865254161522262</v>
      </c>
      <c r="X17" s="1">
        <f>X23/(X23+X99)</f>
        <v>0.29428487700194911</v>
      </c>
      <c r="Y17" s="1">
        <f>Y23/(Y23+Y99)</f>
        <v>0.31869942037025289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0</v>
      </c>
      <c r="J18" s="11"/>
      <c r="K18" s="47" t="s">
        <v>95</v>
      </c>
      <c r="L18" s="53">
        <v>0.9</v>
      </c>
      <c r="M18" s="32">
        <f ca="1">X15</f>
        <v>0.6700049464981146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0.11931210104066133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4.7285787727069808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42</v>
      </c>
      <c r="B23" s="32">
        <f>C23/AE23</f>
        <v>1</v>
      </c>
      <c r="C23" s="28">
        <f t="shared" ref="C23:C86" si="8">MAX(D23-E23,$I$14*E23)</f>
        <v>0.13450532810360052</v>
      </c>
      <c r="D23" s="33">
        <f>I7</f>
        <v>0.15911072210465052</v>
      </c>
      <c r="E23" s="28">
        <f t="shared" ref="E23:E86" si="9">MAX($I$15,((EXP($Y$9+$Y$8*A23)-1)/EXP($Y$9+$Y$8*A23))*F23)</f>
        <v>2.4605394001049993E-2</v>
      </c>
      <c r="F23" s="34">
        <f>I8</f>
        <v>3.4987923067738229E-2</v>
      </c>
      <c r="G23" s="30">
        <f t="shared" ref="G23:G86" si="10">F23-E23</f>
        <v>1.0382529066688236E-2</v>
      </c>
      <c r="H23" s="30">
        <f>$I$3*(F23-E23)</f>
        <v>6.2295174400129414E-3</v>
      </c>
      <c r="I23" s="31">
        <f t="shared" ref="I23:I40" si="11">G23-H23</f>
        <v>4.1530116266752948E-3</v>
      </c>
      <c r="J23" s="30">
        <f>I5</f>
        <v>0.01</v>
      </c>
      <c r="K23" s="30"/>
      <c r="L23" s="29">
        <v>3.8908640611975534E-2</v>
      </c>
      <c r="M23" s="29">
        <v>3.9117095591979782E-2</v>
      </c>
      <c r="N23" s="37">
        <f>L23*(1-P23)+L28*P23</f>
        <v>3.8908640611975534E-2</v>
      </c>
      <c r="O23" s="37">
        <f>M23*(1-P23)+M28*P23</f>
        <v>3.9117095591979782E-2</v>
      </c>
      <c r="P23" s="37">
        <f>0</f>
        <v>0</v>
      </c>
      <c r="Q23" s="32">
        <f t="shared" ref="Q23:Q86" si="12">N23+(H23*($D$5+$D$14))/(C24+E24)</f>
        <v>4.0189137403709101E-2</v>
      </c>
      <c r="R23" s="43">
        <v>0</v>
      </c>
      <c r="S23" s="44">
        <f t="shared" ref="S23:S86" si="13">D23</f>
        <v>0.15911072210465052</v>
      </c>
      <c r="T23" s="44">
        <f t="shared" ref="T23:T86" si="14">Q23*(C23+E23)/(C23*($S$3*(1+$S$5))+E23*(1+$S$7))</f>
        <v>5.2679881267182468E-2</v>
      </c>
      <c r="U23" s="44">
        <f t="shared" ref="U23:U86" si="15">T23*$S$7</f>
        <v>6.3215857520618965E-2</v>
      </c>
      <c r="V23" s="44">
        <f t="shared" ref="V23:V86" si="16">T23*$S$3</f>
        <v>1.3169970316795617E-2</v>
      </c>
      <c r="W23" s="44">
        <f t="shared" ref="W23:W86" si="17">V23*$S$5</f>
        <v>1.3169970316795617E-2</v>
      </c>
      <c r="X23" s="44">
        <f>MIN((C24-AA24)/E23,1-T23-U23)</f>
        <v>0.18647273019199756</v>
      </c>
      <c r="Y23" s="44">
        <f>MIN($I$16*(1+ R23*$I$17),1-V23-W23)</f>
        <v>0.05</v>
      </c>
      <c r="Z23" s="32"/>
      <c r="AA23" s="32"/>
      <c r="AB23" s="32"/>
      <c r="AC23" s="32">
        <f>H23</f>
        <v>6.2295174400129414E-3</v>
      </c>
      <c r="AD23" s="32"/>
      <c r="AE23" s="35">
        <f>C23</f>
        <v>0.13450532810360052</v>
      </c>
      <c r="AF23" s="35">
        <f>E23</f>
        <v>2.4605394001049993E-2</v>
      </c>
      <c r="AG23" s="35">
        <f>H23</f>
        <v>6.2295174400129414E-3</v>
      </c>
      <c r="AH23" s="35">
        <f>I23</f>
        <v>4.1530116266752948E-3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43</v>
      </c>
      <c r="B24" s="32">
        <f t="shared" ref="B24:B87" si="18">C24/AE24</f>
        <v>1</v>
      </c>
      <c r="C24" s="28">
        <f t="shared" si="8"/>
        <v>0.12891797769215863</v>
      </c>
      <c r="D24" s="33">
        <f t="shared" ref="D24:D87" si="19">EXP(-N24)*D23</f>
        <v>0.1529221889734288</v>
      </c>
      <c r="E24" s="28">
        <f t="shared" si="9"/>
        <v>2.4004211281270161E-2</v>
      </c>
      <c r="F24" s="34">
        <f>MIN(D24/$I$12,F23*EXP(-O24))</f>
        <v>3.3600261272239307E-2</v>
      </c>
      <c r="G24" s="30">
        <f t="shared" si="10"/>
        <v>9.5960499909691459E-3</v>
      </c>
      <c r="H24" s="30">
        <f t="shared" ref="H24:H42" si="20">H23*EXP(-$N$6)</f>
        <v>5.8854975803436793E-3</v>
      </c>
      <c r="I24" s="31">
        <f t="shared" si="11"/>
        <v>3.7105524106254666E-3</v>
      </c>
      <c r="J24" s="30">
        <f t="shared" ref="J24:J87" si="21">1-AP24-I24-H24-E24-C24-AO24</f>
        <v>0.83748176103560212</v>
      </c>
      <c r="K24" s="30">
        <f t="shared" ref="K24:K87" si="22">(C23+E23)*$L$8</f>
        <v>0</v>
      </c>
      <c r="L24" s="29">
        <v>3.8908640611975534E-2</v>
      </c>
      <c r="M24" s="29">
        <v>3.9117095591979782E-2</v>
      </c>
      <c r="N24" s="37">
        <f t="shared" ref="N24:N87" si="23">L24*(1-P24)+L29*P24</f>
        <v>3.9671102082035135E-2</v>
      </c>
      <c r="O24" s="37">
        <f t="shared" ref="O24:O87" si="24">M24*(1-P24)+M29*P24</f>
        <v>4.0469103838259239E-2</v>
      </c>
      <c r="P24" s="32">
        <f>MOD(P23+0.2, 1)</f>
        <v>0.2</v>
      </c>
      <c r="Q24" s="32">
        <f t="shared" si="12"/>
        <v>4.0930802715364527E-2</v>
      </c>
      <c r="R24" s="43">
        <v>1</v>
      </c>
      <c r="S24" s="44">
        <f t="shared" si="13"/>
        <v>0.1529221889734288</v>
      </c>
      <c r="T24" s="44">
        <f t="shared" si="14"/>
        <v>5.3375297679119312E-2</v>
      </c>
      <c r="U24" s="44">
        <f t="shared" si="15"/>
        <v>6.4050357214943177E-2</v>
      </c>
      <c r="V24" s="44">
        <f t="shared" si="16"/>
        <v>1.3343824419779828E-2</v>
      </c>
      <c r="W24" s="44">
        <f t="shared" si="17"/>
        <v>1.3343824419779828E-2</v>
      </c>
      <c r="X24" s="44">
        <f>MIN((C25-AA25)/E24,1-T24-U24-$I$13)</f>
        <v>0.18501872216597617</v>
      </c>
      <c r="Y24" s="44">
        <f>MIN(Y23*$I$17*(1-POWER(R24,$I$19)*$I$18/100000),1-V24-W24-$I$13)</f>
        <v>5.0502345673836463E-2</v>
      </c>
      <c r="Z24" s="32">
        <f t="shared" ref="Z24:Z87" si="25">E23*(1-T23-U23)+H23*$D$14+C23*Y23</f>
        <v>2.8582273108615663E-2</v>
      </c>
      <c r="AA24" s="32">
        <f t="shared" ref="AA24:AA87" si="26">C23*(1-V23-W23-Y23)+$D$5*H23</f>
        <v>0.12432974269533303</v>
      </c>
      <c r="AB24" s="32">
        <f t="shared" ref="AB24:AB87" si="27">AK23*(BF23+BG23)+AL23*(BH23+BI23)</f>
        <v>0</v>
      </c>
      <c r="AC24" s="32">
        <f t="shared" ref="AC24:AC87" si="28">AC23*(1-($D$5+$D$13+$D$14))</f>
        <v>5.8854975803436793E-3</v>
      </c>
      <c r="AD24" s="32"/>
      <c r="AE24" s="35">
        <f t="shared" ref="AE24:AE87" si="29">AE23*(1-V23-W23-Y23)+$D$5*AG23+X23*AF23</f>
        <v>0.12891797769215863</v>
      </c>
      <c r="AF24" s="35">
        <f t="shared" ref="AF24:AF87" si="30">AF23*(1-T23-U23-X23)+AG23*$D$14+Y23*AE23</f>
        <v>2.3994038111790076E-2</v>
      </c>
      <c r="AG24" s="35">
        <f t="shared" ref="AG24:AG87" si="31">AG23*(1-$D$5-$D$14)</f>
        <v>6.0337010676475913E-3</v>
      </c>
      <c r="AH24" s="35">
        <f t="shared" ref="AH24:AH87" si="32">AH23+AE23*V23+U23*AF23</f>
        <v>7.4798938866596386E-3</v>
      </c>
      <c r="AI24" s="35">
        <f t="shared" ref="AI24:AI87" si="33">AI23+T23*AF23+W23*AE23</f>
        <v>1.3067640413082832E-2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44</v>
      </c>
      <c r="B25" s="32">
        <f>C25/AE25</f>
        <v>0.99999741344915583</v>
      </c>
      <c r="C25" s="28">
        <f t="shared" si="8"/>
        <v>0.12349546092447808</v>
      </c>
      <c r="D25" s="33">
        <f t="shared" si="19"/>
        <v>0.14686233621617567</v>
      </c>
      <c r="E25" s="28">
        <f t="shared" si="9"/>
        <v>2.3366875291697595E-2</v>
      </c>
      <c r="F25" s="34">
        <f t="shared" ref="F25:F88" si="35">MIN(D25/$I$12,F24*EXP(-O25))</f>
        <v>3.2224039128909608E-2</v>
      </c>
      <c r="G25" s="30">
        <f t="shared" si="10"/>
        <v>8.8571638372120128E-3</v>
      </c>
      <c r="H25" s="30">
        <f t="shared" si="20"/>
        <v>5.5604759279972967E-3</v>
      </c>
      <c r="I25" s="31">
        <f t="shared" si="11"/>
        <v>3.2966879092147161E-3</v>
      </c>
      <c r="J25" s="30">
        <f t="shared" si="21"/>
        <v>0.84428049994661247</v>
      </c>
      <c r="K25" s="30">
        <f t="shared" si="22"/>
        <v>0</v>
      </c>
      <c r="L25" s="29">
        <v>3.8908640611975534E-2</v>
      </c>
      <c r="M25" s="29">
        <v>3.9117095591979782E-2</v>
      </c>
      <c r="N25" s="37">
        <f t="shared" si="23"/>
        <v>4.0433563552094737E-2</v>
      </c>
      <c r="O25" s="37">
        <f t="shared" si="24"/>
        <v>4.1821112084538696E-2</v>
      </c>
      <c r="P25" s="32">
        <f t="shared" ref="P25:P88" si="36">MOD(P24+0.2, 1)</f>
        <v>0.4</v>
      </c>
      <c r="Q25" s="32">
        <f t="shared" si="12"/>
        <v>4.167375100584568E-2</v>
      </c>
      <c r="R25" s="43">
        <v>2</v>
      </c>
      <c r="S25" s="44">
        <f t="shared" si="13"/>
        <v>0.14686233621617567</v>
      </c>
      <c r="T25" s="44">
        <f t="shared" si="14"/>
        <v>5.408786367936326E-2</v>
      </c>
      <c r="U25" s="44">
        <f t="shared" si="15"/>
        <v>6.4905436415235912E-2</v>
      </c>
      <c r="V25" s="44">
        <f t="shared" si="16"/>
        <v>1.3521965919840815E-2</v>
      </c>
      <c r="W25" s="44">
        <f t="shared" si="17"/>
        <v>1.3521965919840815E-2</v>
      </c>
      <c r="X25" s="44">
        <f t="shared" ref="X25:X88" si="37">MIN((C26-AA26)/E25,1-T25-U25-$I$13)</f>
        <v>0.18393655767655484</v>
      </c>
      <c r="Y25" s="44">
        <f t="shared" ref="Y25:Y33" si="38">MIN(Y24*$I$17*(1-POWER(R25,$I$19)*$I$18/100000),1-V25-W25-$I$13)</f>
        <v>5.1009738371193367E-2</v>
      </c>
      <c r="Z25" s="32">
        <f t="shared" si="25"/>
        <v>2.7793731177084061E-2</v>
      </c>
      <c r="AA25" s="32">
        <f t="shared" si="26"/>
        <v>0.11905423242661536</v>
      </c>
      <c r="AB25" s="32">
        <f t="shared" si="27"/>
        <v>0</v>
      </c>
      <c r="AC25" s="32">
        <f t="shared" si="28"/>
        <v>5.5604759279972967E-3</v>
      </c>
      <c r="AD25" s="32"/>
      <c r="AE25" s="35">
        <f t="shared" si="29"/>
        <v>0.123495780352593</v>
      </c>
      <c r="AF25" s="35">
        <f t="shared" si="30"/>
        <v>2.3347863246919898E-2</v>
      </c>
      <c r="AG25" s="35">
        <f t="shared" si="31"/>
        <v>5.844039915498824E-3</v>
      </c>
      <c r="AH25" s="35">
        <f t="shared" si="32"/>
        <v>1.0736979457626011E-2</v>
      </c>
      <c r="AI25" s="35">
        <f t="shared" si="33"/>
        <v>1.6068588198701019E-2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45</v>
      </c>
      <c r="B26" s="32">
        <f t="shared" si="18"/>
        <v>0.99999145785348464</v>
      </c>
      <c r="C26" s="28">
        <f t="shared" si="8"/>
        <v>0.11823681387625294</v>
      </c>
      <c r="D26" s="33">
        <f t="shared" si="19"/>
        <v>0.14093511887472332</v>
      </c>
      <c r="E26" s="28">
        <f t="shared" si="9"/>
        <v>2.2698304998470378E-2</v>
      </c>
      <c r="F26" s="34">
        <f t="shared" si="35"/>
        <v>3.0862430738818607E-2</v>
      </c>
      <c r="G26" s="30">
        <f t="shared" si="10"/>
        <v>8.1641257403482284E-3</v>
      </c>
      <c r="H26" s="30">
        <f t="shared" si="20"/>
        <v>5.2534033229577693E-3</v>
      </c>
      <c r="I26" s="31">
        <f t="shared" si="11"/>
        <v>2.9107224173904591E-3</v>
      </c>
      <c r="J26" s="30">
        <f t="shared" si="21"/>
        <v>0.85090075538492849</v>
      </c>
      <c r="K26" s="30">
        <f t="shared" si="22"/>
        <v>0</v>
      </c>
      <c r="L26" s="29">
        <v>3.8908640611975534E-2</v>
      </c>
      <c r="M26" s="29">
        <v>3.9117095591979782E-2</v>
      </c>
      <c r="N26" s="37">
        <f t="shared" si="23"/>
        <v>4.1196025022154331E-2</v>
      </c>
      <c r="O26" s="37">
        <f t="shared" si="24"/>
        <v>4.3173120330818146E-2</v>
      </c>
      <c r="P26" s="32">
        <f t="shared" si="36"/>
        <v>0.60000000000000009</v>
      </c>
      <c r="Q26" s="32">
        <f t="shared" si="12"/>
        <v>4.2417932864497847E-2</v>
      </c>
      <c r="R26" s="43">
        <v>3</v>
      </c>
      <c r="S26" s="44">
        <f t="shared" si="13"/>
        <v>0.14093511887472332</v>
      </c>
      <c r="T26" s="44">
        <f t="shared" si="14"/>
        <v>5.4818156578797114E-2</v>
      </c>
      <c r="U26" s="44">
        <f t="shared" si="15"/>
        <v>6.5781787894556534E-2</v>
      </c>
      <c r="V26" s="44">
        <f t="shared" si="16"/>
        <v>1.3704539144699279E-2</v>
      </c>
      <c r="W26" s="44">
        <f t="shared" si="17"/>
        <v>1.3704539144699279E-2</v>
      </c>
      <c r="X26" s="44">
        <f t="shared" si="37"/>
        <v>0.18320725017812561</v>
      </c>
      <c r="Y26" s="44">
        <f t="shared" si="38"/>
        <v>5.1522228799079334E-2</v>
      </c>
      <c r="Z26" s="32">
        <f t="shared" si="25"/>
        <v>2.6978026479346578E-2</v>
      </c>
      <c r="AA26" s="32">
        <f t="shared" si="26"/>
        <v>0.11393879127144074</v>
      </c>
      <c r="AB26" s="32">
        <f t="shared" si="27"/>
        <v>0</v>
      </c>
      <c r="AC26" s="32">
        <f t="shared" si="28"/>
        <v>5.2534033229577693E-3</v>
      </c>
      <c r="AD26" s="32"/>
      <c r="AE26" s="35">
        <f t="shared" si="29"/>
        <v>0.1182378238810682</v>
      </c>
      <c r="AF26" s="35">
        <f t="shared" si="30"/>
        <v>2.2671468367065285E-2</v>
      </c>
      <c r="AG26" s="35">
        <f t="shared" si="31"/>
        <v>5.660340502626017E-3</v>
      </c>
      <c r="AH26" s="35">
        <f t="shared" si="32"/>
        <v>1.3922288444202503E-2</v>
      </c>
      <c r="AI26" s="35">
        <f t="shared" si="33"/>
        <v>1.9001329976376748E-2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46</v>
      </c>
      <c r="B27" s="32">
        <f t="shared" si="18"/>
        <v>0.99998180244150991</v>
      </c>
      <c r="C27" s="28">
        <f t="shared" si="8"/>
        <v>0.11314076422556403</v>
      </c>
      <c r="D27" s="33">
        <f t="shared" si="19"/>
        <v>0.13514403669693256</v>
      </c>
      <c r="E27" s="28">
        <f t="shared" si="9"/>
        <v>2.2003272471368535E-2</v>
      </c>
      <c r="F27" s="34">
        <f t="shared" si="35"/>
        <v>2.9518420196041926E-2</v>
      </c>
      <c r="G27" s="30">
        <f t="shared" si="10"/>
        <v>7.5151477246733905E-3</v>
      </c>
      <c r="H27" s="30">
        <f t="shared" si="20"/>
        <v>4.9632885441882896E-3</v>
      </c>
      <c r="I27" s="31">
        <f t="shared" si="11"/>
        <v>2.5518591804851009E-3</v>
      </c>
      <c r="J27" s="30">
        <f t="shared" si="21"/>
        <v>0.85734081557839403</v>
      </c>
      <c r="K27" s="30">
        <f t="shared" si="22"/>
        <v>0</v>
      </c>
      <c r="L27" s="29">
        <v>3.8908640611975534E-2</v>
      </c>
      <c r="M27" s="29">
        <v>3.9117095591979782E-2</v>
      </c>
      <c r="N27" s="37">
        <f t="shared" si="23"/>
        <v>4.1958486492213933E-2</v>
      </c>
      <c r="O27" s="37">
        <f t="shared" si="24"/>
        <v>4.4525128577097603E-2</v>
      </c>
      <c r="P27" s="32">
        <f t="shared" si="36"/>
        <v>0.8</v>
      </c>
      <c r="Q27" s="32">
        <f t="shared" si="12"/>
        <v>4.3163302429154199E-2</v>
      </c>
      <c r="R27" s="43">
        <v>4</v>
      </c>
      <c r="S27" s="44">
        <f t="shared" si="13"/>
        <v>0.13514403669693256</v>
      </c>
      <c r="T27" s="44">
        <f t="shared" si="14"/>
        <v>5.5566749027072891E-2</v>
      </c>
      <c r="U27" s="44">
        <f t="shared" si="15"/>
        <v>6.6680098832487461E-2</v>
      </c>
      <c r="V27" s="44">
        <f t="shared" si="16"/>
        <v>1.3891687256768223E-2</v>
      </c>
      <c r="W27" s="44">
        <f t="shared" si="17"/>
        <v>1.3891687256768223E-2</v>
      </c>
      <c r="X27" s="44">
        <f t="shared" si="37"/>
        <v>0.18281486531101399</v>
      </c>
      <c r="Y27" s="44">
        <f t="shared" si="38"/>
        <v>5.2039868173951925E-2</v>
      </c>
      <c r="Z27" s="32">
        <f t="shared" si="25"/>
        <v>2.6139805839241366E-2</v>
      </c>
      <c r="AA27" s="32">
        <f t="shared" si="26"/>
        <v>0.10898227018308987</v>
      </c>
      <c r="AB27" s="32">
        <f t="shared" si="27"/>
        <v>0</v>
      </c>
      <c r="AC27" s="32">
        <f t="shared" si="28"/>
        <v>4.9632885441882896E-3</v>
      </c>
      <c r="AD27" s="32"/>
      <c r="AE27" s="35">
        <f t="shared" si="29"/>
        <v>0.11314282314870601</v>
      </c>
      <c r="AF27" s="35">
        <f t="shared" si="30"/>
        <v>2.1969426574434049E-2</v>
      </c>
      <c r="AG27" s="35">
        <f t="shared" si="31"/>
        <v>5.4824154298976566E-3</v>
      </c>
      <c r="AH27" s="35">
        <f t="shared" si="32"/>
        <v>1.70340530533451E-2</v>
      </c>
      <c r="AI27" s="35">
        <f t="shared" si="33"/>
        <v>2.1864532964955937E-2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47</v>
      </c>
      <c r="B28" s="32">
        <f t="shared" si="18"/>
        <v>0.99996840385657371</v>
      </c>
      <c r="C28" s="28">
        <f t="shared" si="8"/>
        <v>0.10820575957487596</v>
      </c>
      <c r="D28" s="33">
        <f t="shared" si="19"/>
        <v>0.1294921420564287</v>
      </c>
      <c r="E28" s="28">
        <f t="shared" si="9"/>
        <v>2.1286382481552738E-2</v>
      </c>
      <c r="F28" s="34">
        <f t="shared" si="35"/>
        <v>2.8194793833935996E-2</v>
      </c>
      <c r="G28" s="30">
        <f>F28-E28</f>
        <v>6.9084113523832577E-3</v>
      </c>
      <c r="H28" s="30">
        <f t="shared" si="20"/>
        <v>4.6891951099998844E-3</v>
      </c>
      <c r="I28" s="31">
        <f t="shared" si="11"/>
        <v>2.2192162423833733E-3</v>
      </c>
      <c r="J28" s="30">
        <f t="shared" si="21"/>
        <v>0.86359944659118792</v>
      </c>
      <c r="K28" s="30">
        <f t="shared" si="22"/>
        <v>0</v>
      </c>
      <c r="L28" s="29">
        <v>4.2720947962273534E-2</v>
      </c>
      <c r="M28" s="29">
        <v>4.587713682337706E-2</v>
      </c>
      <c r="N28" s="37">
        <f t="shared" si="23"/>
        <v>4.2720947962273534E-2</v>
      </c>
      <c r="O28" s="37">
        <f t="shared" si="24"/>
        <v>4.587713682337706E-2</v>
      </c>
      <c r="P28" s="32">
        <f t="shared" si="36"/>
        <v>0</v>
      </c>
      <c r="Q28" s="32">
        <f t="shared" si="12"/>
        <v>4.3909862962714694E-2</v>
      </c>
      <c r="R28" s="43">
        <v>5</v>
      </c>
      <c r="S28" s="44">
        <f t="shared" si="13"/>
        <v>0.1294921420564287</v>
      </c>
      <c r="T28" s="44">
        <f t="shared" si="14"/>
        <v>5.6334267771164848E-2</v>
      </c>
      <c r="U28" s="44">
        <f t="shared" si="15"/>
        <v>6.760112132539782E-2</v>
      </c>
      <c r="V28" s="44">
        <f t="shared" si="16"/>
        <v>1.4083566942791212E-2</v>
      </c>
      <c r="W28" s="44">
        <f t="shared" si="17"/>
        <v>1.4083566942791212E-2</v>
      </c>
      <c r="X28" s="44">
        <f t="shared" si="37"/>
        <v>0.18253044916771055</v>
      </c>
      <c r="Y28" s="44">
        <f t="shared" si="38"/>
        <v>5.2562708226836008E-2</v>
      </c>
      <c r="Z28" s="32">
        <f t="shared" si="25"/>
        <v>2.5283553684323078E-2</v>
      </c>
      <c r="AA28" s="32">
        <f t="shared" si="26"/>
        <v>0.10418323428162118</v>
      </c>
      <c r="AB28" s="32">
        <f t="shared" si="27"/>
        <v>0</v>
      </c>
      <c r="AC28" s="32">
        <f t="shared" si="28"/>
        <v>4.6891951099998844E-3</v>
      </c>
      <c r="AD28" s="32"/>
      <c r="AE28" s="35">
        <f t="shared" si="29"/>
        <v>0.10820917856760202</v>
      </c>
      <c r="AF28" s="35">
        <f t="shared" si="30"/>
        <v>2.1246220819551766E-2</v>
      </c>
      <c r="AG28" s="35">
        <f t="shared" si="31"/>
        <v>5.3100831888179762E-3</v>
      </c>
      <c r="AH28" s="35">
        <f t="shared" si="32"/>
        <v>2.0070721303151101E-2</v>
      </c>
      <c r="AI28" s="35">
        <f t="shared" si="33"/>
        <v>2.4657047292215881E-2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48</v>
      </c>
      <c r="B29" s="32">
        <f t="shared" si="18"/>
        <v>0.99995131094505785</v>
      </c>
      <c r="C29" s="28">
        <f t="shared" si="8"/>
        <v>0.10342539955258649</v>
      </c>
      <c r="D29" s="33">
        <f t="shared" si="19"/>
        <v>0.12397727647504816</v>
      </c>
      <c r="E29" s="28">
        <f t="shared" si="9"/>
        <v>2.055187692246167E-2</v>
      </c>
      <c r="F29" s="34">
        <f t="shared" si="35"/>
        <v>2.6893901685372548E-2</v>
      </c>
      <c r="G29" s="30">
        <f t="shared" si="10"/>
        <v>6.3420247629108785E-3</v>
      </c>
      <c r="H29" s="30">
        <f t="shared" si="20"/>
        <v>4.43023825511698E-3</v>
      </c>
      <c r="I29" s="31">
        <f t="shared" si="11"/>
        <v>1.9117865077938985E-3</v>
      </c>
      <c r="J29" s="30">
        <f t="shared" si="21"/>
        <v>0.86968069876204102</v>
      </c>
      <c r="K29" s="30">
        <f t="shared" si="22"/>
        <v>0</v>
      </c>
      <c r="L29" s="29">
        <v>4.2720947962273534E-2</v>
      </c>
      <c r="M29" s="29">
        <v>4.587713682337706E-2</v>
      </c>
      <c r="N29" s="37">
        <f t="shared" si="23"/>
        <v>4.3521905619159092E-2</v>
      </c>
      <c r="O29" s="37">
        <f t="shared" si="24"/>
        <v>4.7237787321848718E-2</v>
      </c>
      <c r="P29" s="32">
        <f t="shared" si="36"/>
        <v>0.2</v>
      </c>
      <c r="Q29" s="32">
        <f t="shared" si="12"/>
        <v>4.4696069619816349E-2</v>
      </c>
      <c r="R29" s="43">
        <v>6</v>
      </c>
      <c r="S29" s="44">
        <f t="shared" si="13"/>
        <v>0.12397727647504816</v>
      </c>
      <c r="T29" s="44">
        <f t="shared" si="14"/>
        <v>5.7169898545609013E-2</v>
      </c>
      <c r="U29" s="44">
        <f t="shared" si="15"/>
        <v>6.8603878254730813E-2</v>
      </c>
      <c r="V29" s="44">
        <f t="shared" si="16"/>
        <v>1.4292474636402253E-2</v>
      </c>
      <c r="W29" s="44">
        <f t="shared" si="17"/>
        <v>1.4292474636402253E-2</v>
      </c>
      <c r="X29" s="44">
        <f t="shared" si="37"/>
        <v>0.18267852646223112</v>
      </c>
      <c r="Y29" s="44">
        <f>MIN(Y28*$I$17*(1-POWER(R29,$I$19)*$I$18/100000),1-V29-W29-$I$13)</f>
        <v>5.309080120849359E-2</v>
      </c>
      <c r="Z29" s="32">
        <f t="shared" si="25"/>
        <v>2.4413571690624566E-2</v>
      </c>
      <c r="AA29" s="32">
        <f t="shared" si="26"/>
        <v>9.9539986597072985E-2</v>
      </c>
      <c r="AB29" s="32">
        <f t="shared" si="27"/>
        <v>0</v>
      </c>
      <c r="AC29" s="32">
        <f t="shared" si="28"/>
        <v>4.43023825511698E-3</v>
      </c>
      <c r="AD29" s="32"/>
      <c r="AE29" s="35">
        <f t="shared" si="29"/>
        <v>0.1034304354827424</v>
      </c>
      <c r="AF29" s="35">
        <f t="shared" si="30"/>
        <v>2.0510778052401313E-2</v>
      </c>
      <c r="AG29" s="35">
        <f t="shared" si="31"/>
        <v>5.143167976362867E-3</v>
      </c>
      <c r="AH29" s="35">
        <f t="shared" si="32"/>
        <v>2.3030960864661085E-2</v>
      </c>
      <c r="AI29" s="35">
        <f t="shared" si="33"/>
        <v>2.7377908795171078E-2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49</v>
      </c>
      <c r="B30" s="32">
        <f t="shared" si="18"/>
        <v>0.99992199104289314</v>
      </c>
      <c r="C30" s="28">
        <f t="shared" si="8"/>
        <v>9.8798252960804217E-2</v>
      </c>
      <c r="D30" s="33">
        <f t="shared" si="19"/>
        <v>0.11860224686730191</v>
      </c>
      <c r="E30" s="28">
        <f t="shared" si="9"/>
        <v>1.9803993906497688E-2</v>
      </c>
      <c r="F30" s="34">
        <f t="shared" si="35"/>
        <v>2.5618150904080015E-2</v>
      </c>
      <c r="G30" s="30">
        <f>F30-E30</f>
        <v>5.8141569975823267E-3</v>
      </c>
      <c r="H30" s="30">
        <f t="shared" si="20"/>
        <v>4.1855820746819873E-3</v>
      </c>
      <c r="I30" s="31">
        <f t="shared" si="11"/>
        <v>1.6285749229003393E-3</v>
      </c>
      <c r="J30" s="30">
        <f t="shared" si="21"/>
        <v>0.87558359613511572</v>
      </c>
      <c r="K30" s="30">
        <f t="shared" si="22"/>
        <v>0</v>
      </c>
      <c r="L30" s="29">
        <v>4.2720947962273534E-2</v>
      </c>
      <c r="M30" s="29">
        <v>4.587713682337706E-2</v>
      </c>
      <c r="N30" s="37">
        <f t="shared" si="23"/>
        <v>4.4322863276044636E-2</v>
      </c>
      <c r="O30" s="37">
        <f t="shared" si="24"/>
        <v>4.8598437820320368E-2</v>
      </c>
      <c r="P30" s="32">
        <f t="shared" si="36"/>
        <v>0.4</v>
      </c>
      <c r="Q30" s="32">
        <f t="shared" si="12"/>
        <v>4.5483388453570896E-2</v>
      </c>
      <c r="R30" s="43">
        <v>7</v>
      </c>
      <c r="S30" s="44">
        <f t="shared" si="13"/>
        <v>0.11860224686730191</v>
      </c>
      <c r="T30" s="44">
        <f t="shared" si="14"/>
        <v>5.8024665578945873E-2</v>
      </c>
      <c r="U30" s="44">
        <f t="shared" si="15"/>
        <v>6.9629598694735048E-2</v>
      </c>
      <c r="V30" s="44">
        <f t="shared" si="16"/>
        <v>1.4506166394736468E-2</v>
      </c>
      <c r="W30" s="44">
        <f t="shared" si="17"/>
        <v>1.4506166394736468E-2</v>
      </c>
      <c r="X30" s="44">
        <f t="shared" si="37"/>
        <v>0.18312293522147097</v>
      </c>
      <c r="Y30" s="44">
        <f t="shared" si="38"/>
        <v>5.3624199894645549E-2</v>
      </c>
      <c r="Z30" s="32">
        <f t="shared" si="25"/>
        <v>2.3531371614537049E-2</v>
      </c>
      <c r="AA30" s="32">
        <f t="shared" si="26"/>
        <v>9.5043866368575786E-2</v>
      </c>
      <c r="AB30" s="32">
        <f t="shared" si="27"/>
        <v>0</v>
      </c>
      <c r="AC30" s="32">
        <f t="shared" si="28"/>
        <v>4.1855820746819873E-3</v>
      </c>
      <c r="AD30" s="32"/>
      <c r="AE30" s="35">
        <f t="shared" si="29"/>
        <v>9.8805960710755203E-2</v>
      </c>
      <c r="AF30" s="35">
        <f t="shared" si="30"/>
        <v>1.9760649512812908E-2</v>
      </c>
      <c r="AG30" s="35">
        <f t="shared" si="31"/>
        <v>4.9814995156361687E-3</v>
      </c>
      <c r="AH30" s="35">
        <f t="shared" si="32"/>
        <v>2.5916356660846965E-2</v>
      </c>
      <c r="AI30" s="35">
        <f t="shared" si="33"/>
        <v>3.0028784771287498E-2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50</v>
      </c>
      <c r="B31" s="32">
        <f t="shared" si="18"/>
        <v>0.99988384517495543</v>
      </c>
      <c r="C31" s="28">
        <f t="shared" si="8"/>
        <v>9.4322652817768388E-2</v>
      </c>
      <c r="D31" s="33">
        <f t="shared" si="19"/>
        <v>0.11336941096955186</v>
      </c>
      <c r="E31" s="28">
        <f t="shared" si="9"/>
        <v>1.9046758151783472E-2</v>
      </c>
      <c r="F31" s="34">
        <f t="shared" si="35"/>
        <v>2.4369735927733539E-2</v>
      </c>
      <c r="G31" s="30">
        <f t="shared" si="10"/>
        <v>5.3229777759500677E-3</v>
      </c>
      <c r="H31" s="30">
        <f t="shared" si="20"/>
        <v>3.9544368259798205E-3</v>
      </c>
      <c r="I31" s="31">
        <f t="shared" si="11"/>
        <v>1.3685409499702471E-3</v>
      </c>
      <c r="J31" s="30">
        <f t="shared" si="21"/>
        <v>0.88130761125449797</v>
      </c>
      <c r="K31" s="30">
        <f t="shared" si="22"/>
        <v>0</v>
      </c>
      <c r="L31" s="29">
        <v>4.2720947962273534E-2</v>
      </c>
      <c r="M31" s="29">
        <v>4.587713682337706E-2</v>
      </c>
      <c r="N31" s="37">
        <f t="shared" si="23"/>
        <v>4.51238209329302E-2</v>
      </c>
      <c r="O31" s="37">
        <f t="shared" si="24"/>
        <v>4.9959088318792019E-2</v>
      </c>
      <c r="P31" s="32">
        <f t="shared" si="36"/>
        <v>0.60000000000000009</v>
      </c>
      <c r="Q31" s="32">
        <f t="shared" si="12"/>
        <v>4.6271784815137433E-2</v>
      </c>
      <c r="R31" s="43">
        <v>8</v>
      </c>
      <c r="S31" s="44">
        <f t="shared" si="13"/>
        <v>0.11336941096955186</v>
      </c>
      <c r="T31" s="44">
        <f t="shared" si="14"/>
        <v>5.8899146034049284E-2</v>
      </c>
      <c r="U31" s="44">
        <f t="shared" si="15"/>
        <v>7.0678975240859143E-2</v>
      </c>
      <c r="V31" s="44">
        <f t="shared" si="16"/>
        <v>1.4724786508512321E-2</v>
      </c>
      <c r="W31" s="44">
        <f t="shared" si="17"/>
        <v>1.4724786508512321E-2</v>
      </c>
      <c r="X31" s="44">
        <f t="shared" si="37"/>
        <v>0.18385683853941512</v>
      </c>
      <c r="Y31" s="44">
        <f t="shared" si="38"/>
        <v>5.4162957591245883E-2</v>
      </c>
      <c r="Z31" s="32">
        <f t="shared" si="25"/>
        <v>2.2643295532859188E-2</v>
      </c>
      <c r="AA31" s="32">
        <f t="shared" si="26"/>
        <v>9.0696087324502406E-2</v>
      </c>
      <c r="AB31" s="32">
        <f t="shared" si="27"/>
        <v>0</v>
      </c>
      <c r="AC31" s="32">
        <f t="shared" si="28"/>
        <v>3.9544368259798205E-3</v>
      </c>
      <c r="AD31" s="32"/>
      <c r="AE31" s="35">
        <f t="shared" si="29"/>
        <v>9.4333610121747902E-2</v>
      </c>
      <c r="AF31" s="35">
        <f t="shared" si="30"/>
        <v>1.9000464146440778E-2</v>
      </c>
      <c r="AG31" s="35">
        <f t="shared" si="31"/>
        <v>4.8249128821633847E-3</v>
      </c>
      <c r="AH31" s="35">
        <f t="shared" si="32"/>
        <v>2.8725578463233446E-2</v>
      </c>
      <c r="AI31" s="35">
        <f t="shared" si="33"/>
        <v>3.2608685557753238E-2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51</v>
      </c>
      <c r="B32" s="32">
        <f t="shared" si="18"/>
        <v>0.99983934074149738</v>
      </c>
      <c r="C32" s="28">
        <f t="shared" si="8"/>
        <v>8.9996719477471038E-2</v>
      </c>
      <c r="D32" s="33">
        <f t="shared" si="19"/>
        <v>0.10828068942458809</v>
      </c>
      <c r="E32" s="28">
        <f t="shared" si="9"/>
        <v>1.8283969947117052E-2</v>
      </c>
      <c r="F32" s="34">
        <f t="shared" si="35"/>
        <v>2.3150636917861289E-2</v>
      </c>
      <c r="G32" s="30">
        <f t="shared" si="10"/>
        <v>4.8666669707442371E-3</v>
      </c>
      <c r="H32" s="30">
        <f t="shared" si="20"/>
        <v>3.7360563791724167E-3</v>
      </c>
      <c r="I32" s="31">
        <f t="shared" si="11"/>
        <v>1.1306105915718204E-3</v>
      </c>
      <c r="J32" s="30">
        <f t="shared" si="21"/>
        <v>0.88685264360466776</v>
      </c>
      <c r="K32" s="30">
        <f t="shared" si="22"/>
        <v>0</v>
      </c>
      <c r="L32" s="29">
        <v>4.2720947962273534E-2</v>
      </c>
      <c r="M32" s="29">
        <v>4.587713682337706E-2</v>
      </c>
      <c r="N32" s="37">
        <f t="shared" si="23"/>
        <v>4.5924778589815744E-2</v>
      </c>
      <c r="O32" s="37">
        <f t="shared" si="24"/>
        <v>5.1319738817263677E-2</v>
      </c>
      <c r="P32" s="32">
        <f t="shared" si="36"/>
        <v>0.8</v>
      </c>
      <c r="Q32" s="32">
        <f t="shared" si="12"/>
        <v>4.7061227020318327E-2</v>
      </c>
      <c r="R32" s="43">
        <v>9</v>
      </c>
      <c r="S32" s="44">
        <f t="shared" si="13"/>
        <v>0.10828068942458809</v>
      </c>
      <c r="T32" s="44">
        <f t="shared" si="14"/>
        <v>5.9793911372259242E-2</v>
      </c>
      <c r="U32" s="44">
        <f t="shared" si="15"/>
        <v>7.1752693646711094E-2</v>
      </c>
      <c r="V32" s="44">
        <f t="shared" si="16"/>
        <v>1.4948477843064811E-2</v>
      </c>
      <c r="W32" s="44">
        <f t="shared" si="17"/>
        <v>1.4948477843064811E-2</v>
      </c>
      <c r="X32" s="44">
        <f t="shared" si="37"/>
        <v>0.18487514838338709</v>
      </c>
      <c r="Y32" s="44">
        <f t="shared" si="38"/>
        <v>5.470712813980888E-2</v>
      </c>
      <c r="Z32" s="32">
        <f t="shared" si="25"/>
        <v>2.1753065561890515E-2</v>
      </c>
      <c r="AA32" s="32">
        <f t="shared" si="26"/>
        <v>8.6494842739259295E-2</v>
      </c>
      <c r="AB32" s="32">
        <f t="shared" si="27"/>
        <v>0</v>
      </c>
      <c r="AC32" s="32">
        <f t="shared" si="28"/>
        <v>3.7360563791724167E-3</v>
      </c>
      <c r="AD32" s="32"/>
      <c r="AE32" s="35">
        <f t="shared" si="29"/>
        <v>9.0011180607004304E-2</v>
      </c>
      <c r="AF32" s="35">
        <f t="shared" si="30"/>
        <v>1.8234429221015133E-2</v>
      </c>
      <c r="AG32" s="35">
        <f t="shared" si="31"/>
        <v>4.6732483356456177E-3</v>
      </c>
      <c r="AH32" s="35">
        <f t="shared" si="32"/>
        <v>3.1457554067824543E-2</v>
      </c>
      <c r="AI32" s="35">
        <f t="shared" si="33"/>
        <v>3.511683893984914E-2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52</v>
      </c>
      <c r="B33" s="32">
        <f t="shared" si="18"/>
        <v>0.99979028265049008</v>
      </c>
      <c r="C33" s="28">
        <f t="shared" si="8"/>
        <v>8.5818382575729629E-2</v>
      </c>
      <c r="D33" s="33">
        <f t="shared" si="19"/>
        <v>0.10333757904848072</v>
      </c>
      <c r="E33" s="28">
        <f t="shared" si="9"/>
        <v>1.7519196472751086E-2</v>
      </c>
      <c r="F33" s="34">
        <f t="shared" si="35"/>
        <v>2.196261969541137E-2</v>
      </c>
      <c r="G33" s="30">
        <f t="shared" si="10"/>
        <v>4.4434232226602845E-3</v>
      </c>
      <c r="H33" s="30">
        <f t="shared" si="20"/>
        <v>3.5297358088142933E-3</v>
      </c>
      <c r="I33" s="31">
        <f t="shared" si="11"/>
        <v>9.1368741384599116E-4</v>
      </c>
      <c r="J33" s="30">
        <f t="shared" si="21"/>
        <v>0.89221899772885893</v>
      </c>
      <c r="K33" s="30">
        <f t="shared" si="22"/>
        <v>0</v>
      </c>
      <c r="L33" s="29">
        <v>4.6725736246701302E-2</v>
      </c>
      <c r="M33" s="29">
        <v>5.2680389315735335E-2</v>
      </c>
      <c r="N33" s="37">
        <f t="shared" si="23"/>
        <v>4.6725736246701302E-2</v>
      </c>
      <c r="O33" s="37">
        <f t="shared" si="24"/>
        <v>5.2680389315735335E-2</v>
      </c>
      <c r="P33" s="32">
        <f t="shared" si="36"/>
        <v>0</v>
      </c>
      <c r="Q33" s="32">
        <f t="shared" si="12"/>
        <v>4.7851721928352804E-2</v>
      </c>
      <c r="R33" s="43">
        <v>10</v>
      </c>
      <c r="S33" s="44">
        <f t="shared" si="13"/>
        <v>0.10333757904848072</v>
      </c>
      <c r="T33" s="44">
        <f t="shared" si="14"/>
        <v>6.0709572444516385E-2</v>
      </c>
      <c r="U33" s="44">
        <f t="shared" si="15"/>
        <v>7.2851486933419654E-2</v>
      </c>
      <c r="V33" s="44">
        <f t="shared" si="16"/>
        <v>1.5177393111129096E-2</v>
      </c>
      <c r="W33" s="44">
        <f t="shared" si="17"/>
        <v>1.5177393111129096E-2</v>
      </c>
      <c r="X33" s="44">
        <f t="shared" si="37"/>
        <v>0.18600112107749997</v>
      </c>
      <c r="Y33" s="44">
        <f t="shared" si="38"/>
        <v>5.5256765922789872E-2</v>
      </c>
      <c r="Z33" s="32">
        <f t="shared" si="25"/>
        <v>2.086417422846357E-2</v>
      </c>
      <c r="AA33" s="32">
        <f t="shared" si="26"/>
        <v>8.2438130918718974E-2</v>
      </c>
      <c r="AB33" s="32">
        <f t="shared" si="27"/>
        <v>0</v>
      </c>
      <c r="AC33" s="32">
        <f t="shared" si="28"/>
        <v>3.5297358088142933E-3</v>
      </c>
      <c r="AD33" s="32"/>
      <c r="AE33" s="35">
        <f t="shared" si="29"/>
        <v>8.5836383954664114E-2</v>
      </c>
      <c r="AF33" s="35">
        <f t="shared" si="30"/>
        <v>1.7466385515651779E-2</v>
      </c>
      <c r="AG33" s="35">
        <f t="shared" si="31"/>
        <v>4.5263511570020924E-3</v>
      </c>
      <c r="AH33" s="35">
        <f t="shared" si="32"/>
        <v>3.4111453620474588E-2</v>
      </c>
      <c r="AI33" s="35">
        <f t="shared" si="33"/>
        <v>3.7552676923546163E-2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53</v>
      </c>
      <c r="B34" s="32">
        <f t="shared" si="18"/>
        <v>0.99973787654818835</v>
      </c>
      <c r="C34" s="28">
        <f t="shared" si="8"/>
        <v>8.178236424480298E-2</v>
      </c>
      <c r="D34" s="33">
        <f t="shared" si="19"/>
        <v>9.8538041820514677E-2</v>
      </c>
      <c r="E34" s="28">
        <f t="shared" si="9"/>
        <v>1.6755677575711697E-2</v>
      </c>
      <c r="F34" s="34">
        <f t="shared" si="35"/>
        <v>2.08071280407379E-2</v>
      </c>
      <c r="G34" s="30">
        <f t="shared" si="10"/>
        <v>4.0514504650262032E-3</v>
      </c>
      <c r="H34" s="30">
        <f t="shared" si="20"/>
        <v>3.3348091183746337E-3</v>
      </c>
      <c r="I34" s="31">
        <f t="shared" si="11"/>
        <v>7.1664134665156949E-4</v>
      </c>
      <c r="J34" s="30">
        <f t="shared" si="21"/>
        <v>0.89741050771445907</v>
      </c>
      <c r="K34" s="30">
        <f t="shared" si="22"/>
        <v>0</v>
      </c>
      <c r="L34" s="29">
        <v>4.6725736246701302E-2</v>
      </c>
      <c r="M34" s="29">
        <v>5.2680389315735335E-2</v>
      </c>
      <c r="N34" s="37">
        <f t="shared" si="23"/>
        <v>4.7558410539543662E-2</v>
      </c>
      <c r="O34" s="37">
        <f t="shared" si="24"/>
        <v>5.404628122138825E-2</v>
      </c>
      <c r="P34" s="32">
        <f t="shared" si="36"/>
        <v>0.2</v>
      </c>
      <c r="Q34" s="32">
        <f t="shared" si="12"/>
        <v>4.8674959132316079E-2</v>
      </c>
      <c r="R34" s="43">
        <v>11</v>
      </c>
      <c r="S34" s="44">
        <f t="shared" si="13"/>
        <v>9.8538041820514677E-2</v>
      </c>
      <c r="T34" s="44">
        <f t="shared" si="14"/>
        <v>6.1686284217207753E-2</v>
      </c>
      <c r="U34" s="44">
        <f t="shared" si="15"/>
        <v>7.4023541060649303E-2</v>
      </c>
      <c r="V34" s="44">
        <f t="shared" si="16"/>
        <v>1.5421571054301938E-2</v>
      </c>
      <c r="W34" s="44">
        <f t="shared" si="17"/>
        <v>1.5421571054301938E-2</v>
      </c>
      <c r="X34" s="44">
        <f t="shared" si="37"/>
        <v>0.18749798487678068</v>
      </c>
      <c r="Y34" s="44">
        <f>MIN(Y33*$I$17*(1-POWER(R34,$I$19)*$I$18/100000),1-V34-W34-$I$13)</f>
        <v>5.5811925869020014E-2</v>
      </c>
      <c r="Z34" s="32">
        <f t="shared" si="25"/>
        <v>1.9979876314797213E-2</v>
      </c>
      <c r="AA34" s="32">
        <f t="shared" si="26"/>
        <v>7.8523774060494295E-2</v>
      </c>
      <c r="AB34" s="32">
        <f t="shared" si="27"/>
        <v>0</v>
      </c>
      <c r="AC34" s="32">
        <f t="shared" si="28"/>
        <v>3.3348091183746337E-3</v>
      </c>
      <c r="AD34" s="32"/>
      <c r="AE34" s="35">
        <f t="shared" si="29"/>
        <v>8.1803806941049703E-2</v>
      </c>
      <c r="AF34" s="35">
        <f t="shared" si="30"/>
        <v>1.6702868157723871E-2</v>
      </c>
      <c r="AG34" s="35">
        <f t="shared" si="31"/>
        <v>4.3840714905350195E-3</v>
      </c>
      <c r="AH34" s="35">
        <f t="shared" si="32"/>
        <v>3.6686678319159921E-2</v>
      </c>
      <c r="AI34" s="35">
        <f t="shared" si="33"/>
        <v>3.9915826262870227E-2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54</v>
      </c>
      <c r="B35" s="32">
        <f t="shared" si="18"/>
        <v>0.99967565495060817</v>
      </c>
      <c r="C35" s="28">
        <f t="shared" si="8"/>
        <v>7.7886704354980296E-2</v>
      </c>
      <c r="D35" s="33">
        <f t="shared" si="19"/>
        <v>9.3883213490246795E-2</v>
      </c>
      <c r="E35" s="28">
        <f t="shared" si="9"/>
        <v>1.5996509135266505E-2</v>
      </c>
      <c r="F35" s="34">
        <f t="shared" si="35"/>
        <v>1.9685522146520498E-2</v>
      </c>
      <c r="G35" s="30">
        <f t="shared" si="10"/>
        <v>3.6890130112539922E-3</v>
      </c>
      <c r="H35" s="30">
        <f t="shared" si="20"/>
        <v>3.1506470904207264E-3</v>
      </c>
      <c r="I35" s="31">
        <f t="shared" si="11"/>
        <v>5.3836592083326583E-4</v>
      </c>
      <c r="J35" s="30">
        <f t="shared" si="21"/>
        <v>0.90242777349849934</v>
      </c>
      <c r="K35" s="30">
        <f t="shared" si="22"/>
        <v>0</v>
      </c>
      <c r="L35" s="29">
        <v>4.6725736246701302E-2</v>
      </c>
      <c r="M35" s="29">
        <v>5.2680389315735335E-2</v>
      </c>
      <c r="N35" s="37">
        <f t="shared" si="23"/>
        <v>4.8391084832386022E-2</v>
      </c>
      <c r="O35" s="37">
        <f t="shared" si="24"/>
        <v>5.5412173127041157E-2</v>
      </c>
      <c r="P35" s="32">
        <f t="shared" si="36"/>
        <v>0.4</v>
      </c>
      <c r="Q35" s="32">
        <f t="shared" si="12"/>
        <v>4.9499197743309631E-2</v>
      </c>
      <c r="R35" s="43">
        <v>12</v>
      </c>
      <c r="S35" s="44">
        <f t="shared" si="13"/>
        <v>9.3883213490246795E-2</v>
      </c>
      <c r="T35" s="44">
        <f t="shared" si="14"/>
        <v>6.2684313862941737E-2</v>
      </c>
      <c r="U35" s="44">
        <f t="shared" si="15"/>
        <v>7.5221176635530088E-2</v>
      </c>
      <c r="V35" s="44">
        <f t="shared" si="16"/>
        <v>1.5671078465735434E-2</v>
      </c>
      <c r="W35" s="44">
        <f t="shared" si="17"/>
        <v>1.5671078465735434E-2</v>
      </c>
      <c r="X35" s="44">
        <f t="shared" si="37"/>
        <v>0.18926579444478439</v>
      </c>
      <c r="Y35" s="44">
        <f t="shared" ref="Y35:Y98" si="39">MIN(Y34*$I$17*(1-POWER(R35,$I$19)*$I$18/100000),1-V35-W35-$I$13)</f>
        <v>5.6372663459195678E-2</v>
      </c>
      <c r="Z35" s="32">
        <f t="shared" si="25"/>
        <v>1.9101483257540852E-2</v>
      </c>
      <c r="AA35" s="32">
        <f t="shared" si="26"/>
        <v>7.4745048574289291E-2</v>
      </c>
      <c r="AB35" s="32">
        <f t="shared" si="27"/>
        <v>0</v>
      </c>
      <c r="AC35" s="32">
        <f t="shared" si="28"/>
        <v>3.1506470904207264E-3</v>
      </c>
      <c r="AD35" s="32"/>
      <c r="AE35" s="35">
        <f t="shared" si="29"/>
        <v>7.7911974718268509E-2</v>
      </c>
      <c r="AF35" s="35">
        <f t="shared" si="30"/>
        <v>1.5942677918152896E-2</v>
      </c>
      <c r="AG35" s="35">
        <f t="shared" si="31"/>
        <v>4.246264191055794E-3</v>
      </c>
      <c r="AH35" s="35">
        <f t="shared" si="32"/>
        <v>3.9184626987317603E-2</v>
      </c>
      <c r="AI35" s="35">
        <f t="shared" si="33"/>
        <v>4.220770735654393E-2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55</v>
      </c>
      <c r="B36" s="32">
        <f t="shared" si="18"/>
        <v>0.99960703799736472</v>
      </c>
      <c r="C36" s="28">
        <f t="shared" si="8"/>
        <v>7.4129282902575269E-2</v>
      </c>
      <c r="D36" s="33">
        <f t="shared" si="19"/>
        <v>8.9373823834671809E-2</v>
      </c>
      <c r="E36" s="28">
        <f t="shared" si="9"/>
        <v>1.5244540932096543E-2</v>
      </c>
      <c r="F36" s="34">
        <f t="shared" si="35"/>
        <v>1.8598954772392869E-2</v>
      </c>
      <c r="G36" s="30">
        <f t="shared" si="10"/>
        <v>3.3544138402963261E-3</v>
      </c>
      <c r="H36" s="30">
        <f t="shared" si="20"/>
        <v>2.9766552555232136E-3</v>
      </c>
      <c r="I36" s="31">
        <f t="shared" si="11"/>
        <v>3.7775858477311249E-4</v>
      </c>
      <c r="J36" s="30">
        <f t="shared" si="21"/>
        <v>0.90727176232503182</v>
      </c>
      <c r="K36" s="30">
        <f t="shared" si="22"/>
        <v>0</v>
      </c>
      <c r="L36" s="29">
        <v>4.6725736246701302E-2</v>
      </c>
      <c r="M36" s="29">
        <v>5.2680389315735335E-2</v>
      </c>
      <c r="N36" s="37">
        <f t="shared" si="23"/>
        <v>4.9223759125228389E-2</v>
      </c>
      <c r="O36" s="37">
        <f t="shared" si="24"/>
        <v>5.6778065032694072E-2</v>
      </c>
      <c r="P36" s="32">
        <f t="shared" si="36"/>
        <v>0.60000000000000009</v>
      </c>
      <c r="Q36" s="32">
        <f t="shared" si="12"/>
        <v>5.0324416194451778E-2</v>
      </c>
      <c r="R36" s="43">
        <v>13</v>
      </c>
      <c r="S36" s="44">
        <f t="shared" si="13"/>
        <v>8.9373823834671809E-2</v>
      </c>
      <c r="T36" s="44">
        <f t="shared" si="14"/>
        <v>6.3704219118583386E-2</v>
      </c>
      <c r="U36" s="44">
        <f t="shared" si="15"/>
        <v>7.6445062942300065E-2</v>
      </c>
      <c r="V36" s="44">
        <f t="shared" si="16"/>
        <v>1.5926054779645846E-2</v>
      </c>
      <c r="W36" s="44">
        <f t="shared" si="17"/>
        <v>1.5926054779645846E-2</v>
      </c>
      <c r="X36" s="44">
        <f t="shared" si="37"/>
        <v>0.1913050737232499</v>
      </c>
      <c r="Y36" s="44">
        <f t="shared" si="39"/>
        <v>5.6939034731422991E-2</v>
      </c>
      <c r="Z36" s="32">
        <f t="shared" si="25"/>
        <v>1.8233415136259739E-2</v>
      </c>
      <c r="AA36" s="32">
        <f t="shared" si="26"/>
        <v>7.1101690892745803E-2</v>
      </c>
      <c r="AB36" s="32">
        <f t="shared" si="27"/>
        <v>0</v>
      </c>
      <c r="AC36" s="32">
        <f t="shared" si="28"/>
        <v>2.9766552555232136E-3</v>
      </c>
      <c r="AD36" s="32"/>
      <c r="AE36" s="35">
        <f t="shared" si="29"/>
        <v>7.4158424345518364E-2</v>
      </c>
      <c r="AF36" s="35">
        <f t="shared" si="30"/>
        <v>1.5189191649519471E-2</v>
      </c>
      <c r="AG36" s="35">
        <f t="shared" si="31"/>
        <v>4.1127886758165737E-3</v>
      </c>
      <c r="AH36" s="35">
        <f t="shared" si="32"/>
        <v>4.1604818648272729E-2</v>
      </c>
      <c r="AI36" s="35">
        <f t="shared" si="33"/>
        <v>4.4428027852211602E-2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56</v>
      </c>
      <c r="B37" s="32">
        <f t="shared" si="18"/>
        <v>0.99953440610007904</v>
      </c>
      <c r="C37" s="28">
        <f t="shared" si="8"/>
        <v>7.0507837139313911E-2</v>
      </c>
      <c r="D37" s="33">
        <f t="shared" si="19"/>
        <v>8.5010213459396758E-2</v>
      </c>
      <c r="E37" s="28">
        <f t="shared" si="9"/>
        <v>1.4502376320082852E-2</v>
      </c>
      <c r="F37" s="34">
        <f t="shared" si="35"/>
        <v>1.7548376300981182E-2</v>
      </c>
      <c r="G37" s="30">
        <f t="shared" si="10"/>
        <v>3.0459999808983302E-3</v>
      </c>
      <c r="H37" s="30">
        <f t="shared" si="20"/>
        <v>2.8122719733268417E-3</v>
      </c>
      <c r="I37" s="31">
        <f t="shared" si="11"/>
        <v>2.3372800757148846E-4</v>
      </c>
      <c r="J37" s="30">
        <f t="shared" si="21"/>
        <v>0.91194378655970487</v>
      </c>
      <c r="K37" s="30">
        <f t="shared" si="22"/>
        <v>0</v>
      </c>
      <c r="L37" s="29">
        <v>4.6725736246701302E-2</v>
      </c>
      <c r="M37" s="29">
        <v>5.2680389315735335E-2</v>
      </c>
      <c r="N37" s="37">
        <f t="shared" si="23"/>
        <v>5.0056433418070742E-2</v>
      </c>
      <c r="O37" s="37">
        <f t="shared" si="24"/>
        <v>5.8143956938346987E-2</v>
      </c>
      <c r="P37" s="32">
        <f t="shared" si="36"/>
        <v>0.8</v>
      </c>
      <c r="Q37" s="32">
        <f t="shared" si="12"/>
        <v>5.1150595513015922E-2</v>
      </c>
      <c r="R37" s="43">
        <v>14</v>
      </c>
      <c r="S37" s="44">
        <f t="shared" si="13"/>
        <v>8.5010213459396758E-2</v>
      </c>
      <c r="T37" s="44">
        <f t="shared" si="14"/>
        <v>6.4746550119283666E-2</v>
      </c>
      <c r="U37" s="44">
        <f t="shared" si="15"/>
        <v>7.7695860143140394E-2</v>
      </c>
      <c r="V37" s="44">
        <f t="shared" si="16"/>
        <v>1.6186637529820917E-2</v>
      </c>
      <c r="W37" s="44">
        <f t="shared" si="17"/>
        <v>1.6186637529820917E-2</v>
      </c>
      <c r="X37" s="44">
        <f t="shared" si="37"/>
        <v>0.19361758447047508</v>
      </c>
      <c r="Y37" s="44">
        <f t="shared" si="39"/>
        <v>5.7511096286818074E-2</v>
      </c>
      <c r="Z37" s="32">
        <f t="shared" si="25"/>
        <v>1.7378226307104384E-2</v>
      </c>
      <c r="AA37" s="32">
        <f t="shared" si="26"/>
        <v>6.7591479112422082E-2</v>
      </c>
      <c r="AB37" s="32">
        <f t="shared" si="27"/>
        <v>0</v>
      </c>
      <c r="AC37" s="32">
        <f t="shared" si="28"/>
        <v>2.8122719733268417E-3</v>
      </c>
      <c r="AD37" s="32"/>
      <c r="AE37" s="35">
        <f t="shared" si="29"/>
        <v>7.0540680449827628E-2</v>
      </c>
      <c r="AF37" s="35">
        <f t="shared" si="30"/>
        <v>1.4445358878167372E-2</v>
      </c>
      <c r="AG37" s="35">
        <f t="shared" si="31"/>
        <v>3.9835087810961853E-3</v>
      </c>
      <c r="AH37" s="35">
        <f t="shared" si="32"/>
        <v>4.394700848846185E-2</v>
      </c>
      <c r="AI37" s="35">
        <f t="shared" si="33"/>
        <v>4.6576694573785694E-2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57</v>
      </c>
      <c r="B38" s="32">
        <f t="shared" si="18"/>
        <v>0.99945939277573037</v>
      </c>
      <c r="C38" s="28">
        <f t="shared" si="8"/>
        <v>6.701997764359735E-2</v>
      </c>
      <c r="D38" s="33">
        <f t="shared" si="19"/>
        <v>8.0792351379921176E-2</v>
      </c>
      <c r="E38" s="28">
        <f t="shared" si="9"/>
        <v>1.3772373736323833E-2</v>
      </c>
      <c r="F38" s="34">
        <f t="shared" si="35"/>
        <v>1.6534540860699228E-2</v>
      </c>
      <c r="G38" s="30">
        <f>F38-E38</f>
        <v>2.7621671243753948E-3</v>
      </c>
      <c r="H38" s="30">
        <f t="shared" si="20"/>
        <v>2.6569666195924617E-3</v>
      </c>
      <c r="I38" s="31">
        <f t="shared" si="11"/>
        <v>1.0520050478293307E-4</v>
      </c>
      <c r="J38" s="30">
        <f t="shared" si="21"/>
        <v>0.91644548149570348</v>
      </c>
      <c r="K38" s="30">
        <f t="shared" si="22"/>
        <v>0</v>
      </c>
      <c r="L38" s="29">
        <v>5.0889107710913109E-2</v>
      </c>
      <c r="M38" s="29">
        <v>5.9509848843999902E-2</v>
      </c>
      <c r="N38" s="37">
        <f t="shared" si="23"/>
        <v>5.0889107710913109E-2</v>
      </c>
      <c r="O38" s="37">
        <f t="shared" si="24"/>
        <v>5.9509848843999902E-2</v>
      </c>
      <c r="P38" s="32">
        <f t="shared" si="36"/>
        <v>0</v>
      </c>
      <c r="Q38" s="32">
        <f t="shared" si="12"/>
        <v>5.1977742858623478E-2</v>
      </c>
      <c r="R38" s="43">
        <v>15</v>
      </c>
      <c r="S38" s="44">
        <f t="shared" si="13"/>
        <v>8.0792351379921176E-2</v>
      </c>
      <c r="T38" s="44">
        <f t="shared" si="14"/>
        <v>6.581187882457927E-2</v>
      </c>
      <c r="U38" s="44">
        <f t="shared" si="15"/>
        <v>7.8974254589495127E-2</v>
      </c>
      <c r="V38" s="44">
        <f t="shared" si="16"/>
        <v>1.6452969706144818E-2</v>
      </c>
      <c r="W38" s="44">
        <f t="shared" si="17"/>
        <v>1.6452969706144818E-2</v>
      </c>
      <c r="X38" s="44">
        <f t="shared" si="37"/>
        <v>0.19608738478537624</v>
      </c>
      <c r="Y38" s="44">
        <f t="shared" si="39"/>
        <v>5.8088905295163577E-2</v>
      </c>
      <c r="Z38" s="32">
        <f t="shared" si="25"/>
        <v>1.6538227773280328E-2</v>
      </c>
      <c r="AA38" s="32">
        <f t="shared" si="26"/>
        <v>6.4212062571421091E-2</v>
      </c>
      <c r="AB38" s="32">
        <f t="shared" si="27"/>
        <v>0</v>
      </c>
      <c r="AC38" s="32">
        <f t="shared" si="28"/>
        <v>2.6569666195924617E-3</v>
      </c>
      <c r="AD38" s="32"/>
      <c r="AE38" s="35">
        <f t="shared" si="29"/>
        <v>6.7056228725278513E-2</v>
      </c>
      <c r="AF38" s="35">
        <f t="shared" si="30"/>
        <v>1.3713762173710186E-2</v>
      </c>
      <c r="AG38" s="35">
        <f t="shared" si="31"/>
        <v>3.8582926232940567E-3</v>
      </c>
      <c r="AH38" s="35">
        <f t="shared" si="32"/>
        <v>4.6211169497125698E-2</v>
      </c>
      <c r="AI38" s="35">
        <f t="shared" si="33"/>
        <v>4.8653798151930286E-2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58</v>
      </c>
      <c r="B39" s="32">
        <f t="shared" si="18"/>
        <v>0.99938296170457919</v>
      </c>
      <c r="C39" s="28">
        <f t="shared" si="8"/>
        <v>6.3661564824663647E-2</v>
      </c>
      <c r="D39" s="33">
        <f t="shared" si="19"/>
        <v>7.6718188771166457E-2</v>
      </c>
      <c r="E39" s="28">
        <f t="shared" si="9"/>
        <v>1.3056623946502805E-2</v>
      </c>
      <c r="F39" s="34">
        <f t="shared" si="35"/>
        <v>1.5557982472710093E-2</v>
      </c>
      <c r="G39" s="30">
        <f t="shared" si="10"/>
        <v>2.5013585262072882E-3</v>
      </c>
      <c r="H39" s="30">
        <f t="shared" si="20"/>
        <v>2.5102378733581122E-3</v>
      </c>
      <c r="I39" s="31">
        <f t="shared" si="11"/>
        <v>-8.8793471508239775E-6</v>
      </c>
      <c r="J39" s="30">
        <f t="shared" si="21"/>
        <v>0.92078045270262632</v>
      </c>
      <c r="K39" s="30">
        <f t="shared" si="22"/>
        <v>0</v>
      </c>
      <c r="L39" s="29">
        <v>5.0889107710913109E-2</v>
      </c>
      <c r="M39" s="29">
        <v>5.9509848843999902E-2</v>
      </c>
      <c r="N39" s="37">
        <f t="shared" si="23"/>
        <v>5.1743477911059453E-2</v>
      </c>
      <c r="O39" s="37">
        <f t="shared" si="24"/>
        <v>6.087772911853713E-2</v>
      </c>
      <c r="P39" s="32">
        <f t="shared" si="36"/>
        <v>0.2</v>
      </c>
      <c r="Q39" s="32">
        <f t="shared" si="12"/>
        <v>5.2827539824487076E-2</v>
      </c>
      <c r="R39" s="43">
        <v>16</v>
      </c>
      <c r="S39" s="44">
        <f t="shared" si="13"/>
        <v>7.6718188771166457E-2</v>
      </c>
      <c r="T39" s="44">
        <f t="shared" si="14"/>
        <v>6.6927741836166357E-2</v>
      </c>
      <c r="U39" s="44">
        <f t="shared" si="15"/>
        <v>8.0313290203399626E-2</v>
      </c>
      <c r="V39" s="44">
        <f t="shared" si="16"/>
        <v>1.6731935459041589E-2</v>
      </c>
      <c r="W39" s="44">
        <f t="shared" si="17"/>
        <v>1.6731935459041589E-2</v>
      </c>
      <c r="X39" s="44">
        <f t="shared" si="37"/>
        <v>0.19889846038054138</v>
      </c>
      <c r="Y39" s="44">
        <f t="shared" si="39"/>
        <v>5.8672519500622002E-2</v>
      </c>
      <c r="Z39" s="32">
        <f t="shared" si="25"/>
        <v>1.5715489355295952E-2</v>
      </c>
      <c r="AA39" s="32">
        <f t="shared" si="26"/>
        <v>6.0960976076421106E-2</v>
      </c>
      <c r="AB39" s="32">
        <f t="shared" si="27"/>
        <v>0</v>
      </c>
      <c r="AC39" s="32">
        <f t="shared" si="28"/>
        <v>2.5102378733581122E-3</v>
      </c>
      <c r="AD39" s="32"/>
      <c r="AE39" s="35">
        <f t="shared" si="29"/>
        <v>6.3700870701338022E-2</v>
      </c>
      <c r="AF39" s="35">
        <f t="shared" si="30"/>
        <v>1.2998289557211922E-2</v>
      </c>
      <c r="AG39" s="35">
        <f t="shared" si="31"/>
        <v>3.7370124643904701E-3</v>
      </c>
      <c r="AH39" s="35">
        <f t="shared" si="32"/>
        <v>4.8397477742237398E-2</v>
      </c>
      <c r="AI39" s="35">
        <f t="shared" si="33"/>
        <v>5.065960070616092E-2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59</v>
      </c>
      <c r="B40" s="32">
        <f t="shared" si="18"/>
        <v>0.99930040574548673</v>
      </c>
      <c r="C40" s="28">
        <f t="shared" si="8"/>
        <v>6.0430251578102556E-2</v>
      </c>
      <c r="D40" s="33">
        <f t="shared" si="19"/>
        <v>7.2787262474489786E-2</v>
      </c>
      <c r="E40" s="28">
        <f t="shared" si="9"/>
        <v>1.2357010896387226E-2</v>
      </c>
      <c r="F40" s="34">
        <f t="shared" si="35"/>
        <v>1.4619090452185747E-2</v>
      </c>
      <c r="G40" s="30">
        <f t="shared" si="10"/>
        <v>2.2620795557985202E-3</v>
      </c>
      <c r="H40" s="30">
        <f t="shared" si="20"/>
        <v>2.3716120986901901E-3</v>
      </c>
      <c r="I40" s="31">
        <f t="shared" si="11"/>
        <v>-1.0953254289166985E-4</v>
      </c>
      <c r="J40" s="30">
        <f t="shared" si="21"/>
        <v>0.92495065796971176</v>
      </c>
      <c r="K40" s="30">
        <f t="shared" si="22"/>
        <v>0</v>
      </c>
      <c r="L40" s="29">
        <v>5.0889107710913109E-2</v>
      </c>
      <c r="M40" s="29">
        <v>5.9509848843999902E-2</v>
      </c>
      <c r="N40" s="37">
        <f t="shared" si="23"/>
        <v>5.2597848111205797E-2</v>
      </c>
      <c r="O40" s="37">
        <f t="shared" si="24"/>
        <v>6.2245609393074358E-2</v>
      </c>
      <c r="P40" s="32">
        <f t="shared" si="36"/>
        <v>0.4</v>
      </c>
      <c r="Q40" s="32">
        <f t="shared" si="12"/>
        <v>5.3678278695472995E-2</v>
      </c>
      <c r="R40" s="43">
        <v>17</v>
      </c>
      <c r="S40" s="44">
        <f t="shared" si="13"/>
        <v>7.2787262474489786E-2</v>
      </c>
      <c r="T40" s="44">
        <f t="shared" si="14"/>
        <v>6.8067204527608963E-2</v>
      </c>
      <c r="U40" s="44">
        <f t="shared" si="15"/>
        <v>8.168064543313075E-2</v>
      </c>
      <c r="V40" s="44">
        <f t="shared" si="16"/>
        <v>1.7016801131902241E-2</v>
      </c>
      <c r="W40" s="44">
        <f t="shared" si="17"/>
        <v>1.7016801131902241E-2</v>
      </c>
      <c r="X40" s="44">
        <f t="shared" si="37"/>
        <v>0.20198905953706198</v>
      </c>
      <c r="Y40" s="44">
        <f t="shared" si="39"/>
        <v>5.9261997227506455E-2</v>
      </c>
      <c r="Z40" s="32">
        <f t="shared" si="25"/>
        <v>1.4910952320250949E-2</v>
      </c>
      <c r="AA40" s="32">
        <f t="shared" si="26"/>
        <v>5.783330917737544E-2</v>
      </c>
      <c r="AB40" s="32">
        <f t="shared" si="27"/>
        <v>0</v>
      </c>
      <c r="AC40" s="32">
        <f t="shared" si="28"/>
        <v>2.3716120986901901E-3</v>
      </c>
      <c r="AD40" s="32"/>
      <c r="AE40" s="35">
        <f t="shared" si="29"/>
        <v>6.0472557832117628E-2</v>
      </c>
      <c r="AF40" s="35">
        <f t="shared" si="30"/>
        <v>1.2298511025514811E-2</v>
      </c>
      <c r="AG40" s="35">
        <f t="shared" si="31"/>
        <v>3.6195445816358919E-3</v>
      </c>
      <c r="AH40" s="35">
        <f t="shared" si="32"/>
        <v>5.0507252000853119E-2</v>
      </c>
      <c r="AI40" s="35">
        <f t="shared" si="33"/>
        <v>5.2595385731217276E-2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60</v>
      </c>
      <c r="B41" s="32">
        <f t="shared" si="18"/>
        <v>0.99921417481134034</v>
      </c>
      <c r="C41" s="28">
        <f t="shared" si="8"/>
        <v>5.7323587811368482E-2</v>
      </c>
      <c r="D41" s="33">
        <f t="shared" si="19"/>
        <v>6.8998775328207917E-2</v>
      </c>
      <c r="E41" s="28">
        <f t="shared" si="9"/>
        <v>1.1675187516839438E-2</v>
      </c>
      <c r="F41" s="34">
        <f t="shared" si="35"/>
        <v>1.3718081088281656E-2</v>
      </c>
      <c r="G41" s="30">
        <f t="shared" si="10"/>
        <v>2.0428935714422187E-3</v>
      </c>
      <c r="H41" s="30">
        <f t="shared" si="20"/>
        <v>2.2406418158010507E-3</v>
      </c>
      <c r="I41" s="31">
        <f>G41-H41</f>
        <v>-1.9774824435883197E-4</v>
      </c>
      <c r="J41" s="30">
        <f t="shared" si="21"/>
        <v>0.92895833110034987</v>
      </c>
      <c r="K41" s="30">
        <f t="shared" si="22"/>
        <v>0</v>
      </c>
      <c r="L41" s="29">
        <v>5.0889107710913109E-2</v>
      </c>
      <c r="M41" s="29">
        <v>5.9509848843999902E-2</v>
      </c>
      <c r="N41" s="37">
        <f t="shared" si="23"/>
        <v>5.3452218311352134E-2</v>
      </c>
      <c r="O41" s="37">
        <f t="shared" si="24"/>
        <v>6.3613489667611586E-2</v>
      </c>
      <c r="P41" s="32">
        <f t="shared" si="36"/>
        <v>0.60000000000000009</v>
      </c>
      <c r="Q41" s="32">
        <f t="shared" si="12"/>
        <v>5.4529950119187556E-2</v>
      </c>
      <c r="R41" s="43">
        <v>18</v>
      </c>
      <c r="S41" s="44">
        <f t="shared" si="13"/>
        <v>6.8998775328207917E-2</v>
      </c>
      <c r="T41" s="44">
        <f t="shared" si="14"/>
        <v>6.9230785227148414E-2</v>
      </c>
      <c r="U41" s="44">
        <f t="shared" si="15"/>
        <v>8.30769422725781E-2</v>
      </c>
      <c r="V41" s="44">
        <f t="shared" si="16"/>
        <v>1.7307696306787104E-2</v>
      </c>
      <c r="W41" s="44">
        <f t="shared" si="17"/>
        <v>1.7307696306787104E-2</v>
      </c>
      <c r="X41" s="44">
        <f t="shared" si="37"/>
        <v>0.20536528185282113</v>
      </c>
      <c r="Y41" s="44">
        <f t="shared" si="39"/>
        <v>5.9857397386109373E-2</v>
      </c>
      <c r="Z41" s="32">
        <f t="shared" si="25"/>
        <v>1.4127109099327149E-2</v>
      </c>
      <c r="AA41" s="32">
        <f t="shared" si="26"/>
        <v>5.4827606801717998E-2</v>
      </c>
      <c r="AB41" s="32">
        <f t="shared" si="27"/>
        <v>0</v>
      </c>
      <c r="AC41" s="32">
        <f t="shared" si="28"/>
        <v>2.2406418158010507E-3</v>
      </c>
      <c r="AD41" s="32"/>
      <c r="AE41" s="35">
        <f t="shared" si="29"/>
        <v>5.7368669556946222E-2</v>
      </c>
      <c r="AF41" s="35">
        <f t="shared" si="30"/>
        <v>1.1616400176063168E-2</v>
      </c>
      <c r="AG41" s="35">
        <f t="shared" si="31"/>
        <v>3.5057691413364379E-3</v>
      </c>
      <c r="AH41" s="35">
        <f t="shared" si="32"/>
        <v>5.2540851809850249E-2</v>
      </c>
      <c r="AI41" s="35">
        <f t="shared" si="33"/>
        <v>5.4461560487142652E-2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61</v>
      </c>
      <c r="B42" s="32">
        <f t="shared" si="18"/>
        <v>0.99912581147752499</v>
      </c>
      <c r="C42" s="28">
        <f t="shared" si="8"/>
        <v>5.4339032840154032E-2</v>
      </c>
      <c r="D42" s="33">
        <f t="shared" si="19"/>
        <v>6.535161592887069E-2</v>
      </c>
      <c r="E42" s="28">
        <f t="shared" si="9"/>
        <v>1.1012583088716658E-2</v>
      </c>
      <c r="F42" s="34">
        <f t="shared" si="35"/>
        <v>1.2855006935093663E-2</v>
      </c>
      <c r="G42" s="30">
        <f t="shared" si="10"/>
        <v>1.8424238463770042E-3</v>
      </c>
      <c r="H42" s="30">
        <f t="shared" si="20"/>
        <v>2.1169042565978521E-3</v>
      </c>
      <c r="I42" s="31">
        <f t="shared" ref="I42:I105" si="40">G42-H42</f>
        <v>-2.7448041022084787E-4</v>
      </c>
      <c r="J42" s="30">
        <f t="shared" si="21"/>
        <v>0.93280596022475226</v>
      </c>
      <c r="K42" s="30">
        <f t="shared" si="22"/>
        <v>0</v>
      </c>
      <c r="L42" s="29">
        <v>5.0889107710913109E-2</v>
      </c>
      <c r="M42" s="29">
        <v>5.9509848843999902E-2</v>
      </c>
      <c r="N42" s="37">
        <f t="shared" si="23"/>
        <v>5.4306588511498485E-2</v>
      </c>
      <c r="O42" s="37">
        <f t="shared" si="24"/>
        <v>6.4981369942148814E-2</v>
      </c>
      <c r="P42" s="32">
        <f t="shared" si="36"/>
        <v>0.8</v>
      </c>
      <c r="Q42" s="32">
        <f t="shared" si="12"/>
        <v>5.5382547158517294E-2</v>
      </c>
      <c r="R42" s="43">
        <v>19</v>
      </c>
      <c r="S42" s="44">
        <f t="shared" si="13"/>
        <v>6.535161592887069E-2</v>
      </c>
      <c r="T42" s="44">
        <f t="shared" si="14"/>
        <v>7.0418991819146501E-2</v>
      </c>
      <c r="U42" s="44">
        <f t="shared" si="15"/>
        <v>8.4502790182975795E-2</v>
      </c>
      <c r="V42" s="44">
        <f t="shared" si="16"/>
        <v>1.7604747954786625E-2</v>
      </c>
      <c r="W42" s="44">
        <f t="shared" si="17"/>
        <v>1.7604747954786625E-2</v>
      </c>
      <c r="X42" s="44">
        <f t="shared" si="37"/>
        <v>0.20903431551446669</v>
      </c>
      <c r="Y42" s="44">
        <f t="shared" si="39"/>
        <v>6.0458779478589811E-2</v>
      </c>
      <c r="Z42" s="32">
        <f t="shared" si="25"/>
        <v>1.3365352401381937E-2</v>
      </c>
      <c r="AA42" s="32">
        <f t="shared" si="26"/>
        <v>5.1941354665073762E-2</v>
      </c>
      <c r="AB42" s="32">
        <f t="shared" si="27"/>
        <v>0</v>
      </c>
      <c r="AC42" s="32">
        <f t="shared" si="28"/>
        <v>2.1169042565978521E-3</v>
      </c>
      <c r="AD42" s="32"/>
      <c r="AE42" s="35">
        <f t="shared" si="29"/>
        <v>5.4386576961510488E-2</v>
      </c>
      <c r="AF42" s="35">
        <f t="shared" si="30"/>
        <v>1.0953585303252923E-2</v>
      </c>
      <c r="AG42" s="35">
        <f t="shared" si="31"/>
        <v>3.3955700766067206E-3</v>
      </c>
      <c r="AH42" s="35">
        <f t="shared" si="32"/>
        <v>5.4498826326908258E-2</v>
      </c>
      <c r="AI42" s="35">
        <f t="shared" si="33"/>
        <v>5.6258692503060335E-2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62</v>
      </c>
      <c r="B43" s="32">
        <f t="shared" si="18"/>
        <v>0.99903619998112858</v>
      </c>
      <c r="C43" s="28">
        <f t="shared" si="8"/>
        <v>5.1473966978747267E-2</v>
      </c>
      <c r="D43" s="33">
        <f t="shared" si="19"/>
        <v>6.1844378678755821E-2</v>
      </c>
      <c r="E43" s="28">
        <f t="shared" si="9"/>
        <v>1.0370411700008556E-2</v>
      </c>
      <c r="F43" s="34">
        <f t="shared" si="35"/>
        <v>1.2029766620270069E-2</v>
      </c>
      <c r="G43" s="30">
        <f t="shared" si="10"/>
        <v>1.6593549202615129E-3</v>
      </c>
      <c r="H43" s="48">
        <f>I6</f>
        <v>2E-3</v>
      </c>
      <c r="I43" s="31">
        <f t="shared" si="40"/>
        <v>-3.4064507973848718E-4</v>
      </c>
      <c r="J43" s="30">
        <f t="shared" si="21"/>
        <v>0.93649626640098271</v>
      </c>
      <c r="K43" s="30">
        <f t="shared" si="22"/>
        <v>0</v>
      </c>
      <c r="L43" s="29">
        <v>5.5160958711644822E-2</v>
      </c>
      <c r="M43" s="29">
        <v>6.6349250216686043E-2</v>
      </c>
      <c r="N43" s="37">
        <f t="shared" si="23"/>
        <v>5.5160958711644822E-2</v>
      </c>
      <c r="O43" s="37">
        <f t="shared" si="24"/>
        <v>6.6349250216686043E-2</v>
      </c>
      <c r="P43" s="32">
        <f t="shared" si="36"/>
        <v>0</v>
      </c>
      <c r="Q43" s="32">
        <f t="shared" si="12"/>
        <v>5.6236076131166039E-2</v>
      </c>
      <c r="R43" s="43">
        <v>20</v>
      </c>
      <c r="S43" s="44">
        <f t="shared" si="13"/>
        <v>6.1844378678755821E-2</v>
      </c>
      <c r="T43" s="44">
        <f t="shared" si="14"/>
        <v>7.1632334866131714E-2</v>
      </c>
      <c r="U43" s="44">
        <f t="shared" si="15"/>
        <v>8.5958801839358057E-2</v>
      </c>
      <c r="V43" s="44">
        <f t="shared" si="16"/>
        <v>1.7908083716532928E-2</v>
      </c>
      <c r="W43" s="44">
        <f t="shared" si="17"/>
        <v>1.7908083716532928E-2</v>
      </c>
      <c r="X43" s="44">
        <f t="shared" si="37"/>
        <v>0.21294681880448743</v>
      </c>
      <c r="Y43" s="44">
        <f t="shared" si="39"/>
        <v>6.106620360491985E-2</v>
      </c>
      <c r="Z43" s="32">
        <f t="shared" si="25"/>
        <v>1.2626859761062429E-2</v>
      </c>
      <c r="AA43" s="32">
        <f t="shared" si="26"/>
        <v>4.9171959210751189E-2</v>
      </c>
      <c r="AB43" s="32">
        <f t="shared" si="27"/>
        <v>0</v>
      </c>
      <c r="AC43" s="32">
        <f t="shared" si="28"/>
        <v>2.0000000000000018E-3</v>
      </c>
      <c r="AE43" s="19">
        <f t="shared" si="29"/>
        <v>5.152362544992823E-2</v>
      </c>
      <c r="AF43" s="19">
        <f t="shared" si="30"/>
        <v>1.0311399008922339E-2</v>
      </c>
      <c r="AG43" s="19">
        <f t="shared" si="31"/>
        <v>3.2888349689653685E-3</v>
      </c>
      <c r="AH43" s="19">
        <f t="shared" si="32"/>
        <v>5.6381896827071364E-2</v>
      </c>
      <c r="AI43" s="19">
        <f t="shared" si="33"/>
        <v>5.7987494916451422E-2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63</v>
      </c>
      <c r="B44" s="32">
        <f t="shared" si="18"/>
        <v>0.99894565442204675</v>
      </c>
      <c r="C44" s="28">
        <f t="shared" si="8"/>
        <v>4.8725104435596703E-2</v>
      </c>
      <c r="D44" s="33">
        <f t="shared" si="19"/>
        <v>5.8474792827944204E-2</v>
      </c>
      <c r="E44" s="28">
        <f t="shared" si="9"/>
        <v>9.7496883923474977E-3</v>
      </c>
      <c r="F44" s="34">
        <f t="shared" si="35"/>
        <v>1.1242122847086597E-2</v>
      </c>
      <c r="G44" s="30">
        <f t="shared" si="10"/>
        <v>1.4924344547390996E-3</v>
      </c>
      <c r="H44" s="30">
        <f t="shared" ref="H44:H107" si="41">H43*EXP(-$N$6*$N$7)</f>
        <v>2E-3</v>
      </c>
      <c r="I44" s="31">
        <f t="shared" si="40"/>
        <v>-5.0756554526090042E-4</v>
      </c>
      <c r="J44" s="30">
        <f t="shared" si="21"/>
        <v>0.94003277271731667</v>
      </c>
      <c r="K44" s="30">
        <f t="shared" si="22"/>
        <v>0</v>
      </c>
      <c r="L44" s="29">
        <v>5.5160958711644822E-2</v>
      </c>
      <c r="M44" s="29">
        <v>6.6349250216686043E-2</v>
      </c>
      <c r="N44" s="37">
        <f t="shared" si="23"/>
        <v>5.6025438802814853E-2</v>
      </c>
      <c r="O44" s="37">
        <f t="shared" si="24"/>
        <v>6.7716437955225126E-2</v>
      </c>
      <c r="P44" s="32">
        <f t="shared" si="36"/>
        <v>0.2</v>
      </c>
      <c r="Q44" s="32">
        <f t="shared" si="12"/>
        <v>5.7163492820707776E-2</v>
      </c>
      <c r="R44" s="43">
        <v>21</v>
      </c>
      <c r="S44" s="44">
        <f t="shared" si="13"/>
        <v>5.8474792827944204E-2</v>
      </c>
      <c r="T44" s="44">
        <f t="shared" si="14"/>
        <v>7.2964138817805294E-2</v>
      </c>
      <c r="U44" s="44">
        <f t="shared" si="15"/>
        <v>8.7556966581366344E-2</v>
      </c>
      <c r="V44" s="44">
        <f t="shared" si="16"/>
        <v>1.8241034704451323E-2</v>
      </c>
      <c r="W44" s="44">
        <f t="shared" si="17"/>
        <v>1.8241034704451323E-2</v>
      </c>
      <c r="X44" s="44">
        <f t="shared" si="37"/>
        <v>0.217230209237914</v>
      </c>
      <c r="Y44" s="44">
        <f t="shared" si="39"/>
        <v>6.1679730468890803E-2</v>
      </c>
      <c r="Z44" s="32">
        <f t="shared" si="25"/>
        <v>1.1912602505077814E-2</v>
      </c>
      <c r="AA44" s="32">
        <f t="shared" si="26"/>
        <v>4.6516758254387044E-2</v>
      </c>
      <c r="AB44" s="32">
        <f t="shared" si="27"/>
        <v>0</v>
      </c>
      <c r="AC44" s="32">
        <f t="shared" si="28"/>
        <v>1.8895516826200451E-3</v>
      </c>
      <c r="AE44" s="19">
        <f t="shared" si="29"/>
        <v>4.8776531756161708E-2</v>
      </c>
      <c r="AF44" s="19">
        <f t="shared" si="30"/>
        <v>9.6915088512886678E-3</v>
      </c>
      <c r="AG44" s="19">
        <f t="shared" si="31"/>
        <v>3.1854549336524296E-3</v>
      </c>
      <c r="AH44" s="19">
        <f t="shared" si="32"/>
        <v>5.8190941729102476E-2</v>
      </c>
      <c r="AI44" s="19">
        <f t="shared" si="33"/>
        <v>5.9648813901133448E-2</v>
      </c>
      <c r="AO44" s="3"/>
      <c r="AP44" s="3"/>
    </row>
    <row r="45" spans="1:72" x14ac:dyDescent="0.25">
      <c r="A45" s="45">
        <f t="shared" si="34"/>
        <v>64</v>
      </c>
      <c r="B45" s="32">
        <f t="shared" si="18"/>
        <v>0.9988870793579957</v>
      </c>
      <c r="C45" s="28">
        <f t="shared" si="8"/>
        <v>4.6089798577710978E-2</v>
      </c>
      <c r="D45" s="33">
        <f t="shared" si="19"/>
        <v>5.5241023170951344E-2</v>
      </c>
      <c r="E45" s="28">
        <f t="shared" si="9"/>
        <v>9.1512245932403643E-3</v>
      </c>
      <c r="F45" s="34">
        <f t="shared" si="35"/>
        <v>1.0491695781877532E-2</v>
      </c>
      <c r="G45" s="30">
        <f t="shared" si="10"/>
        <v>1.3404711886371677E-3</v>
      </c>
      <c r="H45" s="30">
        <f t="shared" si="41"/>
        <v>2E-3</v>
      </c>
      <c r="I45" s="31">
        <f t="shared" si="40"/>
        <v>-6.5952881136283233E-4</v>
      </c>
      <c r="J45" s="30">
        <f t="shared" si="21"/>
        <v>0.94341850564041152</v>
      </c>
      <c r="K45" s="30">
        <f t="shared" si="22"/>
        <v>0</v>
      </c>
      <c r="L45" s="29">
        <v>5.5160958711644822E-2</v>
      </c>
      <c r="M45" s="29">
        <v>6.6349250216686043E-2</v>
      </c>
      <c r="N45" s="37">
        <f t="shared" si="23"/>
        <v>5.6889918893984877E-2</v>
      </c>
      <c r="O45" s="37">
        <f t="shared" si="24"/>
        <v>6.9083625693764208E-2</v>
      </c>
      <c r="P45" s="32">
        <f t="shared" si="36"/>
        <v>0.4</v>
      </c>
      <c r="Q45" s="32">
        <f t="shared" si="12"/>
        <v>5.8095635641050344E-2</v>
      </c>
      <c r="R45" s="43">
        <v>22</v>
      </c>
      <c r="S45" s="44">
        <f t="shared" si="13"/>
        <v>5.5241023170951344E-2</v>
      </c>
      <c r="T45" s="44">
        <f t="shared" si="14"/>
        <v>7.4327031738307556E-2</v>
      </c>
      <c r="U45" s="44">
        <f t="shared" si="15"/>
        <v>8.9192438085969064E-2</v>
      </c>
      <c r="V45" s="44">
        <f t="shared" si="16"/>
        <v>1.8581757934576889E-2</v>
      </c>
      <c r="W45" s="44">
        <f t="shared" si="17"/>
        <v>1.8581757934576889E-2</v>
      </c>
      <c r="X45" s="44">
        <f t="shared" si="37"/>
        <v>0.22183509967184831</v>
      </c>
      <c r="Y45" s="44">
        <f t="shared" si="39"/>
        <v>6.2299421384179723E-2</v>
      </c>
      <c r="Z45" s="32">
        <f t="shared" si="25"/>
        <v>1.1223164968066981E-2</v>
      </c>
      <c r="AA45" s="32">
        <f t="shared" si="26"/>
        <v>4.3971871728236869E-2</v>
      </c>
      <c r="AB45" s="32">
        <f t="shared" si="27"/>
        <v>0</v>
      </c>
      <c r="AC45" s="32">
        <f t="shared" si="28"/>
        <v>1.7852027806461201E-3</v>
      </c>
      <c r="AE45" s="19">
        <f t="shared" si="29"/>
        <v>4.6141150016009609E-2</v>
      </c>
      <c r="AF45" s="19">
        <f t="shared" si="30"/>
        <v>9.0918604856929808E-3</v>
      </c>
      <c r="AG45" s="19">
        <f t="shared" si="31"/>
        <v>3.0853245085516643E-3</v>
      </c>
      <c r="AH45" s="19">
        <f t="shared" si="32"/>
        <v>5.9929235254244692E-2</v>
      </c>
      <c r="AI45" s="19">
        <f t="shared" si="33"/>
        <v>6.1245680906839781E-2</v>
      </c>
    </row>
    <row r="46" spans="1:72" x14ac:dyDescent="0.25">
      <c r="A46" s="45">
        <f t="shared" si="34"/>
        <v>65</v>
      </c>
      <c r="B46" s="32">
        <f t="shared" si="18"/>
        <v>0.99887198176220471</v>
      </c>
      <c r="C46" s="28">
        <f t="shared" si="8"/>
        <v>4.3565345896790078E-2</v>
      </c>
      <c r="D46" s="33">
        <f t="shared" si="19"/>
        <v>5.2140992919959453E-2</v>
      </c>
      <c r="E46" s="28">
        <f>MAX($I$15,((EXP($Y$9+$Y$8*A46)-1)/EXP($Y$9+$Y$8*A46))*F46)</f>
        <v>8.5756470231693714E-3</v>
      </c>
      <c r="F46" s="34">
        <f t="shared" si="35"/>
        <v>9.7779832674055895E-3</v>
      </c>
      <c r="G46" s="30">
        <f t="shared" si="10"/>
        <v>1.2023362442362181E-3</v>
      </c>
      <c r="H46" s="30">
        <f t="shared" si="41"/>
        <v>2E-3</v>
      </c>
      <c r="I46" s="31">
        <f t="shared" si="40"/>
        <v>-7.9766375576378196E-4</v>
      </c>
      <c r="J46" s="30">
        <f t="shared" si="21"/>
        <v>0.9466566708358044</v>
      </c>
      <c r="K46" s="30">
        <f t="shared" si="22"/>
        <v>0</v>
      </c>
      <c r="L46" s="29">
        <v>5.5160958711644822E-2</v>
      </c>
      <c r="M46" s="29">
        <v>6.6349250216686043E-2</v>
      </c>
      <c r="N46" s="37">
        <f t="shared" si="23"/>
        <v>5.7754398985154907E-2</v>
      </c>
      <c r="O46" s="37">
        <f t="shared" si="24"/>
        <v>7.0450813432303278E-2</v>
      </c>
      <c r="P46" s="32">
        <f t="shared" si="36"/>
        <v>0.60000000000000009</v>
      </c>
      <c r="Q46" s="32">
        <f t="shared" si="12"/>
        <v>5.9032906099110126E-2</v>
      </c>
      <c r="R46" s="43">
        <v>23</v>
      </c>
      <c r="S46" s="44">
        <f t="shared" si="13"/>
        <v>5.2140992919959453E-2</v>
      </c>
      <c r="T46" s="44">
        <f t="shared" si="14"/>
        <v>7.5722085153317562E-2</v>
      </c>
      <c r="U46" s="44">
        <f t="shared" si="15"/>
        <v>9.0866502183981068E-2</v>
      </c>
      <c r="V46" s="44">
        <f t="shared" si="16"/>
        <v>1.893052128832939E-2</v>
      </c>
      <c r="W46" s="44">
        <f t="shared" si="17"/>
        <v>1.893052128832939E-2</v>
      </c>
      <c r="X46" s="44">
        <f t="shared" si="37"/>
        <v>0.22677372638258997</v>
      </c>
      <c r="Y46" s="44">
        <f t="shared" si="39"/>
        <v>6.2925338280476861E-2</v>
      </c>
      <c r="Z46" s="32">
        <f t="shared" si="25"/>
        <v>1.0559345007716017E-2</v>
      </c>
      <c r="AA46" s="32">
        <f t="shared" si="26"/>
        <v>4.1535283077029132E-2</v>
      </c>
      <c r="AB46" s="32">
        <f t="shared" si="27"/>
        <v>0</v>
      </c>
      <c r="AC46" s="32">
        <f t="shared" si="28"/>
        <v>1.6866164589939281E-3</v>
      </c>
      <c r="AE46" s="19">
        <f t="shared" si="29"/>
        <v>4.3614543897739853E-2</v>
      </c>
      <c r="AF46" s="19">
        <f t="shared" si="30"/>
        <v>8.5139859987321993E-3</v>
      </c>
      <c r="AG46" s="19">
        <f t="shared" si="31"/>
        <v>2.9883415466044161E-3</v>
      </c>
      <c r="AH46" s="19">
        <f t="shared" si="32"/>
        <v>6.1597544138121622E-2</v>
      </c>
      <c r="AI46" s="19">
        <f t="shared" si="33"/>
        <v>6.2778835590140636E-2</v>
      </c>
    </row>
    <row r="47" spans="1:72" x14ac:dyDescent="0.25">
      <c r="A47" s="45">
        <f t="shared" si="34"/>
        <v>66</v>
      </c>
      <c r="B47" s="32">
        <f t="shared" si="18"/>
        <v>0.99890909082847867</v>
      </c>
      <c r="C47" s="28">
        <f t="shared" si="8"/>
        <v>4.1148995027921027E-2</v>
      </c>
      <c r="D47" s="33">
        <f t="shared" si="19"/>
        <v>4.9172404037494434E-2</v>
      </c>
      <c r="E47" s="28">
        <f t="shared" si="9"/>
        <v>8.0234090095734067E-3</v>
      </c>
      <c r="F47" s="34">
        <f t="shared" si="35"/>
        <v>9.1003716353191579E-3</v>
      </c>
      <c r="G47" s="30">
        <f t="shared" si="10"/>
        <v>1.0769626257457511E-3</v>
      </c>
      <c r="H47" s="30">
        <f t="shared" si="41"/>
        <v>2E-3</v>
      </c>
      <c r="I47" s="31">
        <f t="shared" si="40"/>
        <v>-9.2303737425424894E-4</v>
      </c>
      <c r="J47" s="30">
        <f t="shared" si="21"/>
        <v>0.94975063333675969</v>
      </c>
      <c r="K47" s="30">
        <f t="shared" si="22"/>
        <v>0</v>
      </c>
      <c r="L47" s="29">
        <v>5.5160958711644822E-2</v>
      </c>
      <c r="M47" s="29">
        <v>6.6349250216686043E-2</v>
      </c>
      <c r="N47" s="37">
        <f t="shared" si="23"/>
        <v>5.8618879076324931E-2</v>
      </c>
      <c r="O47" s="37">
        <f t="shared" si="24"/>
        <v>7.181800117084236E-2</v>
      </c>
      <c r="P47" s="32">
        <f t="shared" si="36"/>
        <v>0.8</v>
      </c>
      <c r="Q47" s="32">
        <f t="shared" si="12"/>
        <v>5.9975743462278075E-2</v>
      </c>
      <c r="R47" s="43">
        <v>24</v>
      </c>
      <c r="S47" s="44">
        <f t="shared" si="13"/>
        <v>4.9172404037494434E-2</v>
      </c>
      <c r="T47" s="44">
        <f t="shared" si="14"/>
        <v>7.7150413215623034E-2</v>
      </c>
      <c r="U47" s="44">
        <f t="shared" si="15"/>
        <v>9.2580495858747641E-2</v>
      </c>
      <c r="V47" s="44">
        <f t="shared" si="16"/>
        <v>1.9287603303905759E-2</v>
      </c>
      <c r="W47" s="44">
        <f t="shared" si="17"/>
        <v>1.9287603303905759E-2</v>
      </c>
      <c r="X47" s="44">
        <f t="shared" si="37"/>
        <v>0.23205958588809578</v>
      </c>
      <c r="Y47" s="44">
        <f t="shared" si="39"/>
        <v>6.355754370967473E-2</v>
      </c>
      <c r="Z47" s="32">
        <f t="shared" si="25"/>
        <v>9.9215622530381912E-3</v>
      </c>
      <c r="AA47" s="32">
        <f t="shared" si="26"/>
        <v>3.9204263596335144E-2</v>
      </c>
      <c r="AB47" s="32">
        <f t="shared" si="27"/>
        <v>0</v>
      </c>
      <c r="AC47" s="32">
        <f t="shared" si="28"/>
        <v>1.593474484013318E-3</v>
      </c>
      <c r="AE47" s="19">
        <f t="shared" si="29"/>
        <v>4.1193933868188877E-2</v>
      </c>
      <c r="AF47" s="19">
        <f t="shared" si="30"/>
        <v>7.9589054596700681E-3</v>
      </c>
      <c r="AG47" s="19">
        <f t="shared" si="31"/>
        <v>2.894407111605303E-3</v>
      </c>
      <c r="AH47" s="19">
        <f t="shared" si="32"/>
        <v>6.3196826317206745E-2</v>
      </c>
      <c r="AI47" s="19">
        <f t="shared" si="33"/>
        <v>6.4249178414667735E-2</v>
      </c>
    </row>
    <row r="48" spans="1:72" x14ac:dyDescent="0.25">
      <c r="A48" s="45">
        <f t="shared" si="34"/>
        <v>67</v>
      </c>
      <c r="B48" s="32">
        <f t="shared" si="18"/>
        <v>0.99900538120697968</v>
      </c>
      <c r="C48" s="28">
        <f t="shared" si="8"/>
        <v>3.8837955208363105E-2</v>
      </c>
      <c r="D48" s="33">
        <f t="shared" si="19"/>
        <v>4.6332757365471808E-2</v>
      </c>
      <c r="E48" s="28">
        <f t="shared" si="9"/>
        <v>7.4948021571087046E-3</v>
      </c>
      <c r="F48" s="34">
        <f t="shared" si="35"/>
        <v>8.4581465257606413E-3</v>
      </c>
      <c r="G48" s="30">
        <f t="shared" si="10"/>
        <v>9.6334436865193676E-4</v>
      </c>
      <c r="H48" s="30">
        <f t="shared" si="41"/>
        <v>2E-3</v>
      </c>
      <c r="I48" s="31">
        <f t="shared" si="40"/>
        <v>-1.0366556313480633E-3</v>
      </c>
      <c r="J48" s="30">
        <f t="shared" si="21"/>
        <v>0.95270389826587631</v>
      </c>
      <c r="K48" s="30">
        <f t="shared" si="22"/>
        <v>0</v>
      </c>
      <c r="L48" s="29">
        <v>5.9483359167494962E-2</v>
      </c>
      <c r="M48" s="29">
        <v>7.3185188909381443E-2</v>
      </c>
      <c r="N48" s="37">
        <f t="shared" si="23"/>
        <v>5.9483359167494962E-2</v>
      </c>
      <c r="O48" s="37">
        <f t="shared" si="24"/>
        <v>7.3185188909381443E-2</v>
      </c>
      <c r="P48" s="32">
        <f t="shared" si="36"/>
        <v>0</v>
      </c>
      <c r="Q48" s="32">
        <f t="shared" si="12"/>
        <v>6.0924627023281316E-2</v>
      </c>
      <c r="R48" s="43">
        <v>25</v>
      </c>
      <c r="S48" s="44">
        <f t="shared" si="13"/>
        <v>4.6332757365471808E-2</v>
      </c>
      <c r="T48" s="44">
        <f t="shared" si="14"/>
        <v>7.8613176417117153E-2</v>
      </c>
      <c r="U48" s="44">
        <f t="shared" si="15"/>
        <v>9.4335811700540576E-2</v>
      </c>
      <c r="V48" s="44">
        <f t="shared" si="16"/>
        <v>1.9653294104279288E-2</v>
      </c>
      <c r="W48" s="44">
        <f t="shared" si="17"/>
        <v>1.9653294104279288E-2</v>
      </c>
      <c r="X48" s="44">
        <f t="shared" si="37"/>
        <v>0.23771146808945504</v>
      </c>
      <c r="Y48" s="44">
        <f t="shared" si="39"/>
        <v>6.4196100852119256E-2</v>
      </c>
      <c r="Z48" s="32">
        <f t="shared" si="25"/>
        <v>9.3100735796997122E-3</v>
      </c>
      <c r="AA48" s="32">
        <f t="shared" si="26"/>
        <v>3.6976046236190684E-2</v>
      </c>
      <c r="AB48" s="32">
        <f t="shared" si="27"/>
        <v>0</v>
      </c>
      <c r="AC48" s="32">
        <f t="shared" si="28"/>
        <v>1.5054761962397351E-3</v>
      </c>
      <c r="AE48" s="19">
        <f t="shared" si="29"/>
        <v>3.8876622627837913E-2</v>
      </c>
      <c r="AF48" s="19">
        <f t="shared" si="30"/>
        <v>7.4272616654922231E-3</v>
      </c>
      <c r="AG48" s="19">
        <f t="shared" si="31"/>
        <v>2.8034253772734308E-3</v>
      </c>
      <c r="AH48" s="19">
        <f t="shared" si="32"/>
        <v>6.4728197986132843E-2</v>
      </c>
      <c r="AI48" s="19">
        <f t="shared" si="33"/>
        <v>6.565774351460231E-2</v>
      </c>
    </row>
    <row r="49" spans="1:35" x14ac:dyDescent="0.25">
      <c r="A49" s="45">
        <f t="shared" si="34"/>
        <v>68</v>
      </c>
      <c r="B49" s="32">
        <f t="shared" si="18"/>
        <v>0.99916678972659623</v>
      </c>
      <c r="C49" s="28">
        <f t="shared" si="8"/>
        <v>3.6629434073757489E-2</v>
      </c>
      <c r="D49" s="33">
        <f t="shared" si="19"/>
        <v>4.3619420304018899E-2</v>
      </c>
      <c r="E49" s="28">
        <f t="shared" si="9"/>
        <v>6.9899862302614081E-3</v>
      </c>
      <c r="F49" s="34">
        <f t="shared" si="35"/>
        <v>7.8505238268514691E-3</v>
      </c>
      <c r="G49" s="30">
        <f t="shared" si="10"/>
        <v>8.6053759659006097E-4</v>
      </c>
      <c r="H49" s="30">
        <f t="shared" si="41"/>
        <v>2E-3</v>
      </c>
      <c r="I49" s="31">
        <f t="shared" si="40"/>
        <v>-1.1394624034099391E-3</v>
      </c>
      <c r="J49" s="30">
        <f t="shared" si="21"/>
        <v>0.95552004209939112</v>
      </c>
      <c r="K49" s="30">
        <f t="shared" si="22"/>
        <v>0</v>
      </c>
      <c r="L49" s="29">
        <v>5.9483359167494962E-2</v>
      </c>
      <c r="M49" s="29">
        <v>7.3185188909381443E-2</v>
      </c>
      <c r="N49" s="37">
        <f t="shared" si="23"/>
        <v>6.0346742422300585E-2</v>
      </c>
      <c r="O49" s="37">
        <f t="shared" si="24"/>
        <v>7.4549803722373437E-2</v>
      </c>
      <c r="P49" s="32">
        <f t="shared" si="36"/>
        <v>0.2</v>
      </c>
      <c r="Q49" s="32">
        <f t="shared" si="12"/>
        <v>6.1878986391246213E-2</v>
      </c>
      <c r="R49" s="43">
        <v>26</v>
      </c>
      <c r="S49" s="44">
        <f t="shared" si="13"/>
        <v>4.3619420304018899E-2</v>
      </c>
      <c r="T49" s="44">
        <f t="shared" si="14"/>
        <v>8.0110130009470024E-2</v>
      </c>
      <c r="U49" s="44">
        <f t="shared" si="15"/>
        <v>9.6132156011364031E-2</v>
      </c>
      <c r="V49" s="44">
        <f t="shared" si="16"/>
        <v>2.0027532502367506E-2</v>
      </c>
      <c r="W49" s="44">
        <f t="shared" si="17"/>
        <v>2.0027532502367506E-2</v>
      </c>
      <c r="X49" s="44">
        <f t="shared" si="37"/>
        <v>0.24373745568485677</v>
      </c>
      <c r="Y49" s="44">
        <f t="shared" si="39"/>
        <v>6.484107352292387E-2</v>
      </c>
      <c r="Z49" s="32">
        <f t="shared" si="25"/>
        <v>8.7249850224412999E-3</v>
      </c>
      <c r="AA49" s="32">
        <f t="shared" si="26"/>
        <v>3.4847833649951164E-2</v>
      </c>
      <c r="AB49" s="32">
        <f t="shared" si="27"/>
        <v>0</v>
      </c>
      <c r="AC49" s="32">
        <f t="shared" si="28"/>
        <v>1.4223375398746071E-3</v>
      </c>
      <c r="AE49" s="19">
        <f t="shared" si="29"/>
        <v>3.6659979545337437E-2</v>
      </c>
      <c r="AF49" s="19">
        <f t="shared" si="30"/>
        <v>6.9193818096660621E-3</v>
      </c>
      <c r="AG49" s="19">
        <f t="shared" si="31"/>
        <v>2.7153035294961644E-3</v>
      </c>
      <c r="AH49" s="19">
        <f t="shared" si="32"/>
        <v>6.6192908442345336E-2</v>
      </c>
      <c r="AI49" s="19">
        <f t="shared" si="33"/>
        <v>6.7005677844493711E-2</v>
      </c>
    </row>
    <row r="50" spans="1:35" x14ac:dyDescent="0.25">
      <c r="A50" s="45">
        <f t="shared" si="34"/>
        <v>69</v>
      </c>
      <c r="B50" s="32">
        <f t="shared" si="18"/>
        <v>0.99939901848797841</v>
      </c>
      <c r="C50" s="28">
        <f t="shared" si="8"/>
        <v>3.4520580585274768E-2</v>
      </c>
      <c r="D50" s="33">
        <f t="shared" si="19"/>
        <v>4.1029542061423473E-2</v>
      </c>
      <c r="E50" s="28">
        <f t="shared" si="9"/>
        <v>6.5089614761487027E-3</v>
      </c>
      <c r="F50" s="34">
        <f t="shared" si="35"/>
        <v>7.2766154294656733E-3</v>
      </c>
      <c r="G50" s="30">
        <f t="shared" si="10"/>
        <v>7.6765395331697059E-4</v>
      </c>
      <c r="H50" s="30">
        <f t="shared" si="41"/>
        <v>2E-3</v>
      </c>
      <c r="I50" s="31">
        <f t="shared" si="40"/>
        <v>-1.2323460466830295E-3</v>
      </c>
      <c r="J50" s="30">
        <f t="shared" si="21"/>
        <v>0.95820280398525959</v>
      </c>
      <c r="K50" s="30">
        <f t="shared" si="22"/>
        <v>0</v>
      </c>
      <c r="L50" s="29">
        <v>5.9483359167494962E-2</v>
      </c>
      <c r="M50" s="29">
        <v>7.3185188909381443E-2</v>
      </c>
      <c r="N50" s="37">
        <f t="shared" si="23"/>
        <v>6.1210125677106209E-2</v>
      </c>
      <c r="O50" s="37">
        <f t="shared" si="24"/>
        <v>7.5914418535365402E-2</v>
      </c>
      <c r="P50" s="32">
        <f t="shared" si="36"/>
        <v>0.4</v>
      </c>
      <c r="Q50" s="32">
        <f t="shared" si="12"/>
        <v>6.2840495405333541E-2</v>
      </c>
      <c r="R50" s="43">
        <v>27</v>
      </c>
      <c r="S50" s="44">
        <f t="shared" si="13"/>
        <v>4.1029542061423473E-2</v>
      </c>
      <c r="T50" s="44">
        <f t="shared" si="14"/>
        <v>8.1643961275264174E-2</v>
      </c>
      <c r="U50" s="44">
        <f t="shared" si="15"/>
        <v>9.7972753530317008E-2</v>
      </c>
      <c r="V50" s="44">
        <f t="shared" si="16"/>
        <v>2.0410990318816043E-2</v>
      </c>
      <c r="W50" s="44">
        <f t="shared" si="17"/>
        <v>2.0410990318816043E-2</v>
      </c>
      <c r="X50" s="44">
        <f t="shared" si="37"/>
        <v>0.25015877064421133</v>
      </c>
      <c r="Y50" s="44">
        <f t="shared" si="39"/>
        <v>6.5492526178346916E-2</v>
      </c>
      <c r="Z50" s="32">
        <f t="shared" si="25"/>
        <v>8.1663029307660045E-3</v>
      </c>
      <c r="AA50" s="32">
        <f t="shared" si="26"/>
        <v>3.2816859126238669E-2</v>
      </c>
      <c r="AB50" s="32">
        <f t="shared" si="27"/>
        <v>0</v>
      </c>
      <c r="AC50" s="32">
        <f t="shared" si="28"/>
        <v>1.3437901458618585E-3</v>
      </c>
      <c r="AE50" s="19">
        <f t="shared" si="29"/>
        <v>3.4541339291589479E-2</v>
      </c>
      <c r="AF50" s="19">
        <f t="shared" si="30"/>
        <v>6.4354683895171752E-3</v>
      </c>
      <c r="AG50" s="19">
        <f t="shared" si="31"/>
        <v>2.6299516716457327E-3</v>
      </c>
      <c r="AH50" s="19">
        <f t="shared" si="32"/>
        <v>6.7592292465854728E-2</v>
      </c>
      <c r="AI50" s="19">
        <f t="shared" si="33"/>
        <v>6.8294199352731594E-2</v>
      </c>
    </row>
    <row r="51" spans="1:35" x14ac:dyDescent="0.25">
      <c r="A51" s="45">
        <f t="shared" si="34"/>
        <v>70</v>
      </c>
      <c r="B51" s="32">
        <f t="shared" si="18"/>
        <v>0.99970708152835996</v>
      </c>
      <c r="C51" s="28">
        <f t="shared" si="8"/>
        <v>3.2508527129665718E-2</v>
      </c>
      <c r="D51" s="33">
        <f t="shared" si="19"/>
        <v>3.8560129818266176E-2</v>
      </c>
      <c r="E51" s="28">
        <f t="shared" si="9"/>
        <v>6.051602688600455E-3</v>
      </c>
      <c r="F51" s="34">
        <f t="shared" si="35"/>
        <v>6.7354647132323456E-3</v>
      </c>
      <c r="G51" s="30">
        <f t="shared" si="10"/>
        <v>6.8386202463189064E-4</v>
      </c>
      <c r="H51" s="30">
        <f t="shared" si="41"/>
        <v>2E-3</v>
      </c>
      <c r="I51" s="31">
        <f t="shared" si="40"/>
        <v>-1.3161379753681094E-3</v>
      </c>
      <c r="J51" s="30">
        <f t="shared" si="21"/>
        <v>0.96075600815710194</v>
      </c>
      <c r="K51" s="30">
        <f t="shared" si="22"/>
        <v>0</v>
      </c>
      <c r="L51" s="29">
        <v>5.9483359167494962E-2</v>
      </c>
      <c r="M51" s="29">
        <v>7.3185188909381443E-2</v>
      </c>
      <c r="N51" s="37">
        <f t="shared" si="23"/>
        <v>6.2073508931911825E-2</v>
      </c>
      <c r="O51" s="37">
        <f t="shared" si="24"/>
        <v>7.7279033348357395E-2</v>
      </c>
      <c r="P51" s="32">
        <f t="shared" si="36"/>
        <v>0.60000000000000009</v>
      </c>
      <c r="Q51" s="32">
        <f t="shared" si="12"/>
        <v>6.380978687418247E-2</v>
      </c>
      <c r="R51" s="43">
        <v>28</v>
      </c>
      <c r="S51" s="44">
        <f t="shared" si="13"/>
        <v>3.8560129818266176E-2</v>
      </c>
      <c r="T51" s="44">
        <f t="shared" si="14"/>
        <v>8.3216016781679822E-2</v>
      </c>
      <c r="U51" s="44">
        <f t="shared" si="15"/>
        <v>9.9859220138015778E-2</v>
      </c>
      <c r="V51" s="44">
        <f t="shared" si="16"/>
        <v>2.0804004195419955E-2</v>
      </c>
      <c r="W51" s="44">
        <f t="shared" si="17"/>
        <v>2.0804004195419955E-2</v>
      </c>
      <c r="X51" s="44">
        <f t="shared" si="37"/>
        <v>0.25699454485850504</v>
      </c>
      <c r="Y51" s="44">
        <f t="shared" si="39"/>
        <v>6.6150523922233181E-2</v>
      </c>
      <c r="Z51" s="32">
        <f t="shared" si="25"/>
        <v>7.6338392517800446E-3</v>
      </c>
      <c r="AA51" s="32">
        <f t="shared" si="26"/>
        <v>3.0880253328621828E-2</v>
      </c>
      <c r="AB51" s="32">
        <f t="shared" si="27"/>
        <v>0</v>
      </c>
      <c r="AC51" s="32">
        <f t="shared" si="28"/>
        <v>1.2695804656007541E-3</v>
      </c>
      <c r="AE51" s="19">
        <f t="shared" si="29"/>
        <v>3.2518052267836724E-2</v>
      </c>
      <c r="AF51" s="19">
        <f t="shared" si="30"/>
        <v>5.975460777924207E-3</v>
      </c>
      <c r="AG51" s="19">
        <f t="shared" si="31"/>
        <v>2.5472827328720761E-3</v>
      </c>
      <c r="AH51" s="19">
        <f t="shared" si="32"/>
        <v>6.892781596611261E-2</v>
      </c>
      <c r="AI51" s="19">
        <f t="shared" si="33"/>
        <v>6.9524639426593093E-2</v>
      </c>
    </row>
    <row r="52" spans="1:35" x14ac:dyDescent="0.25">
      <c r="A52" s="45">
        <f t="shared" si="34"/>
        <v>71</v>
      </c>
      <c r="B52" s="32">
        <f t="shared" si="18"/>
        <v>1.0000960886422317</v>
      </c>
      <c r="C52" s="28">
        <f t="shared" si="8"/>
        <v>3.0590396080406403E-2</v>
      </c>
      <c r="D52" s="33">
        <f t="shared" si="19"/>
        <v>3.6208067177309983E-2</v>
      </c>
      <c r="E52" s="28">
        <f t="shared" si="9"/>
        <v>5.6176710969035809E-3</v>
      </c>
      <c r="F52" s="34">
        <f t="shared" si="35"/>
        <v>6.2260565761601949E-3</v>
      </c>
      <c r="G52" s="30">
        <f t="shared" si="10"/>
        <v>6.0838547925661391E-4</v>
      </c>
      <c r="H52" s="30">
        <f t="shared" si="41"/>
        <v>2E-3</v>
      </c>
      <c r="I52" s="31">
        <f t="shared" si="40"/>
        <v>-1.3916145207433861E-3</v>
      </c>
      <c r="J52" s="30">
        <f t="shared" si="21"/>
        <v>0.96318354734343337</v>
      </c>
      <c r="K52" s="30">
        <f t="shared" si="22"/>
        <v>0</v>
      </c>
      <c r="L52" s="29">
        <v>5.9483359167494962E-2</v>
      </c>
      <c r="M52" s="29">
        <v>7.3185188909381443E-2</v>
      </c>
      <c r="N52" s="37">
        <f t="shared" si="23"/>
        <v>6.2936892186717441E-2</v>
      </c>
      <c r="O52" s="37">
        <f t="shared" si="24"/>
        <v>7.8643648161349375E-2</v>
      </c>
      <c r="P52" s="32">
        <f t="shared" si="36"/>
        <v>0.8</v>
      </c>
      <c r="Q52" s="32">
        <f t="shared" si="12"/>
        <v>6.4787555243333725E-2</v>
      </c>
      <c r="R52" s="43">
        <v>29</v>
      </c>
      <c r="S52" s="44">
        <f t="shared" si="13"/>
        <v>3.6208067177309983E-2</v>
      </c>
      <c r="T52" s="44">
        <f t="shared" si="14"/>
        <v>8.4827722455800766E-2</v>
      </c>
      <c r="U52" s="44">
        <f t="shared" si="15"/>
        <v>0.10179326694696092</v>
      </c>
      <c r="V52" s="44">
        <f t="shared" si="16"/>
        <v>2.1206930613950192E-2</v>
      </c>
      <c r="W52" s="44">
        <f t="shared" si="17"/>
        <v>2.1206930613950192E-2</v>
      </c>
      <c r="X52" s="44">
        <f t="shared" si="37"/>
        <v>0.2642655307714375</v>
      </c>
      <c r="Y52" s="44">
        <f t="shared" si="39"/>
        <v>6.6815132512520164E-2</v>
      </c>
      <c r="Z52" s="32">
        <f t="shared" si="25"/>
        <v>7.1273162193089944E-3</v>
      </c>
      <c r="AA52" s="32">
        <f t="shared" si="26"/>
        <v>2.9035167201785023E-2</v>
      </c>
      <c r="AB52" s="32">
        <f t="shared" si="27"/>
        <v>0</v>
      </c>
      <c r="AC52" s="32">
        <f t="shared" si="28"/>
        <v>1.1994689524987216E-3</v>
      </c>
      <c r="AE52" s="19">
        <f t="shared" si="29"/>
        <v>3.0587456973196529E-2</v>
      </c>
      <c r="AF52" s="19">
        <f t="shared" si="30"/>
        <v>5.5391561369213475E-3</v>
      </c>
      <c r="AG52" s="19">
        <f t="shared" si="31"/>
        <v>2.4672123792783842E-3</v>
      </c>
      <c r="AH52" s="19">
        <f t="shared" si="32"/>
        <v>7.020102651516838E-2</v>
      </c>
      <c r="AI52" s="19">
        <f t="shared" si="33"/>
        <v>7.0698399166774062E-2</v>
      </c>
    </row>
    <row r="53" spans="1:35" x14ac:dyDescent="0.25">
      <c r="A53" s="45">
        <f t="shared" si="34"/>
        <v>72</v>
      </c>
      <c r="B53" s="32">
        <f t="shared" si="18"/>
        <v>1.0005714059690292</v>
      </c>
      <c r="C53" s="28">
        <f t="shared" si="8"/>
        <v>2.8763305975817097E-2</v>
      </c>
      <c r="D53" s="33">
        <f t="shared" si="19"/>
        <v>3.3970132027794461E-2</v>
      </c>
      <c r="E53" s="28">
        <f t="shared" si="9"/>
        <v>5.2068260519773663E-3</v>
      </c>
      <c r="F53" s="34">
        <f t="shared" si="35"/>
        <v>5.7473271087688507E-3</v>
      </c>
      <c r="G53" s="30">
        <f t="shared" si="10"/>
        <v>5.4050105679148436E-4</v>
      </c>
      <c r="H53" s="30">
        <f t="shared" si="41"/>
        <v>2E-3</v>
      </c>
      <c r="I53" s="31">
        <f t="shared" si="40"/>
        <v>-1.4594989432085157E-3</v>
      </c>
      <c r="J53" s="30">
        <f t="shared" si="21"/>
        <v>0.96548936691541409</v>
      </c>
      <c r="K53" s="30">
        <f t="shared" si="22"/>
        <v>0</v>
      </c>
      <c r="L53" s="29">
        <v>6.3800275441523072E-2</v>
      </c>
      <c r="M53" s="29">
        <v>8.0008262974341354E-2</v>
      </c>
      <c r="N53" s="37">
        <f t="shared" si="23"/>
        <v>6.3800275441523072E-2</v>
      </c>
      <c r="O53" s="37">
        <f t="shared" si="24"/>
        <v>8.0008262974341354E-2</v>
      </c>
      <c r="P53" s="32">
        <f t="shared" si="36"/>
        <v>0</v>
      </c>
      <c r="Q53" s="32">
        <f t="shared" si="12"/>
        <v>6.5774542921337859E-2</v>
      </c>
      <c r="R53" s="43">
        <v>30</v>
      </c>
      <c r="S53" s="44">
        <f t="shared" si="13"/>
        <v>3.3970132027794461E-2</v>
      </c>
      <c r="T53" s="44">
        <f t="shared" si="14"/>
        <v>8.648056738605138E-2</v>
      </c>
      <c r="U53" s="44">
        <f t="shared" si="15"/>
        <v>0.10377668086326165</v>
      </c>
      <c r="V53" s="44">
        <f t="shared" si="16"/>
        <v>2.1620141846512845E-2</v>
      </c>
      <c r="W53" s="44">
        <f t="shared" si="17"/>
        <v>2.1620141846512845E-2</v>
      </c>
      <c r="X53" s="44">
        <f t="shared" si="37"/>
        <v>0.27205322042584817</v>
      </c>
      <c r="Y53" s="44">
        <f t="shared" si="39"/>
        <v>6.748641836780965E-2</v>
      </c>
      <c r="Z53" s="32">
        <f t="shared" si="25"/>
        <v>6.6463531514833847E-3</v>
      </c>
      <c r="AA53" s="32">
        <f t="shared" si="26"/>
        <v>2.7278749141694508E-2</v>
      </c>
      <c r="AB53" s="32">
        <f t="shared" si="27"/>
        <v>0</v>
      </c>
      <c r="AC53" s="32">
        <f t="shared" si="28"/>
        <v>1.1332292887222301E-3</v>
      </c>
      <c r="AE53" s="19">
        <f t="shared" si="29"/>
        <v>2.8746879837087218E-2</v>
      </c>
      <c r="AF53" s="19">
        <f t="shared" si="30"/>
        <v>5.1262317703161617E-3</v>
      </c>
      <c r="AG53" s="19">
        <f t="shared" si="31"/>
        <v>2.3896589278887088E-3</v>
      </c>
      <c r="AH53" s="19">
        <f t="shared" si="32"/>
        <v>7.1413541392162674E-2</v>
      </c>
      <c r="AI53" s="19">
        <f t="shared" si="33"/>
        <v>7.1816939243883937E-2</v>
      </c>
    </row>
    <row r="54" spans="1:35" x14ac:dyDescent="0.25">
      <c r="A54" s="45">
        <f t="shared" si="34"/>
        <v>73</v>
      </c>
      <c r="B54" s="32">
        <f t="shared" si="18"/>
        <v>1.0011389457935642</v>
      </c>
      <c r="C54" s="28">
        <f t="shared" si="8"/>
        <v>2.7024685003657598E-2</v>
      </c>
      <c r="D54" s="33">
        <f t="shared" si="19"/>
        <v>3.1843338866177795E-2</v>
      </c>
      <c r="E54" s="28">
        <f t="shared" si="9"/>
        <v>4.8186538625201968E-3</v>
      </c>
      <c r="F54" s="34">
        <f t="shared" si="35"/>
        <v>5.2981920325090651E-3</v>
      </c>
      <c r="G54" s="30">
        <f t="shared" si="10"/>
        <v>4.7953816998886831E-4</v>
      </c>
      <c r="H54" s="30">
        <f t="shared" si="41"/>
        <v>2E-3</v>
      </c>
      <c r="I54" s="31">
        <f t="shared" si="40"/>
        <v>-1.5204618300111317E-3</v>
      </c>
      <c r="J54" s="30">
        <f t="shared" si="21"/>
        <v>0.96767712296383324</v>
      </c>
      <c r="K54" s="30">
        <f t="shared" si="22"/>
        <v>0</v>
      </c>
      <c r="L54" s="29">
        <v>6.3800275441523072E-2</v>
      </c>
      <c r="M54" s="29">
        <v>8.0008262974341354E-2</v>
      </c>
      <c r="N54" s="37">
        <f t="shared" si="23"/>
        <v>6.4653449398875185E-2</v>
      </c>
      <c r="O54" s="37">
        <f t="shared" si="24"/>
        <v>8.1369259664105478E-2</v>
      </c>
      <c r="P54" s="32">
        <f t="shared" si="36"/>
        <v>0.2</v>
      </c>
      <c r="Q54" s="32">
        <f t="shared" si="12"/>
        <v>6.6761374410079663E-2</v>
      </c>
      <c r="R54" s="43">
        <v>31</v>
      </c>
      <c r="S54" s="44">
        <f t="shared" si="13"/>
        <v>3.1843338866177795E-2</v>
      </c>
      <c r="T54" s="44">
        <f t="shared" si="14"/>
        <v>8.8162878053774166E-2</v>
      </c>
      <c r="U54" s="44">
        <f t="shared" si="15"/>
        <v>0.105795453664529</v>
      </c>
      <c r="V54" s="44">
        <f t="shared" si="16"/>
        <v>2.2040719513443541E-2</v>
      </c>
      <c r="W54" s="44">
        <f t="shared" si="17"/>
        <v>2.2040719513443541E-2</v>
      </c>
      <c r="X54" s="44">
        <f t="shared" si="37"/>
        <v>0.28028923412217321</v>
      </c>
      <c r="Y54" s="44">
        <f t="shared" si="39"/>
        <v>6.8164448574005373E-2</v>
      </c>
      <c r="Z54" s="32">
        <f t="shared" si="25"/>
        <v>6.190478181041046E-3</v>
      </c>
      <c r="AA54" s="32">
        <f t="shared" si="26"/>
        <v>2.5608151208019951E-2</v>
      </c>
      <c r="AB54" s="32">
        <f t="shared" si="27"/>
        <v>0</v>
      </c>
      <c r="AC54" s="32">
        <f t="shared" si="28"/>
        <v>1.0706476546497024E-3</v>
      </c>
      <c r="AE54" s="19">
        <f t="shared" si="29"/>
        <v>2.6993940368822803E-2</v>
      </c>
      <c r="AF54" s="19">
        <f t="shared" si="30"/>
        <v>4.7359609131958713E-3</v>
      </c>
      <c r="AG54" s="19">
        <f t="shared" si="31"/>
        <v>2.3145432633198868E-3</v>
      </c>
      <c r="AH54" s="19">
        <f t="shared" si="32"/>
        <v>7.2567036330344378E-2</v>
      </c>
      <c r="AI54" s="19">
        <f t="shared" si="33"/>
        <v>7.2881770295655762E-2</v>
      </c>
    </row>
    <row r="55" spans="1:35" x14ac:dyDescent="0.25">
      <c r="A55" s="45">
        <f t="shared" si="34"/>
        <v>74</v>
      </c>
      <c r="B55" s="32">
        <f t="shared" si="18"/>
        <v>1.001808388116546</v>
      </c>
      <c r="C55" s="28">
        <f t="shared" si="8"/>
        <v>2.537160329218496E-2</v>
      </c>
      <c r="D55" s="33">
        <f t="shared" si="19"/>
        <v>2.9824243290464229E-2</v>
      </c>
      <c r="E55" s="28">
        <f t="shared" si="9"/>
        <v>4.4526399982792704E-3</v>
      </c>
      <c r="F55" s="34">
        <f t="shared" si="35"/>
        <v>4.8775126159173654E-3</v>
      </c>
      <c r="G55" s="30">
        <f t="shared" si="10"/>
        <v>4.2487261763809493E-4</v>
      </c>
      <c r="H55" s="30">
        <f t="shared" si="41"/>
        <v>2E-3</v>
      </c>
      <c r="I55" s="31">
        <f t="shared" si="40"/>
        <v>-1.5751273823619051E-3</v>
      </c>
      <c r="J55" s="30">
        <f t="shared" si="21"/>
        <v>0.96975088409189769</v>
      </c>
      <c r="K55" s="30">
        <f t="shared" si="22"/>
        <v>0</v>
      </c>
      <c r="L55" s="29">
        <v>6.3800275441523072E-2</v>
      </c>
      <c r="M55" s="29">
        <v>8.0008262974341354E-2</v>
      </c>
      <c r="N55" s="37">
        <f t="shared" si="23"/>
        <v>6.5506623356227284E-2</v>
      </c>
      <c r="O55" s="37">
        <f t="shared" si="24"/>
        <v>8.2730256353869602E-2</v>
      </c>
      <c r="P55" s="32">
        <f t="shared" si="36"/>
        <v>0.4</v>
      </c>
      <c r="Q55" s="32">
        <f t="shared" si="12"/>
        <v>6.775917548740025E-2</v>
      </c>
      <c r="R55" s="43">
        <v>32</v>
      </c>
      <c r="S55" s="44">
        <f t="shared" si="13"/>
        <v>2.9824243290464229E-2</v>
      </c>
      <c r="T55" s="44">
        <f t="shared" si="14"/>
        <v>8.9889743975205896E-2</v>
      </c>
      <c r="U55" s="44">
        <f t="shared" si="15"/>
        <v>0.10786769277024708</v>
      </c>
      <c r="V55" s="44">
        <f t="shared" si="16"/>
        <v>2.2472435993801474E-2</v>
      </c>
      <c r="W55" s="44">
        <f t="shared" si="17"/>
        <v>2.2472435993801474E-2</v>
      </c>
      <c r="X55" s="44">
        <f t="shared" si="37"/>
        <v>0.28903647327972959</v>
      </c>
      <c r="Y55" s="44">
        <f t="shared" si="39"/>
        <v>6.8849290891017365E-2</v>
      </c>
      <c r="Z55" s="32">
        <f t="shared" si="25"/>
        <v>5.759314574478749E-3</v>
      </c>
      <c r="AA55" s="32">
        <f t="shared" si="26"/>
        <v>2.4020986491559322E-2</v>
      </c>
      <c r="AB55" s="32">
        <f t="shared" si="27"/>
        <v>0</v>
      </c>
      <c r="AC55" s="32">
        <f t="shared" si="28"/>
        <v>1.011522038668274E-3</v>
      </c>
      <c r="AE55" s="19">
        <f t="shared" si="29"/>
        <v>2.5325804408450746E-2</v>
      </c>
      <c r="AF55" s="19">
        <f t="shared" si="30"/>
        <v>4.3683405655447951E-3</v>
      </c>
      <c r="AG55" s="19">
        <f t="shared" si="31"/>
        <v>2.2417887570727675E-3</v>
      </c>
      <c r="AH55" s="19">
        <f t="shared" si="32"/>
        <v>7.3663045331925261E-2</v>
      </c>
      <c r="AI55" s="19">
        <f t="shared" si="33"/>
        <v>7.3894272108345135E-2</v>
      </c>
    </row>
    <row r="56" spans="1:35" x14ac:dyDescent="0.25">
      <c r="A56" s="45">
        <f t="shared" si="34"/>
        <v>75</v>
      </c>
      <c r="B56" s="32">
        <f t="shared" si="18"/>
        <v>1.0025847292722208</v>
      </c>
      <c r="C56" s="28">
        <f t="shared" si="8"/>
        <v>2.3801149539821029E-2</v>
      </c>
      <c r="D56" s="33">
        <f>EXP(-N56)*D55</f>
        <v>2.790935113207799E-2</v>
      </c>
      <c r="E56" s="28">
        <f t="shared" si="9"/>
        <v>4.1082015922569628E-3</v>
      </c>
      <c r="F56" s="34">
        <f t="shared" si="35"/>
        <v>4.4841283420429638E-3</v>
      </c>
      <c r="G56" s="30">
        <f t="shared" si="10"/>
        <v>3.7592674978600103E-4</v>
      </c>
      <c r="H56" s="30">
        <f t="shared" si="41"/>
        <v>2E-3</v>
      </c>
      <c r="I56" s="31">
        <f t="shared" si="40"/>
        <v>-1.624073250213999E-3</v>
      </c>
      <c r="J56" s="30">
        <f t="shared" si="21"/>
        <v>0.97171472211813592</v>
      </c>
      <c r="K56" s="30">
        <f t="shared" si="22"/>
        <v>0</v>
      </c>
      <c r="L56" s="29">
        <v>6.3800275441523072E-2</v>
      </c>
      <c r="M56" s="29">
        <v>8.0008262974341354E-2</v>
      </c>
      <c r="N56" s="37">
        <f t="shared" si="23"/>
        <v>6.6359797313579383E-2</v>
      </c>
      <c r="O56" s="37">
        <f t="shared" si="24"/>
        <v>8.409125304363374E-2</v>
      </c>
      <c r="P56" s="32">
        <f t="shared" si="36"/>
        <v>0.60000000000000009</v>
      </c>
      <c r="Q56" s="32">
        <f t="shared" si="12"/>
        <v>6.8768954148356279E-2</v>
      </c>
      <c r="R56" s="43">
        <v>33</v>
      </c>
      <c r="S56" s="44">
        <f t="shared" si="13"/>
        <v>2.790935113207799E-2</v>
      </c>
      <c r="T56" s="44">
        <f t="shared" si="14"/>
        <v>9.166301535753818E-2</v>
      </c>
      <c r="U56" s="44">
        <f t="shared" si="15"/>
        <v>0.10999561842904582</v>
      </c>
      <c r="V56" s="44">
        <f t="shared" si="16"/>
        <v>2.2915753839384545E-2</v>
      </c>
      <c r="W56" s="44">
        <f t="shared" si="17"/>
        <v>2.2915753839384545E-2</v>
      </c>
      <c r="X56" s="44">
        <f t="shared" si="37"/>
        <v>0.29832358462598491</v>
      </c>
      <c r="Y56" s="44">
        <f t="shared" si="39"/>
        <v>6.9541013759533574E-2</v>
      </c>
      <c r="Z56" s="32">
        <f t="shared" si="25"/>
        <v>5.3520702460048359E-3</v>
      </c>
      <c r="AA56" s="32">
        <f t="shared" si="26"/>
        <v>2.2514174177934127E-2</v>
      </c>
      <c r="AB56" s="32">
        <f t="shared" si="27"/>
        <v>0</v>
      </c>
      <c r="AC56" s="32">
        <f t="shared" si="28"/>
        <v>9.5566158508644686E-4</v>
      </c>
      <c r="AE56" s="19">
        <f t="shared" si="29"/>
        <v>2.3739788613275963E-2</v>
      </c>
      <c r="AF56" s="19">
        <f t="shared" si="30"/>
        <v>4.0226870582377294E-3</v>
      </c>
      <c r="AG56" s="19">
        <f t="shared" si="31"/>
        <v>2.171321189360411E-3</v>
      </c>
      <c r="AH56" s="19">
        <f t="shared" si="32"/>
        <v>7.4703380668525693E-2</v>
      </c>
      <c r="AI56" s="19">
        <f t="shared" si="33"/>
        <v>7.4856073641938914E-2</v>
      </c>
    </row>
    <row r="57" spans="1:35" x14ac:dyDescent="0.25">
      <c r="A57" s="45">
        <f t="shared" si="34"/>
        <v>76</v>
      </c>
      <c r="B57" s="32">
        <f t="shared" si="18"/>
        <v>1.0034744221553964</v>
      </c>
      <c r="C57" s="28">
        <f t="shared" si="8"/>
        <v>2.2310435572921859E-2</v>
      </c>
      <c r="D57" s="33">
        <f t="shared" si="19"/>
        <v>2.6095133145633928E-2</v>
      </c>
      <c r="E57" s="28">
        <f t="shared" si="9"/>
        <v>3.7846975727120705E-3</v>
      </c>
      <c r="F57" s="34">
        <f t="shared" si="35"/>
        <v>4.1168646949641943E-3</v>
      </c>
      <c r="G57" s="30">
        <f t="shared" si="10"/>
        <v>3.3216712225212375E-4</v>
      </c>
      <c r="H57" s="30">
        <f t="shared" si="41"/>
        <v>2E-3</v>
      </c>
      <c r="I57" s="31">
        <f t="shared" si="40"/>
        <v>-1.6678328777478763E-3</v>
      </c>
      <c r="J57" s="30">
        <f t="shared" si="21"/>
        <v>0.97357269973211402</v>
      </c>
      <c r="K57" s="30">
        <f t="shared" si="22"/>
        <v>0</v>
      </c>
      <c r="L57" s="29">
        <v>6.3800275441523072E-2</v>
      </c>
      <c r="M57" s="29">
        <v>8.0008262974341354E-2</v>
      </c>
      <c r="N57" s="37">
        <f t="shared" si="23"/>
        <v>6.7212971270931482E-2</v>
      </c>
      <c r="O57" s="37">
        <f t="shared" si="24"/>
        <v>8.5452249733397864E-2</v>
      </c>
      <c r="P57" s="32">
        <f t="shared" si="36"/>
        <v>0.8</v>
      </c>
      <c r="Q57" s="32">
        <f t="shared" si="12"/>
        <v>6.9791819742440697E-2</v>
      </c>
      <c r="R57" s="43">
        <v>34</v>
      </c>
      <c r="S57" s="44">
        <f t="shared" si="13"/>
        <v>2.6095133145633928E-2</v>
      </c>
      <c r="T57" s="44">
        <f t="shared" si="14"/>
        <v>9.3484686790915789E-2</v>
      </c>
      <c r="U57" s="44">
        <f t="shared" si="15"/>
        <v>0.11218162414909895</v>
      </c>
      <c r="V57" s="44">
        <f t="shared" si="16"/>
        <v>2.3371171697728947E-2</v>
      </c>
      <c r="W57" s="44">
        <f t="shared" si="17"/>
        <v>2.3371171697728947E-2</v>
      </c>
      <c r="X57" s="44">
        <f t="shared" si="37"/>
        <v>0.30818151960779971</v>
      </c>
      <c r="Y57" s="44">
        <f t="shared" si="39"/>
        <v>7.0239686307859636E-2</v>
      </c>
      <c r="Z57" s="32">
        <f t="shared" si="25"/>
        <v>4.9680593645843804E-3</v>
      </c>
      <c r="AA57" s="32">
        <f t="shared" si="26"/>
        <v>2.1084862147553583E-2</v>
      </c>
      <c r="AB57" s="32">
        <f t="shared" si="27"/>
        <v>0</v>
      </c>
      <c r="AC57" s="32">
        <f t="shared" si="28"/>
        <v>9.0288597805771671E-4</v>
      </c>
      <c r="AE57" s="19">
        <f t="shared" si="29"/>
        <v>2.22331880916312E-2</v>
      </c>
      <c r="AF57" s="19">
        <f t="shared" si="30"/>
        <v>3.6983002154124906E-3</v>
      </c>
      <c r="AG57" s="19">
        <f t="shared" si="31"/>
        <v>2.1030686733935098E-3</v>
      </c>
      <c r="AH57" s="19">
        <f t="shared" si="32"/>
        <v>7.5689873771303928E-2</v>
      </c>
      <c r="AI57" s="19">
        <f t="shared" si="33"/>
        <v>7.5768820419597593E-2</v>
      </c>
    </row>
    <row r="58" spans="1:35" x14ac:dyDescent="0.25">
      <c r="A58" s="45">
        <f t="shared" si="34"/>
        <v>77</v>
      </c>
      <c r="B58" s="32">
        <f t="shared" si="18"/>
        <v>1.0044851469302669</v>
      </c>
      <c r="C58" s="28">
        <f t="shared" si="8"/>
        <v>2.089660062852252E-2</v>
      </c>
      <c r="D58" s="33">
        <f t="shared" si="19"/>
        <v>2.4378038906421356E-2</v>
      </c>
      <c r="E58" s="28">
        <f t="shared" si="9"/>
        <v>3.481438277898834E-3</v>
      </c>
      <c r="F58" s="34">
        <f t="shared" si="35"/>
        <v>3.7745404147997903E-3</v>
      </c>
      <c r="G58" s="30">
        <f t="shared" si="10"/>
        <v>2.9310213690095623E-4</v>
      </c>
      <c r="H58" s="30">
        <f t="shared" si="41"/>
        <v>2E-3</v>
      </c>
      <c r="I58" s="31">
        <f t="shared" si="40"/>
        <v>-1.7068978630990438E-3</v>
      </c>
      <c r="J58" s="30">
        <f t="shared" si="21"/>
        <v>0.97532885895667765</v>
      </c>
      <c r="K58" s="30">
        <f t="shared" si="22"/>
        <v>0</v>
      </c>
      <c r="L58" s="29">
        <v>6.8066145228283595E-2</v>
      </c>
      <c r="M58" s="29">
        <v>8.6813246423161988E-2</v>
      </c>
      <c r="N58" s="37">
        <f t="shared" si="23"/>
        <v>6.8066145228283595E-2</v>
      </c>
      <c r="O58" s="37">
        <f t="shared" si="24"/>
        <v>8.6813246423161988E-2</v>
      </c>
      <c r="P58" s="32">
        <f t="shared" si="36"/>
        <v>0</v>
      </c>
      <c r="Q58" s="32">
        <f t="shared" si="12"/>
        <v>7.0828949261122667E-2</v>
      </c>
      <c r="R58" s="43">
        <v>35</v>
      </c>
      <c r="S58" s="44">
        <f t="shared" si="13"/>
        <v>2.4378038906421356E-2</v>
      </c>
      <c r="T58" s="44">
        <f t="shared" si="14"/>
        <v>9.5356855640598759E-2</v>
      </c>
      <c r="U58" s="44">
        <f t="shared" si="15"/>
        <v>0.1144282267687185</v>
      </c>
      <c r="V58" s="44">
        <f t="shared" si="16"/>
        <v>2.383921391014969E-2</v>
      </c>
      <c r="W58" s="44">
        <f t="shared" si="17"/>
        <v>2.383921391014969E-2</v>
      </c>
      <c r="X58" s="44">
        <f t="shared" si="37"/>
        <v>0.31874561583964545</v>
      </c>
      <c r="Y58" s="44">
        <f t="shared" si="39"/>
        <v>7.0945378358827305E-2</v>
      </c>
      <c r="Z58" s="32">
        <f t="shared" si="25"/>
        <v>4.6065468060429108E-3</v>
      </c>
      <c r="AA58" s="32">
        <f t="shared" si="26"/>
        <v>1.9730226779308163E-2</v>
      </c>
      <c r="AB58" s="32">
        <f t="shared" si="27"/>
        <v>0</v>
      </c>
      <c r="AC58" s="32">
        <f t="shared" si="28"/>
        <v>8.5302485952650105E-4</v>
      </c>
      <c r="AE58" s="19">
        <f t="shared" si="29"/>
        <v>2.080329479473448E-2</v>
      </c>
      <c r="AF58" s="19">
        <f t="shared" si="30"/>
        <v>3.3944535290495502E-3</v>
      </c>
      <c r="AG58" s="19">
        <f t="shared" si="31"/>
        <v>2.0369615820457938E-3</v>
      </c>
      <c r="AH58" s="19">
        <f t="shared" si="32"/>
        <v>7.6624370752337287E-2</v>
      </c>
      <c r="AI58" s="19">
        <f t="shared" si="33"/>
        <v>7.6634170513171618E-2</v>
      </c>
    </row>
    <row r="59" spans="1:35" x14ac:dyDescent="0.25">
      <c r="A59" s="45">
        <f t="shared" si="34"/>
        <v>78</v>
      </c>
      <c r="B59" s="32">
        <f t="shared" si="18"/>
        <v>1.0056260711539935</v>
      </c>
      <c r="C59" s="28">
        <f t="shared" si="8"/>
        <v>1.9557170756930427E-2</v>
      </c>
      <c r="D59" s="33">
        <f t="shared" si="19"/>
        <v>2.2754877879490501E-2</v>
      </c>
      <c r="E59" s="28">
        <f t="shared" si="9"/>
        <v>3.1977071225600751E-3</v>
      </c>
      <c r="F59" s="34">
        <f t="shared" si="35"/>
        <v>3.4559878279069815E-3</v>
      </c>
      <c r="G59" s="30">
        <f t="shared" si="10"/>
        <v>2.5828070534690637E-4</v>
      </c>
      <c r="H59" s="30">
        <f t="shared" si="41"/>
        <v>2E-3</v>
      </c>
      <c r="I59" s="31">
        <f t="shared" si="40"/>
        <v>-1.7417192946530937E-3</v>
      </c>
      <c r="J59" s="30">
        <f t="shared" si="21"/>
        <v>0.97698684141516268</v>
      </c>
      <c r="K59" s="30">
        <f t="shared" si="22"/>
        <v>0</v>
      </c>
      <c r="L59" s="29">
        <v>6.8066145228283595E-2</v>
      </c>
      <c r="M59" s="29">
        <v>8.6813246423161988E-2</v>
      </c>
      <c r="N59" s="37">
        <f t="shared" si="23"/>
        <v>6.8903147497593575E-2</v>
      </c>
      <c r="O59" s="37">
        <f t="shared" si="24"/>
        <v>8.8170301947686464E-2</v>
      </c>
      <c r="P59" s="32">
        <f t="shared" si="36"/>
        <v>0.2</v>
      </c>
      <c r="Q59" s="32">
        <f t="shared" si="12"/>
        <v>7.1865507556042804E-2</v>
      </c>
      <c r="R59" s="43">
        <v>36</v>
      </c>
      <c r="S59" s="44">
        <f t="shared" si="13"/>
        <v>2.2754877879490501E-2</v>
      </c>
      <c r="T59" s="44">
        <f t="shared" si="14"/>
        <v>9.7260347686866686E-2</v>
      </c>
      <c r="U59" s="44">
        <f t="shared" si="15"/>
        <v>0.11671241722424001</v>
      </c>
      <c r="V59" s="44">
        <f t="shared" si="16"/>
        <v>2.4315086921716671E-2</v>
      </c>
      <c r="W59" s="44">
        <f t="shared" si="17"/>
        <v>2.4315086921716671E-2</v>
      </c>
      <c r="X59" s="44">
        <f t="shared" si="37"/>
        <v>0.32989202698859216</v>
      </c>
      <c r="Y59" s="44">
        <f t="shared" si="39"/>
        <v>7.1658160436772256E-2</v>
      </c>
      <c r="Z59" s="32">
        <f t="shared" si="25"/>
        <v>4.2667577249711304E-3</v>
      </c>
      <c r="AA59" s="32">
        <f t="shared" si="26"/>
        <v>1.8447477569033848E-2</v>
      </c>
      <c r="AB59" s="32">
        <f t="shared" si="27"/>
        <v>0</v>
      </c>
      <c r="AC59" s="32">
        <f t="shared" si="28"/>
        <v>8.0591727931751309E-4</v>
      </c>
      <c r="AE59" s="19">
        <f t="shared" si="29"/>
        <v>1.9447756296222356E-2</v>
      </c>
      <c r="AF59" s="19">
        <f t="shared" si="30"/>
        <v>3.1100470301614427E-3</v>
      </c>
      <c r="AG59" s="19">
        <f t="shared" si="31"/>
        <v>1.9729324768246095E-3</v>
      </c>
      <c r="AH59" s="19">
        <f t="shared" si="32"/>
        <v>7.7508726245162821E-2</v>
      </c>
      <c r="AI59" s="19">
        <f t="shared" si="33"/>
        <v>7.7453789122967492E-2</v>
      </c>
    </row>
    <row r="60" spans="1:35" x14ac:dyDescent="0.25">
      <c r="A60" s="45">
        <f t="shared" si="34"/>
        <v>79</v>
      </c>
      <c r="B60" s="32">
        <f t="shared" si="18"/>
        <v>1.0069134372365334</v>
      </c>
      <c r="C60" s="28">
        <f t="shared" si="8"/>
        <v>1.828928059099472E-2</v>
      </c>
      <c r="D60" s="33">
        <f t="shared" si="19"/>
        <v>2.1222021338326923E-2</v>
      </c>
      <c r="E60" s="28">
        <f t="shared" si="9"/>
        <v>2.9327407473322032E-3</v>
      </c>
      <c r="F60" s="34">
        <f t="shared" si="35"/>
        <v>3.1600282626826535E-3</v>
      </c>
      <c r="G60" s="30">
        <f t="shared" si="10"/>
        <v>2.2728751535045031E-4</v>
      </c>
      <c r="H60" s="30">
        <f t="shared" si="41"/>
        <v>2E-3</v>
      </c>
      <c r="I60" s="31">
        <f t="shared" si="40"/>
        <v>-1.7727124846495497E-3</v>
      </c>
      <c r="J60" s="30">
        <f t="shared" si="21"/>
        <v>0.97855069114632265</v>
      </c>
      <c r="K60" s="30">
        <f t="shared" si="22"/>
        <v>0</v>
      </c>
      <c r="L60" s="29">
        <v>6.8066145228283595E-2</v>
      </c>
      <c r="M60" s="29">
        <v>8.6813246423161988E-2</v>
      </c>
      <c r="N60" s="37">
        <f t="shared" si="23"/>
        <v>6.974014976690357E-2</v>
      </c>
      <c r="O60" s="37">
        <f t="shared" si="24"/>
        <v>8.9527357472210911E-2</v>
      </c>
      <c r="P60" s="32">
        <f t="shared" si="36"/>
        <v>0.4</v>
      </c>
      <c r="Q60" s="32">
        <f t="shared" si="12"/>
        <v>7.2919139396382865E-2</v>
      </c>
      <c r="R60" s="43">
        <v>37</v>
      </c>
      <c r="S60" s="44">
        <f t="shared" si="13"/>
        <v>2.1222021338326923E-2</v>
      </c>
      <c r="T60" s="44">
        <f t="shared" si="14"/>
        <v>9.9219355043898658E-2</v>
      </c>
      <c r="U60" s="44">
        <f t="shared" si="15"/>
        <v>0.11906322605267838</v>
      </c>
      <c r="V60" s="44">
        <f t="shared" si="16"/>
        <v>2.4804838760974664E-2</v>
      </c>
      <c r="W60" s="44">
        <f t="shared" si="17"/>
        <v>2.4804838760974664E-2</v>
      </c>
      <c r="X60" s="44">
        <f t="shared" si="37"/>
        <v>0.34172417751191053</v>
      </c>
      <c r="Y60" s="44">
        <f t="shared" si="39"/>
        <v>7.2378103774582078E-2</v>
      </c>
      <c r="Z60" s="32">
        <f t="shared" si="25"/>
        <v>3.9480717930598444E-3</v>
      </c>
      <c r="AA60" s="32">
        <f t="shared" si="26"/>
        <v>1.7234382506617518E-2</v>
      </c>
      <c r="AB60" s="32">
        <f t="shared" si="27"/>
        <v>0</v>
      </c>
      <c r="AC60" s="32">
        <f t="shared" si="28"/>
        <v>7.6141117559348716E-4</v>
      </c>
      <c r="AE60" s="19">
        <f t="shared" si="29"/>
        <v>1.8163706943061082E-2</v>
      </c>
      <c r="AF60" s="19">
        <f t="shared" si="30"/>
        <v>2.8448996894758741E-3</v>
      </c>
      <c r="AG60" s="19">
        <f t="shared" si="31"/>
        <v>1.9109160390742117E-3</v>
      </c>
      <c r="AH60" s="19">
        <f t="shared" si="32"/>
        <v>7.8344581236509045E-2</v>
      </c>
      <c r="AI60" s="19">
        <f t="shared" si="33"/>
        <v>7.8229147263218515E-2</v>
      </c>
    </row>
    <row r="61" spans="1:35" x14ac:dyDescent="0.25">
      <c r="A61" s="45">
        <f t="shared" si="34"/>
        <v>80</v>
      </c>
      <c r="B61" s="32">
        <f t="shared" si="18"/>
        <v>1.0083544784923757</v>
      </c>
      <c r="C61" s="28">
        <f t="shared" si="8"/>
        <v>1.7090111493199125E-2</v>
      </c>
      <c r="D61" s="33">
        <f t="shared" si="19"/>
        <v>1.9775864566917281E-2</v>
      </c>
      <c r="E61" s="28">
        <f t="shared" si="9"/>
        <v>2.6857530737181556E-3</v>
      </c>
      <c r="F61" s="34">
        <f t="shared" si="35"/>
        <v>2.8854952772486529E-3</v>
      </c>
      <c r="G61" s="30">
        <f t="shared" si="10"/>
        <v>1.9974220353049729E-4</v>
      </c>
      <c r="H61" s="30">
        <f t="shared" si="41"/>
        <v>2E-3</v>
      </c>
      <c r="I61" s="31">
        <f t="shared" si="40"/>
        <v>-1.8002577964695027E-3</v>
      </c>
      <c r="J61" s="30">
        <f t="shared" si="21"/>
        <v>0.98002439322955226</v>
      </c>
      <c r="K61" s="30">
        <f t="shared" si="22"/>
        <v>0</v>
      </c>
      <c r="L61" s="29">
        <v>6.8066145228283595E-2</v>
      </c>
      <c r="M61" s="29">
        <v>8.6813246423161988E-2</v>
      </c>
      <c r="N61" s="37">
        <f t="shared" si="23"/>
        <v>7.057715203621355E-2</v>
      </c>
      <c r="O61" s="37">
        <f t="shared" si="24"/>
        <v>9.0884412996735386E-2</v>
      </c>
      <c r="P61" s="32">
        <f t="shared" si="36"/>
        <v>0.60000000000000009</v>
      </c>
      <c r="Q61" s="32">
        <f t="shared" si="12"/>
        <v>7.3991469381103625E-2</v>
      </c>
      <c r="R61" s="43">
        <v>38</v>
      </c>
      <c r="S61" s="44">
        <f t="shared" si="13"/>
        <v>1.9775864566917281E-2</v>
      </c>
      <c r="T61" s="44">
        <f t="shared" si="14"/>
        <v>0.10123663914714676</v>
      </c>
      <c r="U61" s="44">
        <f t="shared" si="15"/>
        <v>0.1214839669765761</v>
      </c>
      <c r="V61" s="44">
        <f t="shared" si="16"/>
        <v>2.5309159786786689E-2</v>
      </c>
      <c r="W61" s="44">
        <f t="shared" si="17"/>
        <v>2.5309159786786689E-2</v>
      </c>
      <c r="X61" s="44">
        <f t="shared" si="37"/>
        <v>0.35428488152167764</v>
      </c>
      <c r="Y61" s="44">
        <f t="shared" si="39"/>
        <v>7.3105280320815022E-2</v>
      </c>
      <c r="Z61" s="32">
        <f t="shared" si="25"/>
        <v>3.6494740009953069E-3</v>
      </c>
      <c r="AA61" s="32">
        <f t="shared" si="26"/>
        <v>1.6087923073461362E-2</v>
      </c>
      <c r="AB61" s="32">
        <f t="shared" si="27"/>
        <v>0</v>
      </c>
      <c r="AC61" s="32">
        <f t="shared" si="28"/>
        <v>7.1936288400418949E-4</v>
      </c>
      <c r="AE61" s="19">
        <f t="shared" si="29"/>
        <v>1.6948515485101151E-2</v>
      </c>
      <c r="AF61" s="19">
        <f t="shared" si="30"/>
        <v>2.5980704919403349E-3</v>
      </c>
      <c r="AG61" s="19">
        <f t="shared" si="31"/>
        <v>1.8508490033415854E-3</v>
      </c>
      <c r="AH61" s="19">
        <f t="shared" si="32"/>
        <v>7.9133851993358525E-2</v>
      </c>
      <c r="AI61" s="19">
        <f t="shared" si="33"/>
        <v>7.8961964197597115E-2</v>
      </c>
    </row>
    <row r="62" spans="1:35" x14ac:dyDescent="0.25">
      <c r="A62" s="45">
        <f t="shared" si="34"/>
        <v>81</v>
      </c>
      <c r="B62" s="32">
        <f t="shared" si="18"/>
        <v>1.0099596327823648</v>
      </c>
      <c r="C62" s="28">
        <f t="shared" si="8"/>
        <v>1.5956894329454588E-2</v>
      </c>
      <c r="D62" s="33">
        <f t="shared" si="19"/>
        <v>1.8412836892945865E-2</v>
      </c>
      <c r="E62" s="28">
        <f t="shared" si="9"/>
        <v>2.4559425634912788E-3</v>
      </c>
      <c r="F62" s="34">
        <f t="shared" si="35"/>
        <v>2.631239663099924E-3</v>
      </c>
      <c r="G62" s="30">
        <f t="shared" si="10"/>
        <v>1.7529709960864516E-4</v>
      </c>
      <c r="H62" s="30">
        <f t="shared" si="41"/>
        <v>2E-3</v>
      </c>
      <c r="I62" s="31">
        <f t="shared" si="40"/>
        <v>-1.8247029003913549E-3</v>
      </c>
      <c r="J62" s="30">
        <f t="shared" si="21"/>
        <v>0.98141186600744545</v>
      </c>
      <c r="K62" s="30">
        <f t="shared" si="22"/>
        <v>0</v>
      </c>
      <c r="L62" s="29">
        <v>6.8066145228283595E-2</v>
      </c>
      <c r="M62" s="29">
        <v>8.6813246423161988E-2</v>
      </c>
      <c r="N62" s="37">
        <f t="shared" si="23"/>
        <v>7.1414154305523544E-2</v>
      </c>
      <c r="O62" s="37">
        <f t="shared" si="24"/>
        <v>9.2241468521259848E-2</v>
      </c>
      <c r="P62" s="32">
        <f t="shared" si="36"/>
        <v>0.8</v>
      </c>
      <c r="Q62" s="32">
        <f t="shared" si="12"/>
        <v>7.5084290349591729E-2</v>
      </c>
      <c r="R62" s="43">
        <v>39</v>
      </c>
      <c r="S62" s="44">
        <f t="shared" si="13"/>
        <v>1.8412836892945865E-2</v>
      </c>
      <c r="T62" s="44">
        <f t="shared" si="14"/>
        <v>0.10331522191216093</v>
      </c>
      <c r="U62" s="44">
        <f t="shared" si="15"/>
        <v>0.1239782662945931</v>
      </c>
      <c r="V62" s="44">
        <f t="shared" si="16"/>
        <v>2.5828805478040232E-2</v>
      </c>
      <c r="W62" s="44">
        <f t="shared" si="17"/>
        <v>2.5828805478040232E-2</v>
      </c>
      <c r="X62" s="44">
        <f t="shared" si="37"/>
        <v>0.36762048280627174</v>
      </c>
      <c r="Y62" s="44">
        <f t="shared" si="39"/>
        <v>7.3839762746890275E-2</v>
      </c>
      <c r="Z62" s="32">
        <f t="shared" si="25"/>
        <v>3.3701139377657172E-3</v>
      </c>
      <c r="AA62" s="32">
        <f t="shared" si="26"/>
        <v>1.5005372619935869E-2</v>
      </c>
      <c r="AB62" s="32">
        <f t="shared" si="27"/>
        <v>0</v>
      </c>
      <c r="AC62" s="32">
        <f t="shared" si="28"/>
        <v>6.7963667394226165E-4</v>
      </c>
      <c r="AE62" s="19">
        <f t="shared" si="29"/>
        <v>1.5799536745339526E-2</v>
      </c>
      <c r="AF62" s="19">
        <f t="shared" si="30"/>
        <v>2.3686789343671071E-3</v>
      </c>
      <c r="AG62" s="19">
        <f t="shared" si="31"/>
        <v>1.7926700928368223E-3</v>
      </c>
      <c r="AH62" s="19">
        <f t="shared" si="32"/>
        <v>7.9878428589765474E-2</v>
      </c>
      <c r="AI62" s="19">
        <f t="shared" si="33"/>
        <v>7.9653936809029782E-2</v>
      </c>
    </row>
    <row r="63" spans="1:35" x14ac:dyDescent="0.25">
      <c r="A63" s="45">
        <f t="shared" si="34"/>
        <v>82</v>
      </c>
      <c r="B63" s="32">
        <f t="shared" si="18"/>
        <v>1.0117417330095315</v>
      </c>
      <c r="C63" s="28">
        <f t="shared" si="8"/>
        <v>1.488691203285915E-2</v>
      </c>
      <c r="D63" s="33">
        <f t="shared" si="19"/>
        <v>1.7129410903943341E-2</v>
      </c>
      <c r="E63" s="28">
        <f t="shared" si="9"/>
        <v>2.2424988710841916E-3</v>
      </c>
      <c r="F63" s="34">
        <f t="shared" si="35"/>
        <v>2.3961339057081707E-3</v>
      </c>
      <c r="G63" s="30">
        <f t="shared" si="10"/>
        <v>1.5363503462397909E-4</v>
      </c>
      <c r="H63" s="30">
        <f t="shared" si="41"/>
        <v>2E-3</v>
      </c>
      <c r="I63" s="31">
        <f t="shared" si="40"/>
        <v>-1.846364965376021E-3</v>
      </c>
      <c r="J63" s="30">
        <f t="shared" si="21"/>
        <v>0.98271695406143256</v>
      </c>
      <c r="K63" s="30">
        <f t="shared" si="22"/>
        <v>0</v>
      </c>
      <c r="L63" s="29">
        <v>7.2251156574833525E-2</v>
      </c>
      <c r="M63" s="29">
        <v>9.3598524045784309E-2</v>
      </c>
      <c r="N63" s="37">
        <f t="shared" si="23"/>
        <v>7.2251156574833525E-2</v>
      </c>
      <c r="O63" s="37">
        <f t="shared" si="24"/>
        <v>9.3598524045784309E-2</v>
      </c>
      <c r="P63" s="32">
        <f t="shared" si="36"/>
        <v>0</v>
      </c>
      <c r="Q63" s="32">
        <f t="shared" si="12"/>
        <v>7.6199507960196741E-2</v>
      </c>
      <c r="R63" s="43">
        <v>40</v>
      </c>
      <c r="S63" s="44">
        <f t="shared" si="13"/>
        <v>1.7129410903943341E-2</v>
      </c>
      <c r="T63" s="44">
        <f t="shared" si="14"/>
        <v>0.10545831646438021</v>
      </c>
      <c r="U63" s="44">
        <f t="shared" si="15"/>
        <v>0.12654997975725624</v>
      </c>
      <c r="V63" s="44">
        <f t="shared" si="16"/>
        <v>2.6364579116095053E-2</v>
      </c>
      <c r="W63" s="44">
        <f t="shared" si="17"/>
        <v>2.6364579116095053E-2</v>
      </c>
      <c r="X63" s="44">
        <f t="shared" si="37"/>
        <v>0.38191069741673506</v>
      </c>
      <c r="Y63" s="44">
        <f t="shared" si="39"/>
        <v>7.4581624454350487E-2</v>
      </c>
      <c r="Z63" s="32">
        <f t="shared" si="25"/>
        <v>3.1091321279644504E-3</v>
      </c>
      <c r="AA63" s="32">
        <f t="shared" si="26"/>
        <v>1.3984057241924013E-2</v>
      </c>
      <c r="AB63" s="32">
        <f t="shared" si="27"/>
        <v>0</v>
      </c>
      <c r="AC63" s="32">
        <f t="shared" si="28"/>
        <v>6.4210431040894519E-4</v>
      </c>
      <c r="AE63" s="19">
        <f t="shared" si="29"/>
        <v>1.4714142500158092E-2</v>
      </c>
      <c r="AF63" s="19">
        <f t="shared" si="30"/>
        <v>2.1558716955519461E-3</v>
      </c>
      <c r="AG63" s="19">
        <f t="shared" si="31"/>
        <v>1.7363199569222123E-3</v>
      </c>
      <c r="AH63" s="19">
        <f t="shared" si="32"/>
        <v>8.0580176458695363E-2</v>
      </c>
      <c r="AI63" s="19">
        <f t="shared" si="33"/>
        <v>8.0306740560011108E-2</v>
      </c>
    </row>
    <row r="64" spans="1:35" x14ac:dyDescent="0.25">
      <c r="A64" s="45">
        <f t="shared" si="34"/>
        <v>83</v>
      </c>
      <c r="B64" s="32">
        <f t="shared" si="18"/>
        <v>1.0137162042583054</v>
      </c>
      <c r="C64" s="28">
        <f t="shared" si="8"/>
        <v>1.387779316125398E-2</v>
      </c>
      <c r="D64" s="33">
        <f t="shared" si="19"/>
        <v>1.5922409693643232E-2</v>
      </c>
      <c r="E64" s="28">
        <f t="shared" si="9"/>
        <v>2.0446165323892511E-3</v>
      </c>
      <c r="F64" s="34">
        <f t="shared" si="35"/>
        <v>2.1790842569299178E-3</v>
      </c>
      <c r="G64" s="30">
        <f t="shared" si="10"/>
        <v>1.3446772454066671E-4</v>
      </c>
      <c r="H64" s="30">
        <f t="shared" si="41"/>
        <v>2E-3</v>
      </c>
      <c r="I64" s="31">
        <f t="shared" si="40"/>
        <v>-1.8655322754593333E-3</v>
      </c>
      <c r="J64" s="30">
        <f t="shared" si="21"/>
        <v>0.98394312258181604</v>
      </c>
      <c r="K64" s="30">
        <f t="shared" si="22"/>
        <v>0</v>
      </c>
      <c r="L64" s="29">
        <v>7.2251156574833525E-2</v>
      </c>
      <c r="M64" s="29">
        <v>9.3598524045784309E-2</v>
      </c>
      <c r="N64" s="37">
        <f t="shared" si="23"/>
        <v>7.3069390387656599E-2</v>
      </c>
      <c r="O64" s="37">
        <f t="shared" si="24"/>
        <v>9.4951842961722335E-2</v>
      </c>
      <c r="P64" s="32">
        <f t="shared" si="36"/>
        <v>0.2</v>
      </c>
      <c r="Q64" s="32">
        <f t="shared" si="12"/>
        <v>7.7320524278492953E-2</v>
      </c>
      <c r="R64" s="43">
        <v>41</v>
      </c>
      <c r="S64" s="44">
        <f t="shared" si="13"/>
        <v>1.5922409693643232E-2</v>
      </c>
      <c r="T64" s="44">
        <f t="shared" si="14"/>
        <v>0.10764390708593534</v>
      </c>
      <c r="U64" s="44">
        <f t="shared" si="15"/>
        <v>0.12917268850312241</v>
      </c>
      <c r="V64" s="44">
        <f t="shared" si="16"/>
        <v>2.6910976771483835E-2</v>
      </c>
      <c r="W64" s="44">
        <f t="shared" si="17"/>
        <v>2.6910976771483835E-2</v>
      </c>
      <c r="X64" s="44">
        <f t="shared" si="37"/>
        <v>0.39700480414194772</v>
      </c>
      <c r="Y64" s="44">
        <f t="shared" si="39"/>
        <v>7.5330939582197248E-2</v>
      </c>
      <c r="Z64" s="32">
        <f t="shared" si="25"/>
        <v>2.8656666363450732E-3</v>
      </c>
      <c r="AA64" s="32">
        <f t="shared" si="26"/>
        <v>1.3021358853441975E-2</v>
      </c>
      <c r="AB64" s="32">
        <f t="shared" si="27"/>
        <v>0</v>
      </c>
      <c r="AC64" s="32">
        <f t="shared" si="28"/>
        <v>6.0664464007540255E-4</v>
      </c>
      <c r="AE64" s="19">
        <f t="shared" si="29"/>
        <v>1.3690018077009819E-2</v>
      </c>
      <c r="AF64" s="19">
        <f t="shared" si="30"/>
        <v>1.9585304979568671E-3</v>
      </c>
      <c r="AG64" s="19">
        <f t="shared" si="31"/>
        <v>1.6817411105662797E-3</v>
      </c>
      <c r="AH64" s="19">
        <f t="shared" si="32"/>
        <v>8.1240934152197616E-2</v>
      </c>
      <c r="AI64" s="19">
        <f t="shared" si="33"/>
        <v>8.0922027333608149E-2</v>
      </c>
    </row>
    <row r="65" spans="1:74" x14ac:dyDescent="0.25">
      <c r="A65" s="45">
        <f t="shared" si="34"/>
        <v>84</v>
      </c>
      <c r="B65" s="32">
        <f t="shared" si="18"/>
        <v>1.0159085869814748</v>
      </c>
      <c r="C65" s="28">
        <f t="shared" si="8"/>
        <v>1.2926869853543787E-2</v>
      </c>
      <c r="D65" s="33">
        <f t="shared" si="19"/>
        <v>1.4788352939843263E-2</v>
      </c>
      <c r="E65" s="28">
        <f t="shared" si="9"/>
        <v>1.8614830862994768E-3</v>
      </c>
      <c r="F65" s="34">
        <f t="shared" si="35"/>
        <v>1.9790156231231006E-3</v>
      </c>
      <c r="G65" s="30">
        <f t="shared" si="10"/>
        <v>1.175325368236238E-4</v>
      </c>
      <c r="H65" s="30">
        <f t="shared" si="41"/>
        <v>2E-3</v>
      </c>
      <c r="I65" s="31">
        <f t="shared" si="40"/>
        <v>-1.8824674631763762E-3</v>
      </c>
      <c r="J65" s="30">
        <f t="shared" si="21"/>
        <v>0.98509411452333306</v>
      </c>
      <c r="K65" s="30">
        <f t="shared" si="22"/>
        <v>0</v>
      </c>
      <c r="L65" s="29">
        <v>7.2251156574833525E-2</v>
      </c>
      <c r="M65" s="29">
        <v>9.3598524045784309E-2</v>
      </c>
      <c r="N65" s="37">
        <f t="shared" si="23"/>
        <v>7.3887624200479646E-2</v>
      </c>
      <c r="O65" s="37">
        <f t="shared" si="24"/>
        <v>9.6305161877660347E-2</v>
      </c>
      <c r="P65" s="32">
        <f t="shared" si="36"/>
        <v>0.4</v>
      </c>
      <c r="Q65" s="32">
        <f t="shared" si="12"/>
        <v>7.8468506416717487E-2</v>
      </c>
      <c r="R65" s="43">
        <v>42</v>
      </c>
      <c r="S65" s="44">
        <f t="shared" si="13"/>
        <v>1.4788352939843263E-2</v>
      </c>
      <c r="T65" s="44">
        <f t="shared" si="14"/>
        <v>0.10990180784558547</v>
      </c>
      <c r="U65" s="44">
        <f t="shared" si="15"/>
        <v>0.13188216941470254</v>
      </c>
      <c r="V65" s="44">
        <f t="shared" si="16"/>
        <v>2.7475451961396367E-2</v>
      </c>
      <c r="W65" s="44">
        <f t="shared" si="17"/>
        <v>2.7475451961396367E-2</v>
      </c>
      <c r="X65" s="44">
        <f t="shared" si="37"/>
        <v>0.41304660923371256</v>
      </c>
      <c r="Y65" s="44">
        <f t="shared" si="39"/>
        <v>7.6087783014300289E-2</v>
      </c>
      <c r="Z65" s="32">
        <f t="shared" si="25"/>
        <v>2.6390006291687937E-3</v>
      </c>
      <c r="AA65" s="32">
        <f t="shared" si="26"/>
        <v>1.2115147267557204E-2</v>
      </c>
      <c r="AB65" s="32">
        <f t="shared" si="27"/>
        <v>0</v>
      </c>
      <c r="AC65" s="32">
        <f t="shared" si="28"/>
        <v>5.7314320020345377E-4</v>
      </c>
      <c r="AE65" s="19">
        <f t="shared" si="29"/>
        <v>1.2724441961803704E-2</v>
      </c>
      <c r="AF65" s="19">
        <f t="shared" si="30"/>
        <v>1.7763338062015657E-3</v>
      </c>
      <c r="AG65" s="19">
        <f t="shared" si="31"/>
        <v>1.6288778757009993E-3</v>
      </c>
      <c r="AH65" s="19">
        <f t="shared" si="32"/>
        <v>8.1862334560605668E-2</v>
      </c>
      <c r="AI65" s="19">
        <f t="shared" si="33"/>
        <v>8.1501262967026797E-2</v>
      </c>
    </row>
    <row r="66" spans="1:74" x14ac:dyDescent="0.25">
      <c r="A66" s="45">
        <f t="shared" si="34"/>
        <v>85</v>
      </c>
      <c r="B66" s="32">
        <f t="shared" si="18"/>
        <v>1.0183315034277147</v>
      </c>
      <c r="C66" s="28">
        <f t="shared" si="8"/>
        <v>1.2031540321942424E-2</v>
      </c>
      <c r="D66" s="33">
        <f t="shared" si="19"/>
        <v>1.3723834275714764E-2</v>
      </c>
      <c r="E66" s="28">
        <f t="shared" si="9"/>
        <v>1.692293953772339E-3</v>
      </c>
      <c r="F66" s="34">
        <f t="shared" si="35"/>
        <v>1.7948852283335695E-3</v>
      </c>
      <c r="G66" s="30">
        <f t="shared" si="10"/>
        <v>1.0259127456123049E-4</v>
      </c>
      <c r="H66" s="30">
        <f t="shared" si="41"/>
        <v>2E-3</v>
      </c>
      <c r="I66" s="31">
        <f t="shared" si="40"/>
        <v>-1.8974087254387696E-3</v>
      </c>
      <c r="J66" s="30">
        <f t="shared" si="21"/>
        <v>0.98617357444972409</v>
      </c>
      <c r="K66" s="30">
        <f t="shared" si="22"/>
        <v>0</v>
      </c>
      <c r="L66" s="29">
        <v>7.2251156574833525E-2</v>
      </c>
      <c r="M66" s="29">
        <v>9.3598524045784309E-2</v>
      </c>
      <c r="N66" s="37">
        <f t="shared" si="23"/>
        <v>7.470585801330272E-2</v>
      </c>
      <c r="O66" s="37">
        <f t="shared" si="24"/>
        <v>9.7658480793598373E-2</v>
      </c>
      <c r="P66" s="32">
        <f t="shared" si="36"/>
        <v>0.60000000000000009</v>
      </c>
      <c r="Q66" s="32">
        <f t="shared" si="12"/>
        <v>7.9646106816915654E-2</v>
      </c>
      <c r="R66" s="43">
        <v>43</v>
      </c>
      <c r="S66" s="44">
        <f t="shared" si="13"/>
        <v>1.3723834275714764E-2</v>
      </c>
      <c r="T66" s="44">
        <f t="shared" si="14"/>
        <v>0.11223642321816067</v>
      </c>
      <c r="U66" s="44">
        <f t="shared" si="15"/>
        <v>0.13468370786179279</v>
      </c>
      <c r="V66" s="44">
        <f t="shared" si="16"/>
        <v>2.8059105804540168E-2</v>
      </c>
      <c r="W66" s="44">
        <f t="shared" si="17"/>
        <v>2.8059105804540168E-2</v>
      </c>
      <c r="X66" s="44">
        <f t="shared" si="37"/>
        <v>0.43010123199576905</v>
      </c>
      <c r="Y66" s="44">
        <f t="shared" si="39"/>
        <v>7.6852230386881104E-2</v>
      </c>
      <c r="Z66" s="32">
        <f t="shared" si="25"/>
        <v>2.4281391956621884E-3</v>
      </c>
      <c r="AA66" s="32">
        <f t="shared" si="26"/>
        <v>1.1262661045000519E-2</v>
      </c>
      <c r="AB66" s="32">
        <f t="shared" si="27"/>
        <v>0</v>
      </c>
      <c r="AC66" s="32">
        <f t="shared" si="28"/>
        <v>5.4149184916333628E-4</v>
      </c>
      <c r="AE66" s="19">
        <f t="shared" si="29"/>
        <v>1.1814954444052974E-2</v>
      </c>
      <c r="AF66" s="19">
        <f t="shared" si="30"/>
        <v>1.608314234911379E-3</v>
      </c>
      <c r="AG66" s="19">
        <f t="shared" si="31"/>
        <v>1.5776763244223684E-3</v>
      </c>
      <c r="AH66" s="19">
        <f t="shared" si="32"/>
        <v>8.2446211110429324E-2</v>
      </c>
      <c r="AI66" s="19">
        <f t="shared" si="33"/>
        <v>8.2046095057522694E-2</v>
      </c>
    </row>
    <row r="67" spans="1:74" x14ac:dyDescent="0.25">
      <c r="A67" s="45">
        <f t="shared" si="34"/>
        <v>86</v>
      </c>
      <c r="B67" s="32">
        <f t="shared" si="18"/>
        <v>1.021003570434218</v>
      </c>
      <c r="C67" s="28">
        <f t="shared" si="8"/>
        <v>1.1189270045129785E-2</v>
      </c>
      <c r="D67" s="33">
        <f t="shared" si="19"/>
        <v>1.2725526764206801E-2</v>
      </c>
      <c r="E67" s="28">
        <f t="shared" si="9"/>
        <v>1.5362567190770171E-3</v>
      </c>
      <c r="F67" s="34">
        <f t="shared" si="35"/>
        <v>1.6256850245780496E-3</v>
      </c>
      <c r="G67" s="30">
        <f t="shared" si="10"/>
        <v>8.9428305501032578E-5</v>
      </c>
      <c r="H67" s="30">
        <f t="shared" si="41"/>
        <v>2E-3</v>
      </c>
      <c r="I67" s="31">
        <f t="shared" si="40"/>
        <v>-1.9105716944989675E-3</v>
      </c>
      <c r="J67" s="30">
        <f t="shared" si="21"/>
        <v>0.98718504493029213</v>
      </c>
      <c r="K67" s="30">
        <f t="shared" si="22"/>
        <v>0</v>
      </c>
      <c r="L67" s="29">
        <v>7.2251156574833525E-2</v>
      </c>
      <c r="M67" s="29">
        <v>9.3598524045784309E-2</v>
      </c>
      <c r="N67" s="37">
        <f t="shared" si="23"/>
        <v>7.552409182612578E-2</v>
      </c>
      <c r="O67" s="37">
        <f t="shared" si="24"/>
        <v>9.9011799709536386E-2</v>
      </c>
      <c r="P67" s="32">
        <f t="shared" si="36"/>
        <v>0.8</v>
      </c>
      <c r="Q67" s="32">
        <f t="shared" si="12"/>
        <v>8.0856260417875234E-2</v>
      </c>
      <c r="R67" s="43">
        <v>44</v>
      </c>
      <c r="S67" s="44">
        <f t="shared" si="13"/>
        <v>1.2725526764206801E-2</v>
      </c>
      <c r="T67" s="44">
        <f t="shared" si="14"/>
        <v>0.11465262618247445</v>
      </c>
      <c r="U67" s="44">
        <f t="shared" si="15"/>
        <v>0.13758315141896932</v>
      </c>
      <c r="V67" s="44">
        <f t="shared" si="16"/>
        <v>2.8663156545618611E-2</v>
      </c>
      <c r="W67" s="44">
        <f t="shared" si="17"/>
        <v>2.8663156545618611E-2</v>
      </c>
      <c r="X67" s="44">
        <f t="shared" si="37"/>
        <v>0.44823954398375249</v>
      </c>
      <c r="Y67" s="44">
        <f t="shared" si="39"/>
        <v>7.7624358096071752E-2</v>
      </c>
      <c r="Z67" s="32">
        <f t="shared" si="25"/>
        <v>2.2322392427124452E-3</v>
      </c>
      <c r="AA67" s="32">
        <f t="shared" si="26"/>
        <v>1.0461412330713311E-2</v>
      </c>
      <c r="AB67" s="32">
        <f t="shared" si="27"/>
        <v>0</v>
      </c>
      <c r="AC67" s="32">
        <f t="shared" si="28"/>
        <v>5.1158841735581039E-4</v>
      </c>
      <c r="AE67" s="19">
        <f t="shared" si="29"/>
        <v>1.0959090025876356E-2</v>
      </c>
      <c r="AF67" s="19">
        <f t="shared" si="30"/>
        <v>1.4536114781888935E-3</v>
      </c>
      <c r="AG67" s="19">
        <f t="shared" si="31"/>
        <v>1.5280842239763913E-3</v>
      </c>
      <c r="AH67" s="19">
        <f t="shared" si="32"/>
        <v>8.2994341891815607E-2</v>
      </c>
      <c r="AI67" s="19">
        <f t="shared" si="33"/>
        <v>8.255812355148151E-2</v>
      </c>
    </row>
    <row r="68" spans="1:74" x14ac:dyDescent="0.25">
      <c r="A68" s="45">
        <f t="shared" si="34"/>
        <v>87</v>
      </c>
      <c r="B68" s="32">
        <f t="shared" si="18"/>
        <v>1.023947456602414</v>
      </c>
      <c r="C68" s="28">
        <f t="shared" si="8"/>
        <v>1.039759279691633E-2</v>
      </c>
      <c r="D68" s="33">
        <f t="shared" si="19"/>
        <v>1.1790187667639113E-2</v>
      </c>
      <c r="E68" s="28">
        <f t="shared" si="9"/>
        <v>1.3925948707227819E-3</v>
      </c>
      <c r="F68" s="34">
        <f t="shared" si="35"/>
        <v>1.4704436557869533E-3</v>
      </c>
      <c r="G68" s="30">
        <f t="shared" si="10"/>
        <v>7.7848785064171377E-5</v>
      </c>
      <c r="H68" s="30">
        <f t="shared" si="41"/>
        <v>2E-3</v>
      </c>
      <c r="I68" s="31">
        <f t="shared" si="40"/>
        <v>-1.9221512149358287E-3</v>
      </c>
      <c r="J68" s="30">
        <f t="shared" si="21"/>
        <v>0.98813196354729682</v>
      </c>
      <c r="K68" s="30">
        <f t="shared" si="22"/>
        <v>0</v>
      </c>
      <c r="L68" s="29">
        <v>7.6342325638948841E-2</v>
      </c>
      <c r="M68" s="29">
        <v>0.10036511862547441</v>
      </c>
      <c r="N68" s="37">
        <f t="shared" si="23"/>
        <v>7.6342325638948841E-2</v>
      </c>
      <c r="O68" s="37">
        <f t="shared" si="24"/>
        <v>0.10036511862547441</v>
      </c>
      <c r="P68" s="32">
        <f t="shared" si="36"/>
        <v>0</v>
      </c>
      <c r="Q68" s="32">
        <f t="shared" si="12"/>
        <v>8.2102110203173553E-2</v>
      </c>
      <c r="R68" s="43">
        <v>45</v>
      </c>
      <c r="S68" s="44">
        <f t="shared" si="13"/>
        <v>1.1790187667639113E-2</v>
      </c>
      <c r="T68" s="44">
        <f t="shared" si="14"/>
        <v>0.11715566572645966</v>
      </c>
      <c r="U68" s="44">
        <f t="shared" si="15"/>
        <v>0.1405867988717516</v>
      </c>
      <c r="V68" s="44">
        <f t="shared" si="16"/>
        <v>2.9288916431614916E-2</v>
      </c>
      <c r="W68" s="44">
        <f t="shared" si="17"/>
        <v>2.9288916431614916E-2</v>
      </c>
      <c r="X68" s="44">
        <f t="shared" si="37"/>
        <v>0.46768036612987163</v>
      </c>
      <c r="Y68" s="44">
        <f t="shared" si="39"/>
        <v>7.8404243305549626E-2</v>
      </c>
      <c r="Z68" s="32">
        <f t="shared" si="25"/>
        <v>2.0504737408624024E-3</v>
      </c>
      <c r="AA68" s="32">
        <f t="shared" si="26"/>
        <v>9.7089817857152726E-3</v>
      </c>
      <c r="AB68" s="32">
        <f t="shared" si="27"/>
        <v>0</v>
      </c>
      <c r="AC68" s="32">
        <f t="shared" si="28"/>
        <v>4.8333637741179827E-4</v>
      </c>
      <c r="AE68" s="19">
        <f t="shared" si="29"/>
        <v>1.0154420258454321E-2</v>
      </c>
      <c r="AF68" s="19">
        <f t="shared" si="30"/>
        <v>1.3114174385631659E-3</v>
      </c>
      <c r="AG68" s="19">
        <f t="shared" si="31"/>
        <v>1.4800509834743539E-3</v>
      </c>
      <c r="AH68" s="19">
        <f t="shared" si="32"/>
        <v>8.3508456452932853E-2</v>
      </c>
      <c r="AI68" s="19">
        <f t="shared" si="33"/>
        <v>8.3038906037914084E-2</v>
      </c>
    </row>
    <row r="69" spans="1:74" x14ac:dyDescent="0.25">
      <c r="A69" s="45">
        <f t="shared" si="34"/>
        <v>88</v>
      </c>
      <c r="B69" s="32">
        <f t="shared" si="18"/>
        <v>1.0271899241974047</v>
      </c>
      <c r="C69" s="28">
        <f t="shared" si="8"/>
        <v>9.6543094707191995E-3</v>
      </c>
      <c r="D69" s="33">
        <f t="shared" si="19"/>
        <v>1.0914864552868782E-2</v>
      </c>
      <c r="E69" s="28">
        <f t="shared" si="9"/>
        <v>1.2605550821495832E-3</v>
      </c>
      <c r="F69" s="34">
        <f t="shared" si="35"/>
        <v>1.3282322747422929E-3</v>
      </c>
      <c r="G69" s="30">
        <f t="shared" si="10"/>
        <v>6.767719259270972E-5</v>
      </c>
      <c r="H69" s="30">
        <f t="shared" si="41"/>
        <v>2E-3</v>
      </c>
      <c r="I69" s="31">
        <f t="shared" si="40"/>
        <v>-1.9323228074072903E-3</v>
      </c>
      <c r="J69" s="30">
        <f t="shared" si="21"/>
        <v>0.98901745825453846</v>
      </c>
      <c r="K69" s="30">
        <f t="shared" si="22"/>
        <v>0</v>
      </c>
      <c r="L69" s="29">
        <v>7.6342325638948841E-2</v>
      </c>
      <c r="M69" s="29">
        <v>0.10036511862547441</v>
      </c>
      <c r="N69" s="37">
        <f t="shared" si="23"/>
        <v>7.7142051289670582E-2</v>
      </c>
      <c r="O69" s="37">
        <f t="shared" si="24"/>
        <v>0.10171522047450393</v>
      </c>
      <c r="P69" s="32">
        <f t="shared" si="36"/>
        <v>0.2</v>
      </c>
      <c r="Q69" s="32">
        <f t="shared" si="12"/>
        <v>8.3368722344717927E-2</v>
      </c>
      <c r="R69" s="43">
        <v>46</v>
      </c>
      <c r="S69" s="44">
        <f t="shared" si="13"/>
        <v>1.0914864552868782E-2</v>
      </c>
      <c r="T69" s="44">
        <f t="shared" si="14"/>
        <v>0.11972543495014458</v>
      </c>
      <c r="U69" s="44">
        <f t="shared" si="15"/>
        <v>0.14367052194017349</v>
      </c>
      <c r="V69" s="44">
        <f t="shared" si="16"/>
        <v>2.9931358737536145E-2</v>
      </c>
      <c r="W69" s="44">
        <f t="shared" si="17"/>
        <v>2.9931358737536145E-2</v>
      </c>
      <c r="X69" s="44">
        <f t="shared" si="37"/>
        <v>0.48828076988517594</v>
      </c>
      <c r="Y69" s="44">
        <f t="shared" si="39"/>
        <v>7.9191963954248906E-2</v>
      </c>
      <c r="Z69" s="32">
        <f t="shared" si="25"/>
        <v>1.8820354570977388E-3</v>
      </c>
      <c r="AA69" s="32">
        <f t="shared" si="26"/>
        <v>9.0030201917089877E-3</v>
      </c>
      <c r="AB69" s="32">
        <f t="shared" si="27"/>
        <v>0</v>
      </c>
      <c r="AC69" s="32">
        <f t="shared" si="28"/>
        <v>4.5664453260496987E-4</v>
      </c>
      <c r="AE69" s="19">
        <f t="shared" si="29"/>
        <v>9.3987579543895923E-3</v>
      </c>
      <c r="AF69" s="19">
        <f t="shared" si="30"/>
        <v>1.1807712283641424E-3</v>
      </c>
      <c r="AG69" s="19">
        <f t="shared" si="31"/>
        <v>1.4335276022830309E-3</v>
      </c>
      <c r="AH69" s="19">
        <f t="shared" si="32"/>
        <v>8.3990236398966397E-2</v>
      </c>
      <c r="AI69" s="19">
        <f t="shared" si="33"/>
        <v>8.3489957987335606E-2</v>
      </c>
    </row>
    <row r="70" spans="1:74" x14ac:dyDescent="0.25">
      <c r="A70" s="45">
        <f t="shared" si="34"/>
        <v>89</v>
      </c>
      <c r="B70" s="32">
        <f t="shared" si="18"/>
        <v>1.030770834271916</v>
      </c>
      <c r="C70" s="28">
        <f t="shared" si="8"/>
        <v>8.9570485921147344E-3</v>
      </c>
      <c r="D70" s="33">
        <f t="shared" si="19"/>
        <v>1.0096449260999056E-2</v>
      </c>
      <c r="E70" s="28">
        <f t="shared" si="9"/>
        <v>1.1394006688843225E-3</v>
      </c>
      <c r="F70" s="34">
        <f t="shared" si="35"/>
        <v>1.1981558932105101E-3</v>
      </c>
      <c r="G70" s="30">
        <f t="shared" si="10"/>
        <v>5.8755224326187579E-5</v>
      </c>
      <c r="H70" s="30">
        <f t="shared" si="41"/>
        <v>2E-3</v>
      </c>
      <c r="I70" s="31">
        <f t="shared" si="40"/>
        <v>-1.9412447756738125E-3</v>
      </c>
      <c r="J70" s="30">
        <f t="shared" si="21"/>
        <v>0.98984479551467486</v>
      </c>
      <c r="K70" s="30">
        <f t="shared" si="22"/>
        <v>0</v>
      </c>
      <c r="L70" s="29">
        <v>7.6342325638948841E-2</v>
      </c>
      <c r="M70" s="29">
        <v>0.10036511862547441</v>
      </c>
      <c r="N70" s="37">
        <f t="shared" si="23"/>
        <v>7.7941776940392324E-2</v>
      </c>
      <c r="O70" s="37">
        <f t="shared" si="24"/>
        <v>0.10306532232353345</v>
      </c>
      <c r="P70" s="32">
        <f t="shared" si="36"/>
        <v>0.4</v>
      </c>
      <c r="Q70" s="32">
        <f t="shared" si="12"/>
        <v>8.46785656007632E-2</v>
      </c>
      <c r="R70" s="43">
        <v>47</v>
      </c>
      <c r="S70" s="44">
        <f t="shared" si="13"/>
        <v>1.0096449260999056E-2</v>
      </c>
      <c r="T70" s="44">
        <f t="shared" si="14"/>
        <v>0.12239479687878703</v>
      </c>
      <c r="U70" s="44">
        <f t="shared" si="15"/>
        <v>0.14687375625454444</v>
      </c>
      <c r="V70" s="44">
        <f t="shared" si="16"/>
        <v>3.0598699219696757E-2</v>
      </c>
      <c r="W70" s="44">
        <f t="shared" si="17"/>
        <v>3.0598699219696757E-2</v>
      </c>
      <c r="X70" s="44">
        <f t="shared" si="37"/>
        <v>0.51022959273226631</v>
      </c>
      <c r="Y70" s="44">
        <f t="shared" si="39"/>
        <v>7.9987598764149501E-2</v>
      </c>
      <c r="Z70" s="32">
        <f t="shared" si="25"/>
        <v>1.7262297227826147E-3</v>
      </c>
      <c r="AA70" s="32">
        <f t="shared" si="26"/>
        <v>8.3415437861200648E-3</v>
      </c>
      <c r="AB70" s="32">
        <f t="shared" si="27"/>
        <v>0</v>
      </c>
      <c r="AC70" s="32">
        <f t="shared" si="28"/>
        <v>4.3142672247148205E-4</v>
      </c>
      <c r="AE70" s="19">
        <f t="shared" si="29"/>
        <v>8.6896604893186933E-3</v>
      </c>
      <c r="AF70" s="19">
        <f t="shared" si="30"/>
        <v>1.0612841160771529E-3</v>
      </c>
      <c r="AG70" s="19">
        <f t="shared" si="31"/>
        <v>1.3884666200371769E-3</v>
      </c>
      <c r="AH70" s="19">
        <f t="shared" si="32"/>
        <v>8.444119601365753E-2</v>
      </c>
      <c r="AI70" s="19">
        <f t="shared" si="33"/>
        <v>8.3912643932248232E-2</v>
      </c>
      <c r="BV70" s="23"/>
    </row>
    <row r="71" spans="1:74" x14ac:dyDescent="0.25">
      <c r="A71" s="45">
        <f t="shared" si="34"/>
        <v>90</v>
      </c>
      <c r="B71" s="32">
        <f t="shared" si="18"/>
        <v>1.0347141713463188</v>
      </c>
      <c r="C71" s="28">
        <f t="shared" si="8"/>
        <v>8.303514894200538E-3</v>
      </c>
      <c r="D71" s="33">
        <f t="shared" si="19"/>
        <v>9.3319341813456868E-3</v>
      </c>
      <c r="E71" s="28">
        <f t="shared" si="9"/>
        <v>1.0284192871451491E-3</v>
      </c>
      <c r="F71" s="34">
        <f t="shared" si="35"/>
        <v>1.0793599158662871E-3</v>
      </c>
      <c r="G71" s="30">
        <f t="shared" si="10"/>
        <v>5.0940628721138055E-5</v>
      </c>
      <c r="H71" s="30">
        <f t="shared" si="41"/>
        <v>2E-3</v>
      </c>
      <c r="I71" s="31">
        <f t="shared" si="40"/>
        <v>-1.949059371278862E-3</v>
      </c>
      <c r="J71" s="30">
        <f t="shared" si="21"/>
        <v>0.99061712518993306</v>
      </c>
      <c r="K71" s="30">
        <f t="shared" si="22"/>
        <v>0</v>
      </c>
      <c r="L71" s="29">
        <v>7.6342325638948841E-2</v>
      </c>
      <c r="M71" s="29">
        <v>0.10036511862547441</v>
      </c>
      <c r="N71" s="37">
        <f t="shared" si="23"/>
        <v>7.8741502591114065E-2</v>
      </c>
      <c r="O71" s="37">
        <f t="shared" si="24"/>
        <v>0.10441542417256297</v>
      </c>
      <c r="P71" s="32">
        <f t="shared" si="36"/>
        <v>0.60000000000000009</v>
      </c>
      <c r="Q71" s="32">
        <f t="shared" si="12"/>
        <v>8.6036031333014545E-2</v>
      </c>
      <c r="R71" s="43">
        <v>48</v>
      </c>
      <c r="S71" s="44">
        <f t="shared" si="13"/>
        <v>9.3319341813456868E-3</v>
      </c>
      <c r="T71" s="44">
        <f t="shared" si="14"/>
        <v>0.12517111769242587</v>
      </c>
      <c r="U71" s="44">
        <f t="shared" si="15"/>
        <v>0.15020534123091103</v>
      </c>
      <c r="V71" s="44">
        <f t="shared" si="16"/>
        <v>3.1292779423106466E-2</v>
      </c>
      <c r="W71" s="44">
        <f t="shared" si="17"/>
        <v>3.1292779423106466E-2</v>
      </c>
      <c r="X71" s="44">
        <f t="shared" si="37"/>
        <v>0.5336289898114559</v>
      </c>
      <c r="Y71" s="44">
        <f t="shared" si="39"/>
        <v>8.0791227248144235E-2</v>
      </c>
      <c r="Z71" s="32">
        <f t="shared" si="25"/>
        <v>1.5822047333321704E-3</v>
      </c>
      <c r="AA71" s="32">
        <f t="shared" si="26"/>
        <v>7.7221589549568183E-3</v>
      </c>
      <c r="AB71" s="32">
        <f t="shared" si="27"/>
        <v>0</v>
      </c>
      <c r="AC71" s="32">
        <f t="shared" si="28"/>
        <v>4.076015446866197E-4</v>
      </c>
      <c r="AE71" s="19">
        <f t="shared" si="29"/>
        <v>8.0249358945151152E-3</v>
      </c>
      <c r="AF71" s="19">
        <f t="shared" si="30"/>
        <v>9.5209820902722995E-4</v>
      </c>
      <c r="AG71" s="19">
        <f t="shared" si="31"/>
        <v>1.3448220682233056E-3</v>
      </c>
      <c r="AH71" s="19">
        <f t="shared" si="32"/>
        <v>8.4862963105873018E-2</v>
      </c>
      <c r="AI71" s="19">
        <f t="shared" si="33"/>
        <v>8.4308431893700131E-2</v>
      </c>
    </row>
    <row r="72" spans="1:74" x14ac:dyDescent="0.25">
      <c r="A72" s="45">
        <f t="shared" si="34"/>
        <v>91</v>
      </c>
      <c r="B72" s="32">
        <f t="shared" si="18"/>
        <v>1.0390546006009547</v>
      </c>
      <c r="C72" s="28">
        <f t="shared" si="8"/>
        <v>7.691489203957123E-3</v>
      </c>
      <c r="D72" s="33">
        <f t="shared" si="19"/>
        <v>8.6184139643046935E-3</v>
      </c>
      <c r="E72" s="28">
        <f t="shared" si="9"/>
        <v>9.2692476034757047E-4</v>
      </c>
      <c r="F72" s="34">
        <f t="shared" si="35"/>
        <v>9.7103056718494171E-4</v>
      </c>
      <c r="G72" s="30">
        <f t="shared" si="10"/>
        <v>4.4105806837371232E-5</v>
      </c>
      <c r="H72" s="30">
        <f t="shared" si="41"/>
        <v>2E-3</v>
      </c>
      <c r="I72" s="31">
        <f t="shared" si="40"/>
        <v>-1.9558941931626288E-3</v>
      </c>
      <c r="J72" s="30">
        <f t="shared" si="21"/>
        <v>0.99133748022885781</v>
      </c>
      <c r="K72" s="30">
        <f t="shared" si="22"/>
        <v>0</v>
      </c>
      <c r="L72" s="29">
        <v>7.6342325638948841E-2</v>
      </c>
      <c r="M72" s="29">
        <v>0.10036511862547441</v>
      </c>
      <c r="N72" s="37">
        <f t="shared" si="23"/>
        <v>7.9541228241835807E-2</v>
      </c>
      <c r="O72" s="37">
        <f t="shared" si="24"/>
        <v>0.10576552602159249</v>
      </c>
      <c r="P72" s="32">
        <f t="shared" si="36"/>
        <v>0.8</v>
      </c>
      <c r="Q72" s="32">
        <f t="shared" si="12"/>
        <v>8.7445991593143854E-2</v>
      </c>
      <c r="R72" s="43">
        <v>49</v>
      </c>
      <c r="S72" s="44">
        <f t="shared" si="13"/>
        <v>8.6184139643046935E-3</v>
      </c>
      <c r="T72" s="44">
        <f t="shared" si="14"/>
        <v>0.1280626057454089</v>
      </c>
      <c r="U72" s="44">
        <f t="shared" si="15"/>
        <v>0.15367512689449067</v>
      </c>
      <c r="V72" s="44">
        <f t="shared" si="16"/>
        <v>3.2015651436352224E-2</v>
      </c>
      <c r="W72" s="44">
        <f t="shared" si="17"/>
        <v>3.2015651436352224E-2</v>
      </c>
      <c r="X72" s="44">
        <f t="shared" si="37"/>
        <v>0.55859105916294327</v>
      </c>
      <c r="Y72" s="44">
        <f t="shared" si="39"/>
        <v>8.1602929717985107E-2</v>
      </c>
      <c r="Z72" s="32">
        <f t="shared" si="25"/>
        <v>1.4492240094387775E-3</v>
      </c>
      <c r="AA72" s="32">
        <f t="shared" si="26"/>
        <v>7.1426948586552396E-3</v>
      </c>
      <c r="AB72" s="32">
        <f t="shared" si="27"/>
        <v>0</v>
      </c>
      <c r="AC72" s="32">
        <f t="shared" si="28"/>
        <v>3.8509209230056554E-4</v>
      </c>
      <c r="AE72" s="19">
        <f t="shared" si="29"/>
        <v>7.4023917506439232E-3</v>
      </c>
      <c r="AF72" s="19">
        <f t="shared" si="30"/>
        <v>8.5248446682392612E-4</v>
      </c>
      <c r="AG72" s="19">
        <f t="shared" si="31"/>
        <v>1.3025494232853682E-3</v>
      </c>
      <c r="AH72" s="19">
        <f t="shared" si="32"/>
        <v>8.5257095891076912E-2</v>
      </c>
      <c r="AI72" s="19">
        <f t="shared" si="33"/>
        <v>8.4678729639508649E-2</v>
      </c>
    </row>
    <row r="73" spans="1:74" x14ac:dyDescent="0.25">
      <c r="A73" s="45">
        <f t="shared" si="34"/>
        <v>92</v>
      </c>
      <c r="B73" s="32">
        <f t="shared" si="18"/>
        <v>1.0438332128964178</v>
      </c>
      <c r="C73" s="28">
        <f t="shared" si="8"/>
        <v>7.1188282031779621E-3</v>
      </c>
      <c r="D73" s="33">
        <f t="shared" si="19"/>
        <v>7.9530867121802001E-3</v>
      </c>
      <c r="E73" s="28">
        <f t="shared" si="9"/>
        <v>8.3425850900223819E-4</v>
      </c>
      <c r="F73" s="34">
        <f t="shared" si="35"/>
        <v>8.7239501486399771E-4</v>
      </c>
      <c r="G73" s="30">
        <f t="shared" si="10"/>
        <v>3.813650586175952E-5</v>
      </c>
      <c r="H73" s="30">
        <f t="shared" si="41"/>
        <v>2E-3</v>
      </c>
      <c r="I73" s="31">
        <f t="shared" si="40"/>
        <v>-1.9618634941382406E-3</v>
      </c>
      <c r="J73" s="30">
        <f t="shared" si="21"/>
        <v>0.99200877678195809</v>
      </c>
      <c r="K73" s="30">
        <f t="shared" si="22"/>
        <v>0</v>
      </c>
      <c r="L73" s="29">
        <v>8.0340953892557548E-2</v>
      </c>
      <c r="M73" s="29">
        <v>0.10711562787062201</v>
      </c>
      <c r="N73" s="37">
        <f t="shared" si="23"/>
        <v>8.0340953892557548E-2</v>
      </c>
      <c r="O73" s="37">
        <f t="shared" si="24"/>
        <v>0.10711562787062201</v>
      </c>
      <c r="P73" s="32">
        <f t="shared" si="36"/>
        <v>0</v>
      </c>
      <c r="Q73" s="32">
        <f t="shared" si="12"/>
        <v>8.8913715340955921E-2</v>
      </c>
      <c r="R73" s="43">
        <v>50</v>
      </c>
      <c r="S73" s="44">
        <f t="shared" si="13"/>
        <v>7.9530867121802001E-3</v>
      </c>
      <c r="T73" s="44">
        <f t="shared" si="14"/>
        <v>0.13107821230624048</v>
      </c>
      <c r="U73" s="44">
        <f t="shared" si="15"/>
        <v>0.15729385476748856</v>
      </c>
      <c r="V73" s="44">
        <f t="shared" si="16"/>
        <v>3.2769553076560119E-2</v>
      </c>
      <c r="W73" s="44">
        <f t="shared" si="17"/>
        <v>3.2769553076560119E-2</v>
      </c>
      <c r="X73" s="44">
        <f t="shared" si="37"/>
        <v>0.5853792252781157</v>
      </c>
      <c r="Y73" s="44">
        <f t="shared" si="39"/>
        <v>8.2422787292309313E-2</v>
      </c>
      <c r="Z73" s="32">
        <f t="shared" si="25"/>
        <v>1.3265791580770337E-3</v>
      </c>
      <c r="AA73" s="32">
        <f t="shared" si="26"/>
        <v>6.6010563195310554E-3</v>
      </c>
      <c r="AB73" s="32">
        <f t="shared" si="27"/>
        <v>0</v>
      </c>
      <c r="AC73" s="32">
        <f t="shared" si="28"/>
        <v>3.6382570548510335E-4</v>
      </c>
      <c r="AE73" s="19">
        <f t="shared" si="29"/>
        <v>6.8198904913407661E-3</v>
      </c>
      <c r="AF73" s="19">
        <f t="shared" si="30"/>
        <v>7.6176775924636543E-4</v>
      </c>
      <c r="AG73" s="19">
        <f t="shared" si="31"/>
        <v>1.2616055612044892E-3</v>
      </c>
      <c r="AH73" s="19">
        <f t="shared" si="32"/>
        <v>8.5625093943775613E-2</v>
      </c>
      <c r="AI73" s="19">
        <f t="shared" si="33"/>
        <v>8.502489341577156E-2</v>
      </c>
    </row>
    <row r="74" spans="1:74" x14ac:dyDescent="0.25">
      <c r="A74" s="45">
        <f t="shared" si="34"/>
        <v>93</v>
      </c>
      <c r="B74" s="32">
        <f t="shared" si="18"/>
        <v>1.0490975391249611</v>
      </c>
      <c r="C74" s="28">
        <f t="shared" si="8"/>
        <v>6.5835817460762327E-3</v>
      </c>
      <c r="D74" s="33">
        <f t="shared" si="19"/>
        <v>7.3333742867605833E-3</v>
      </c>
      <c r="E74" s="28">
        <f t="shared" si="9"/>
        <v>7.4979254068435058E-4</v>
      </c>
      <c r="F74" s="34">
        <f t="shared" si="35"/>
        <v>7.8272322846959245E-4</v>
      </c>
      <c r="G74" s="30">
        <f t="shared" si="10"/>
        <v>3.2930687785241871E-5</v>
      </c>
      <c r="H74" s="30">
        <f t="shared" si="41"/>
        <v>2E-3</v>
      </c>
      <c r="I74" s="31">
        <f t="shared" si="40"/>
        <v>-1.9670693122147581E-3</v>
      </c>
      <c r="J74" s="30">
        <f t="shared" si="21"/>
        <v>0.99263369502545418</v>
      </c>
      <c r="K74" s="30">
        <f t="shared" si="22"/>
        <v>0</v>
      </c>
      <c r="L74" s="29">
        <v>8.0340953892557548E-2</v>
      </c>
      <c r="M74" s="29">
        <v>0.10711562787062201</v>
      </c>
      <c r="N74" s="37">
        <f t="shared" si="23"/>
        <v>8.1124369760795026E-2</v>
      </c>
      <c r="O74" s="37">
        <f t="shared" si="24"/>
        <v>0.10846316230296398</v>
      </c>
      <c r="P74" s="32">
        <f t="shared" si="36"/>
        <v>0.2</v>
      </c>
      <c r="Q74" s="32">
        <f t="shared" si="12"/>
        <v>9.0428865433464636E-2</v>
      </c>
      <c r="R74" s="43">
        <v>51</v>
      </c>
      <c r="S74" s="44">
        <f t="shared" si="13"/>
        <v>7.3333742867605833E-3</v>
      </c>
      <c r="T74" s="44">
        <f t="shared" si="14"/>
        <v>0.13420437769948657</v>
      </c>
      <c r="U74" s="44">
        <f t="shared" si="15"/>
        <v>0.16104525323938387</v>
      </c>
      <c r="V74" s="44">
        <f t="shared" si="16"/>
        <v>3.3551094424871641E-2</v>
      </c>
      <c r="W74" s="44">
        <f t="shared" si="17"/>
        <v>3.3551094424871641E-2</v>
      </c>
      <c r="X74" s="44">
        <f t="shared" si="37"/>
        <v>0.61390065009174821</v>
      </c>
      <c r="Y74" s="44">
        <f t="shared" si="39"/>
        <v>8.3250881904745999E-2</v>
      </c>
      <c r="Z74" s="32">
        <f t="shared" si="25"/>
        <v>1.2135913461488611E-3</v>
      </c>
      <c r="AA74" s="32">
        <f t="shared" si="26"/>
        <v>6.0952241463948266E-3</v>
      </c>
      <c r="AB74" s="32">
        <f t="shared" si="27"/>
        <v>0</v>
      </c>
      <c r="AC74" s="32">
        <f t="shared" si="28"/>
        <v>3.4373373698990068E-4</v>
      </c>
      <c r="AE74" s="19">
        <f t="shared" si="29"/>
        <v>6.2754715367719901E-3</v>
      </c>
      <c r="AF74" s="19">
        <f t="shared" si="30"/>
        <v>6.7920149128456765E-4</v>
      </c>
      <c r="AG74" s="19">
        <f t="shared" si="31"/>
        <v>1.2219487135064272E-3</v>
      </c>
      <c r="AH74" s="19">
        <f t="shared" si="32"/>
        <v>8.5968400094497383E-2</v>
      </c>
      <c r="AI74" s="19">
        <f t="shared" si="33"/>
        <v>8.5348229335278414E-2</v>
      </c>
    </row>
    <row r="75" spans="1:74" x14ac:dyDescent="0.25">
      <c r="A75" s="45">
        <f t="shared" si="34"/>
        <v>94</v>
      </c>
      <c r="B75" s="32">
        <f t="shared" si="18"/>
        <v>1.0549118198654719</v>
      </c>
      <c r="C75" s="28">
        <f t="shared" si="8"/>
        <v>6.0837293854223377E-3</v>
      </c>
      <c r="D75" s="33">
        <f t="shared" si="19"/>
        <v>6.7566551249928644E-3</v>
      </c>
      <c r="E75" s="28">
        <f t="shared" si="9"/>
        <v>6.7292573957052646E-4</v>
      </c>
      <c r="F75" s="34">
        <f t="shared" si="35"/>
        <v>7.0132293670867264E-4</v>
      </c>
      <c r="G75" s="30">
        <f t="shared" si="10"/>
        <v>2.8397197138146186E-5</v>
      </c>
      <c r="H75" s="30">
        <f t="shared" si="41"/>
        <v>2E-3</v>
      </c>
      <c r="I75" s="31">
        <f t="shared" si="40"/>
        <v>-1.9716028028618536E-3</v>
      </c>
      <c r="J75" s="30">
        <f t="shared" si="21"/>
        <v>0.99321494767786889</v>
      </c>
      <c r="K75" s="30">
        <f t="shared" si="22"/>
        <v>0</v>
      </c>
      <c r="L75" s="29">
        <v>8.0340953892557548E-2</v>
      </c>
      <c r="M75" s="29">
        <v>0.10711562787062201</v>
      </c>
      <c r="N75" s="37">
        <f t="shared" si="23"/>
        <v>8.1907785629032476E-2</v>
      </c>
      <c r="O75" s="37">
        <f t="shared" si="24"/>
        <v>0.10981069673530594</v>
      </c>
      <c r="P75" s="32">
        <f t="shared" si="36"/>
        <v>0.4</v>
      </c>
      <c r="Q75" s="32">
        <f t="shared" si="12"/>
        <v>9.2014387799311509E-2</v>
      </c>
      <c r="R75" s="43">
        <v>52</v>
      </c>
      <c r="S75" s="44">
        <f t="shared" si="13"/>
        <v>6.7566551249928644E-3</v>
      </c>
      <c r="T75" s="44">
        <f t="shared" si="14"/>
        <v>0.13747635129483665</v>
      </c>
      <c r="U75" s="44">
        <f t="shared" si="15"/>
        <v>0.16497162155380399</v>
      </c>
      <c r="V75" s="44">
        <f t="shared" si="16"/>
        <v>3.4369087823709163E-2</v>
      </c>
      <c r="W75" s="44">
        <f t="shared" si="17"/>
        <v>3.4369087823709163E-2</v>
      </c>
      <c r="X75" s="44">
        <f t="shared" si="37"/>
        <v>0.64440560546029602</v>
      </c>
      <c r="Y75" s="44">
        <f t="shared" si="39"/>
        <v>8.4087296312104376E-2</v>
      </c>
      <c r="Z75" s="32">
        <f t="shared" si="25"/>
        <v>1.1096615813198278E-3</v>
      </c>
      <c r="AA75" s="32">
        <f t="shared" si="26"/>
        <v>5.6234312572622713E-3</v>
      </c>
      <c r="AB75" s="32">
        <f t="shared" si="27"/>
        <v>0</v>
      </c>
      <c r="AC75" s="32">
        <f t="shared" si="28"/>
        <v>3.2475133055127111E-4</v>
      </c>
      <c r="AE75" s="19">
        <f t="shared" si="29"/>
        <v>5.7670501655751362E-3</v>
      </c>
      <c r="AF75" s="19">
        <f t="shared" si="30"/>
        <v>6.0440128551940745E-4</v>
      </c>
      <c r="AG75" s="19">
        <f t="shared" si="31"/>
        <v>1.1835384246518801E-3</v>
      </c>
      <c r="AH75" s="19">
        <f t="shared" si="32"/>
        <v>8.6288331208752705E-2</v>
      </c>
      <c r="AI75" s="19">
        <f t="shared" si="33"/>
        <v>8.564993008683966E-2</v>
      </c>
    </row>
    <row r="76" spans="1:74" x14ac:dyDescent="0.25">
      <c r="A76" s="45">
        <f t="shared" si="34"/>
        <v>95</v>
      </c>
      <c r="B76" s="32">
        <f t="shared" si="18"/>
        <v>1.0613232356652496</v>
      </c>
      <c r="C76" s="28">
        <f t="shared" si="8"/>
        <v>5.6173289327307151E-3</v>
      </c>
      <c r="D76" s="33">
        <f t="shared" si="19"/>
        <v>6.2204158542119928E-3</v>
      </c>
      <c r="E76" s="28">
        <f t="shared" si="9"/>
        <v>6.0308692148127775E-4</v>
      </c>
      <c r="F76" s="34">
        <f t="shared" si="35"/>
        <v>6.2754176705041712E-4</v>
      </c>
      <c r="G76" s="30">
        <f t="shared" si="10"/>
        <v>2.4454845569139372E-5</v>
      </c>
      <c r="H76" s="30">
        <f t="shared" si="41"/>
        <v>2E-3</v>
      </c>
      <c r="I76" s="31">
        <f t="shared" si="40"/>
        <v>-1.9755451544308609E-3</v>
      </c>
      <c r="J76" s="30">
        <f t="shared" si="21"/>
        <v>0.99375512930021881</v>
      </c>
      <c r="K76" s="30">
        <f t="shared" si="22"/>
        <v>0</v>
      </c>
      <c r="L76" s="29">
        <v>8.0340953892557548E-2</v>
      </c>
      <c r="M76" s="29">
        <v>0.10711562787062201</v>
      </c>
      <c r="N76" s="37">
        <f t="shared" si="23"/>
        <v>8.2691201497269953E-2</v>
      </c>
      <c r="O76" s="37">
        <f t="shared" si="24"/>
        <v>0.11115823116764792</v>
      </c>
      <c r="P76" s="32">
        <f t="shared" si="36"/>
        <v>0.60000000000000009</v>
      </c>
      <c r="Q76" s="32">
        <f t="shared" si="12"/>
        <v>9.3677660424616685E-2</v>
      </c>
      <c r="R76" s="43">
        <v>53</v>
      </c>
      <c r="S76" s="44">
        <f t="shared" si="13"/>
        <v>6.2204158542119928E-3</v>
      </c>
      <c r="T76" s="44">
        <f t="shared" si="14"/>
        <v>0.140906842500857</v>
      </c>
      <c r="U76" s="44">
        <f t="shared" si="15"/>
        <v>0.16908821100102839</v>
      </c>
      <c r="V76" s="44">
        <f t="shared" si="16"/>
        <v>3.522671062521425E-2</v>
      </c>
      <c r="W76" s="44">
        <f t="shared" si="17"/>
        <v>3.522671062521425E-2</v>
      </c>
      <c r="X76" s="44">
        <f t="shared" si="37"/>
        <v>0.6700049464981146</v>
      </c>
      <c r="Y76" s="44">
        <f t="shared" si="39"/>
        <v>8.4932114102644174E-2</v>
      </c>
      <c r="Z76" s="32">
        <f t="shared" si="25"/>
        <v>1.0141210943748289E-3</v>
      </c>
      <c r="AA76" s="32">
        <f t="shared" si="26"/>
        <v>5.1836918140929526E-3</v>
      </c>
      <c r="AB76" s="32">
        <f t="shared" si="27"/>
        <v>0</v>
      </c>
      <c r="AC76" s="32">
        <f t="shared" si="28"/>
        <v>3.0681721153812613E-4</v>
      </c>
      <c r="AE76" s="19">
        <f>AE75*(1-V75-W75-Y75)+$D$5*AG75+X75*AF75</f>
        <v>5.2927597775711648E-3</v>
      </c>
      <c r="AF76" s="19">
        <f t="shared" si="30"/>
        <v>5.3667813656785442E-4</v>
      </c>
      <c r="AG76" s="19">
        <f t="shared" si="31"/>
        <v>1.1463355107661697E-3</v>
      </c>
      <c r="AH76" s="19">
        <f t="shared" si="32"/>
        <v>8.6586248522518436E-2</v>
      </c>
      <c r="AI76" s="19">
        <f t="shared" si="33"/>
        <v>8.5931229223915162E-2</v>
      </c>
    </row>
    <row r="77" spans="1:74" x14ac:dyDescent="0.25">
      <c r="A77" s="45">
        <f t="shared" si="34"/>
        <v>96</v>
      </c>
      <c r="B77" s="32">
        <f t="shared" si="18"/>
        <v>1.0692327143639273</v>
      </c>
      <c r="C77" s="28">
        <f t="shared" si="8"/>
        <v>5.1825153651715731E-3</v>
      </c>
      <c r="D77" s="33">
        <f t="shared" si="19"/>
        <v>5.7222503436236598E-3</v>
      </c>
      <c r="E77" s="28">
        <f t="shared" si="9"/>
        <v>5.3973497845208644E-4</v>
      </c>
      <c r="F77" s="34">
        <f t="shared" si="35"/>
        <v>5.6076642507182754E-4</v>
      </c>
      <c r="G77" s="30">
        <f t="shared" si="10"/>
        <v>2.1031446619741104E-5</v>
      </c>
      <c r="H77" s="30">
        <f t="shared" si="41"/>
        <v>2E-3</v>
      </c>
      <c r="I77" s="31">
        <f t="shared" si="40"/>
        <v>-1.9789685533802589E-3</v>
      </c>
      <c r="J77" s="30">
        <f t="shared" si="21"/>
        <v>0.99425671820975658</v>
      </c>
      <c r="K77" s="30">
        <f t="shared" si="22"/>
        <v>0</v>
      </c>
      <c r="L77" s="29">
        <v>8.0340953892557548E-2</v>
      </c>
      <c r="M77" s="29">
        <v>0.10711562787062201</v>
      </c>
      <c r="N77" s="37">
        <f t="shared" si="23"/>
        <v>8.3474617365507417E-2</v>
      </c>
      <c r="O77" s="37">
        <f t="shared" si="24"/>
        <v>0.11250576559998988</v>
      </c>
      <c r="P77" s="32">
        <f t="shared" si="36"/>
        <v>0.8</v>
      </c>
      <c r="Q77" s="32">
        <f t="shared" si="12"/>
        <v>9.5426891221543464E-2</v>
      </c>
      <c r="R77" s="43">
        <v>54</v>
      </c>
      <c r="S77" s="44">
        <f t="shared" si="13"/>
        <v>5.7222503436236598E-3</v>
      </c>
      <c r="T77" s="44">
        <f t="shared" si="14"/>
        <v>0.14451007662832246</v>
      </c>
      <c r="U77" s="44">
        <f t="shared" si="15"/>
        <v>0.17341209195398696</v>
      </c>
      <c r="V77" s="44">
        <f t="shared" si="16"/>
        <v>3.6127519157080616E-2</v>
      </c>
      <c r="W77" s="44">
        <f t="shared" si="17"/>
        <v>3.6127519157080616E-2</v>
      </c>
      <c r="X77" s="44">
        <f t="shared" si="37"/>
        <v>0.6620778314176905</v>
      </c>
      <c r="Y77" s="44">
        <f t="shared" si="39"/>
        <v>8.5785419704429128E-2</v>
      </c>
      <c r="Z77" s="32">
        <f t="shared" si="25"/>
        <v>9.2638060595758704E-4</v>
      </c>
      <c r="AA77" s="32">
        <f t="shared" si="26"/>
        <v>4.7741885125358501E-3</v>
      </c>
      <c r="AB77" s="32">
        <f t="shared" si="27"/>
        <v>0</v>
      </c>
      <c r="AC77" s="32">
        <f t="shared" si="28"/>
        <v>2.8987348915932801E-4</v>
      </c>
      <c r="AE77" s="19">
        <f t="shared" si="29"/>
        <v>4.8469479988316518E-3</v>
      </c>
      <c r="AF77" s="19">
        <f>AF76*(1-T76-U76-X76)+AG76*$D$14+Y76*AE76</f>
        <v>4.7926280456214742E-4</v>
      </c>
      <c r="AG77" s="19">
        <f t="shared" si="31"/>
        <v>1.1103020196662E-3</v>
      </c>
      <c r="AH77" s="19">
        <f t="shared" si="32"/>
        <v>8.6863440985607332E-2</v>
      </c>
      <c r="AI77" s="19">
        <f t="shared" si="33"/>
        <v>8.6193297362671464E-2</v>
      </c>
    </row>
    <row r="78" spans="1:74" x14ac:dyDescent="0.25">
      <c r="A78" s="45">
        <f t="shared" si="34"/>
        <v>97</v>
      </c>
      <c r="B78" s="32">
        <f t="shared" si="18"/>
        <v>1.0821706868228054</v>
      </c>
      <c r="C78" s="28">
        <f t="shared" si="8"/>
        <v>4.7774996446865933E-3</v>
      </c>
      <c r="D78" s="33">
        <f t="shared" si="19"/>
        <v>5.2598584277307398E-3</v>
      </c>
      <c r="E78" s="28">
        <f t="shared" si="9"/>
        <v>4.8235878304414689E-4</v>
      </c>
      <c r="F78" s="34">
        <f t="shared" si="35"/>
        <v>5.0042171062634924E-4</v>
      </c>
      <c r="G78" s="30">
        <f t="shared" si="10"/>
        <v>1.806292758220235E-5</v>
      </c>
      <c r="H78" s="30">
        <f t="shared" si="41"/>
        <v>2E-3</v>
      </c>
      <c r="I78" s="31">
        <f t="shared" si="40"/>
        <v>-1.9819370724177979E-3</v>
      </c>
      <c r="J78" s="30">
        <f t="shared" si="21"/>
        <v>0.9947220786446872</v>
      </c>
      <c r="K78" s="30">
        <f t="shared" si="22"/>
        <v>0</v>
      </c>
      <c r="L78" s="29">
        <v>8.4258033233744895E-2</v>
      </c>
      <c r="M78" s="29">
        <v>0.11385330003233185</v>
      </c>
      <c r="N78" s="37">
        <f t="shared" si="23"/>
        <v>8.4258033233744895E-2</v>
      </c>
      <c r="O78" s="37">
        <f t="shared" si="24"/>
        <v>0.11385330003233185</v>
      </c>
      <c r="P78" s="32">
        <f t="shared" si="36"/>
        <v>0</v>
      </c>
      <c r="Q78" s="32">
        <f t="shared" si="12"/>
        <v>9.7271045922367794E-2</v>
      </c>
      <c r="R78" s="43">
        <v>55</v>
      </c>
      <c r="S78" s="44">
        <f t="shared" si="13"/>
        <v>5.2598584277307398E-3</v>
      </c>
      <c r="T78" s="44">
        <f t="shared" si="14"/>
        <v>0.14830172625058169</v>
      </c>
      <c r="U78" s="44">
        <f t="shared" si="15"/>
        <v>0.17796207150069801</v>
      </c>
      <c r="V78" s="44">
        <f t="shared" si="16"/>
        <v>3.7075431562645422E-2</v>
      </c>
      <c r="W78" s="44">
        <f t="shared" si="17"/>
        <v>3.7075431562645422E-2</v>
      </c>
      <c r="X78" s="44">
        <f t="shared" si="37"/>
        <v>0.65373620224872031</v>
      </c>
      <c r="Y78" s="44">
        <f t="shared" si="39"/>
        <v>8.6647298393764421E-2</v>
      </c>
      <c r="Z78" s="32">
        <f t="shared" si="25"/>
        <v>8.4588154446918506E-4</v>
      </c>
      <c r="AA78" s="32">
        <f t="shared" si="26"/>
        <v>4.3931795064432776E-3</v>
      </c>
      <c r="AB78" s="32">
        <f t="shared" si="27"/>
        <v>0</v>
      </c>
      <c r="AC78" s="32">
        <f t="shared" si="28"/>
        <v>2.7386546959397556E-4</v>
      </c>
      <c r="AE78" s="19">
        <f t="shared" si="29"/>
        <v>4.4147376221334127E-3</v>
      </c>
      <c r="AF78" s="19">
        <f>AF77*(1-T77-U77-X77)+AG77*$D$14+Y77*AE77</f>
        <v>4.4378932527310656E-4</v>
      </c>
      <c r="AG78" s="19">
        <f t="shared" si="31"/>
        <v>1.0754011921439151E-3</v>
      </c>
      <c r="AH78" s="19">
        <f t="shared" si="32"/>
        <v>8.7121659157823356E-2</v>
      </c>
      <c r="AI78" s="19">
        <f t="shared" si="33"/>
        <v>8.6437663873965009E-2</v>
      </c>
    </row>
    <row r="79" spans="1:74" x14ac:dyDescent="0.25">
      <c r="A79" s="45">
        <f t="shared" si="34"/>
        <v>98</v>
      </c>
      <c r="B79" s="32">
        <f t="shared" si="18"/>
        <v>1.0971533138467873</v>
      </c>
      <c r="C79" s="28">
        <f t="shared" si="8"/>
        <v>4.4006301893647331E-3</v>
      </c>
      <c r="D79" s="33">
        <f t="shared" si="19"/>
        <v>4.831107897649331E-3</v>
      </c>
      <c r="E79" s="28">
        <f t="shared" si="9"/>
        <v>4.3047770828459809E-4</v>
      </c>
      <c r="F79" s="34">
        <f t="shared" si="35"/>
        <v>4.4597025246080352E-4</v>
      </c>
      <c r="G79" s="30">
        <f t="shared" si="10"/>
        <v>1.5492544176205433E-5</v>
      </c>
      <c r="H79" s="30">
        <f t="shared" si="41"/>
        <v>2E-3</v>
      </c>
      <c r="I79" s="31">
        <f t="shared" si="40"/>
        <v>-1.9845074558237944E-3</v>
      </c>
      <c r="J79" s="30">
        <f t="shared" si="21"/>
        <v>0.99515339955817439</v>
      </c>
      <c r="K79" s="30">
        <f t="shared" si="22"/>
        <v>0</v>
      </c>
      <c r="L79" s="29">
        <v>8.4258033233744895E-2</v>
      </c>
      <c r="M79" s="29">
        <v>0.11385330003233185</v>
      </c>
      <c r="N79" s="37">
        <f t="shared" si="23"/>
        <v>8.5028291750732996E-2</v>
      </c>
      <c r="O79" s="37">
        <f t="shared" si="24"/>
        <v>0.11519891291780973</v>
      </c>
      <c r="P79" s="32">
        <f t="shared" si="36"/>
        <v>0.2</v>
      </c>
      <c r="Q79" s="32">
        <f t="shared" si="12"/>
        <v>9.9207098724518814E-2</v>
      </c>
      <c r="R79" s="43">
        <v>56</v>
      </c>
      <c r="S79" s="44">
        <f t="shared" si="13"/>
        <v>4.831107897649331E-3</v>
      </c>
      <c r="T79" s="44">
        <f t="shared" si="14"/>
        <v>0.15227977619825842</v>
      </c>
      <c r="U79" s="44">
        <f t="shared" si="15"/>
        <v>0.18273573143791008</v>
      </c>
      <c r="V79" s="44">
        <f t="shared" si="16"/>
        <v>3.8069944049564604E-2</v>
      </c>
      <c r="W79" s="44">
        <f t="shared" si="17"/>
        <v>3.8069944049564604E-2</v>
      </c>
      <c r="X79" s="44">
        <f t="shared" si="37"/>
        <v>0.64498449236383149</v>
      </c>
      <c r="Y79" s="44">
        <f t="shared" si="39"/>
        <v>8.7517836303718899E-2</v>
      </c>
      <c r="Z79" s="32">
        <f t="shared" si="25"/>
        <v>7.7209603699915656E-4</v>
      </c>
      <c r="AA79" s="32">
        <f t="shared" si="26"/>
        <v>4.0389977284348514E-3</v>
      </c>
      <c r="AB79" s="32">
        <f t="shared" si="27"/>
        <v>0</v>
      </c>
      <c r="AC79" s="32">
        <f t="shared" si="28"/>
        <v>2.587414794414124E-4</v>
      </c>
      <c r="AE79" s="19">
        <f t="shared" si="29"/>
        <v>4.0109528302252045E-3</v>
      </c>
      <c r="AF79" s="19">
        <f t="shared" si="30"/>
        <v>4.0922888904050433E-4</v>
      </c>
      <c r="AG79" s="19">
        <f t="shared" si="31"/>
        <v>1.0415974244667582E-3</v>
      </c>
      <c r="AH79" s="19">
        <f t="shared" si="32"/>
        <v>8.7364315128035289E-2</v>
      </c>
      <c r="AI79" s="19">
        <f t="shared" si="33"/>
        <v>8.6667156899571024E-2</v>
      </c>
    </row>
    <row r="80" spans="1:74" x14ac:dyDescent="0.25">
      <c r="A80" s="45">
        <f t="shared" si="34"/>
        <v>99</v>
      </c>
      <c r="B80" s="32">
        <f t="shared" si="18"/>
        <v>1.1145589349817033</v>
      </c>
      <c r="C80" s="28">
        <f t="shared" si="8"/>
        <v>4.0502506413413212E-3</v>
      </c>
      <c r="D80" s="33">
        <f t="shared" si="19"/>
        <v>4.4338898532470224E-3</v>
      </c>
      <c r="E80" s="28">
        <f t="shared" si="9"/>
        <v>3.8363921190570085E-4</v>
      </c>
      <c r="F80" s="34">
        <f t="shared" si="35"/>
        <v>3.9690927394869595E-4</v>
      </c>
      <c r="G80" s="30">
        <f t="shared" si="10"/>
        <v>1.3270062042995104E-5</v>
      </c>
      <c r="H80" s="30">
        <f t="shared" si="41"/>
        <v>2E-3</v>
      </c>
      <c r="I80" s="31">
        <f t="shared" si="40"/>
        <v>-1.986729937957005E-3</v>
      </c>
      <c r="J80" s="30">
        <f t="shared" si="21"/>
        <v>0.99555284008471001</v>
      </c>
      <c r="K80" s="30">
        <f t="shared" si="22"/>
        <v>0</v>
      </c>
      <c r="L80" s="29">
        <v>8.4258033233744895E-2</v>
      </c>
      <c r="M80" s="29">
        <v>0.11385330003233185</v>
      </c>
      <c r="N80" s="37">
        <f t="shared" si="23"/>
        <v>8.5798550267721096E-2</v>
      </c>
      <c r="O80" s="37">
        <f t="shared" si="24"/>
        <v>0.11654452580328759</v>
      </c>
      <c r="P80" s="32">
        <f t="shared" si="36"/>
        <v>0.4</v>
      </c>
      <c r="Q80" s="32">
        <f t="shared" si="12"/>
        <v>0.10125949565645727</v>
      </c>
      <c r="R80" s="43">
        <v>57</v>
      </c>
      <c r="S80" s="44">
        <f t="shared" si="13"/>
        <v>4.4338898532470224E-3</v>
      </c>
      <c r="T80" s="44">
        <f t="shared" si="14"/>
        <v>0.15648409169930602</v>
      </c>
      <c r="U80" s="44">
        <f t="shared" si="15"/>
        <v>0.18778091003916722</v>
      </c>
      <c r="V80" s="44">
        <f t="shared" si="16"/>
        <v>3.9121022924826505E-2</v>
      </c>
      <c r="W80" s="44">
        <f t="shared" si="17"/>
        <v>3.9121022924826505E-2</v>
      </c>
      <c r="X80" s="44">
        <f t="shared" si="37"/>
        <v>0.6357349982615268</v>
      </c>
      <c r="Y80" s="44">
        <f t="shared" si="39"/>
        <v>8.8397120432732901E-2</v>
      </c>
      <c r="Z80" s="32">
        <f t="shared" si="25"/>
        <v>7.0455065796402113E-4</v>
      </c>
      <c r="AA80" s="32">
        <f t="shared" si="26"/>
        <v>3.7101443099066271E-3</v>
      </c>
      <c r="AB80" s="32">
        <f t="shared" si="27"/>
        <v>0</v>
      </c>
      <c r="AC80" s="32">
        <f t="shared" si="28"/>
        <v>2.4445269892106006E-4</v>
      </c>
      <c r="AE80" s="19">
        <f t="shared" si="29"/>
        <v>3.6339492818365949E-3</v>
      </c>
      <c r="AF80" s="19">
        <f t="shared" si="30"/>
        <v>3.7648210617347174E-4</v>
      </c>
      <c r="AG80" s="19">
        <f t="shared" si="31"/>
        <v>1.0088562320568772E-3</v>
      </c>
      <c r="AH80" s="19">
        <f t="shared" si="32"/>
        <v>8.7591792618231745E-2</v>
      </c>
      <c r="AI80" s="19">
        <f t="shared" si="33"/>
        <v>8.6882170933040098E-2</v>
      </c>
    </row>
    <row r="81" spans="1:56" x14ac:dyDescent="0.25">
      <c r="A81" s="45">
        <f t="shared" si="34"/>
        <v>100</v>
      </c>
      <c r="B81" s="32">
        <f t="shared" si="18"/>
        <v>1.1346620137764905</v>
      </c>
      <c r="C81" s="28">
        <f t="shared" si="8"/>
        <v>3.724778866799042E-3</v>
      </c>
      <c r="D81" s="33">
        <f t="shared" si="19"/>
        <v>4.0661982040256089E-3</v>
      </c>
      <c r="E81" s="28">
        <f t="shared" si="9"/>
        <v>3.4141933722656691E-4</v>
      </c>
      <c r="F81" s="34">
        <f t="shared" si="35"/>
        <v>3.5277045870069264E-4</v>
      </c>
      <c r="G81" s="30">
        <f t="shared" si="10"/>
        <v>1.1351121474125728E-5</v>
      </c>
      <c r="H81" s="30">
        <f t="shared" si="41"/>
        <v>2E-3</v>
      </c>
      <c r="I81" s="31">
        <f t="shared" si="40"/>
        <v>-1.9886488785258744E-3</v>
      </c>
      <c r="J81" s="30">
        <f t="shared" si="21"/>
        <v>0.99592245067450036</v>
      </c>
      <c r="K81" s="30">
        <f t="shared" si="22"/>
        <v>0</v>
      </c>
      <c r="L81" s="29">
        <v>8.4258033233744895E-2</v>
      </c>
      <c r="M81" s="29">
        <v>0.11385330003233185</v>
      </c>
      <c r="N81" s="37">
        <f t="shared" si="23"/>
        <v>8.6568808784709184E-2</v>
      </c>
      <c r="O81" s="37">
        <f t="shared" si="24"/>
        <v>0.11789013868876547</v>
      </c>
      <c r="P81" s="32">
        <f t="shared" si="36"/>
        <v>0.60000000000000009</v>
      </c>
      <c r="Q81" s="32">
        <f t="shared" si="12"/>
        <v>0.10344082255301999</v>
      </c>
      <c r="R81" s="43">
        <v>58</v>
      </c>
      <c r="S81" s="44">
        <f t="shared" si="13"/>
        <v>4.0661982040256089E-3</v>
      </c>
      <c r="T81" s="44">
        <f t="shared" si="14"/>
        <v>0.16093704213468069</v>
      </c>
      <c r="U81" s="44">
        <f t="shared" si="15"/>
        <v>0.19312445056161681</v>
      </c>
      <c r="V81" s="44">
        <f t="shared" si="16"/>
        <v>4.0234260533670171E-2</v>
      </c>
      <c r="W81" s="44">
        <f t="shared" si="17"/>
        <v>4.0234260533670171E-2</v>
      </c>
      <c r="X81" s="44">
        <f t="shared" si="37"/>
        <v>0.62593850730370248</v>
      </c>
      <c r="Y81" s="44">
        <f t="shared" si="39"/>
        <v>8.9285238653312574E-2</v>
      </c>
      <c r="Z81" s="32">
        <f t="shared" si="25"/>
        <v>6.4275217677785658E-4</v>
      </c>
      <c r="AA81" s="32">
        <f t="shared" si="26"/>
        <v>3.405031494505305E-3</v>
      </c>
      <c r="AB81" s="32">
        <f t="shared" si="27"/>
        <v>0</v>
      </c>
      <c r="AC81" s="32">
        <f t="shared" si="28"/>
        <v>2.3095300428364996E-4</v>
      </c>
      <c r="AE81" s="19">
        <f t="shared" si="29"/>
        <v>3.2827210407810141E-3</v>
      </c>
      <c r="AF81" s="19">
        <f t="shared" si="30"/>
        <v>3.4548512571281654E-4</v>
      </c>
      <c r="AG81" s="19">
        <f t="shared" si="31"/>
        <v>9.7714421431202548E-4</v>
      </c>
      <c r="AH81" s="19">
        <f t="shared" si="32"/>
        <v>8.7804652583904852E-2</v>
      </c>
      <c r="AI81" s="19">
        <f t="shared" si="33"/>
        <v>8.7083248206628078E-2</v>
      </c>
    </row>
    <row r="82" spans="1:56" x14ac:dyDescent="0.25">
      <c r="A82" s="45">
        <f t="shared" si="34"/>
        <v>101</v>
      </c>
      <c r="B82" s="32">
        <f t="shared" si="18"/>
        <v>1.1577918645979601</v>
      </c>
      <c r="C82" s="28">
        <f t="shared" si="8"/>
        <v>3.4227052156175302E-3</v>
      </c>
      <c r="D82" s="33">
        <f t="shared" si="19"/>
        <v>3.7261271378461647E-3</v>
      </c>
      <c r="E82" s="28">
        <f t="shared" si="9"/>
        <v>3.0342192222863445E-4</v>
      </c>
      <c r="F82" s="34">
        <f t="shared" si="35"/>
        <v>3.1311853822247465E-4</v>
      </c>
      <c r="G82" s="30">
        <f t="shared" si="10"/>
        <v>9.696615993840202E-6</v>
      </c>
      <c r="H82" s="30">
        <f t="shared" si="41"/>
        <v>2E-3</v>
      </c>
      <c r="I82" s="31">
        <f t="shared" si="40"/>
        <v>-1.9903033840061599E-3</v>
      </c>
      <c r="J82" s="30">
        <f t="shared" si="21"/>
        <v>0.99626417624615993</v>
      </c>
      <c r="K82" s="30">
        <f t="shared" si="22"/>
        <v>0</v>
      </c>
      <c r="L82" s="29">
        <v>8.4258033233744895E-2</v>
      </c>
      <c r="M82" s="29">
        <v>0.11385330003233185</v>
      </c>
      <c r="N82" s="37">
        <f t="shared" si="23"/>
        <v>8.7339067301697285E-2</v>
      </c>
      <c r="O82" s="37">
        <f t="shared" si="24"/>
        <v>0.11923575157424333</v>
      </c>
      <c r="P82" s="32">
        <f t="shared" si="36"/>
        <v>0.8</v>
      </c>
      <c r="Q82" s="32">
        <f t="shared" si="12"/>
        <v>0.10576512026460289</v>
      </c>
      <c r="R82" s="43">
        <v>59</v>
      </c>
      <c r="S82" s="44">
        <f t="shared" si="13"/>
        <v>3.7261271378461647E-3</v>
      </c>
      <c r="T82" s="44">
        <f t="shared" si="14"/>
        <v>0.16566373513699917</v>
      </c>
      <c r="U82" s="44">
        <f t="shared" si="15"/>
        <v>0.19879648216439899</v>
      </c>
      <c r="V82" s="44">
        <f t="shared" si="16"/>
        <v>4.1415933784249792E-2</v>
      </c>
      <c r="W82" s="44">
        <f t="shared" si="17"/>
        <v>4.1415933784249792E-2</v>
      </c>
      <c r="X82" s="44">
        <f t="shared" si="37"/>
        <v>0.61553978269860177</v>
      </c>
      <c r="Y82" s="44">
        <f t="shared" si="39"/>
        <v>9.0182279720811512E-2</v>
      </c>
      <c r="Z82" s="32">
        <f t="shared" si="25"/>
        <v>5.8625969220613161E-4</v>
      </c>
      <c r="AA82" s="32">
        <f t="shared" si="26"/>
        <v>3.1221948933036724E-3</v>
      </c>
      <c r="AB82" s="32">
        <f t="shared" si="27"/>
        <v>0</v>
      </c>
      <c r="AC82" s="32">
        <f t="shared" si="28"/>
        <v>2.1819881892516242E-4</v>
      </c>
      <c r="AE82" s="19">
        <f t="shared" si="29"/>
        <v>2.9562353306101827E-3</v>
      </c>
      <c r="AF82" s="19">
        <f t="shared" si="30"/>
        <v>3.1620734312086765E-4</v>
      </c>
      <c r="AG82" s="19">
        <f t="shared" si="31"/>
        <v>9.4642902053226885E-4</v>
      </c>
      <c r="AH82" s="19">
        <f t="shared" si="32"/>
        <v>8.8003452062599491E-2</v>
      </c>
      <c r="AI82" s="19">
        <f t="shared" si="33"/>
        <v>8.7270927414475979E-2</v>
      </c>
    </row>
    <row r="83" spans="1:56" x14ac:dyDescent="0.25">
      <c r="A83" s="45">
        <f t="shared" si="34"/>
        <v>102</v>
      </c>
      <c r="B83" s="32">
        <f t="shared" si="18"/>
        <v>1.1843357089823028</v>
      </c>
      <c r="C83" s="28">
        <f t="shared" si="8"/>
        <v>3.1425907303947813E-3</v>
      </c>
      <c r="D83" s="33">
        <f t="shared" si="19"/>
        <v>3.411868428837052E-3</v>
      </c>
      <c r="E83" s="28">
        <f t="shared" si="9"/>
        <v>2.6927769844227077E-4</v>
      </c>
      <c r="F83" s="34">
        <f t="shared" si="35"/>
        <v>2.7754982614691253E-4</v>
      </c>
      <c r="G83" s="30">
        <f t="shared" si="10"/>
        <v>8.272127704641761E-6</v>
      </c>
      <c r="H83" s="30">
        <f t="shared" si="41"/>
        <v>2E-3</v>
      </c>
      <c r="I83" s="31">
        <f t="shared" si="40"/>
        <v>-1.9917278722953583E-3</v>
      </c>
      <c r="J83" s="30">
        <f t="shared" si="21"/>
        <v>0.99657985944345828</v>
      </c>
      <c r="K83" s="30">
        <f t="shared" si="22"/>
        <v>0</v>
      </c>
      <c r="L83" s="29">
        <v>8.8109325818685386E-2</v>
      </c>
      <c r="M83" s="29">
        <v>0.1205813644597212</v>
      </c>
      <c r="N83" s="37">
        <f t="shared" si="23"/>
        <v>8.8109325818685386E-2</v>
      </c>
      <c r="O83" s="37">
        <f t="shared" si="24"/>
        <v>0.1205813644597212</v>
      </c>
      <c r="P83" s="32">
        <f t="shared" si="36"/>
        <v>0</v>
      </c>
      <c r="Q83" s="32">
        <f t="shared" si="12"/>
        <v>0.10823255665847353</v>
      </c>
      <c r="R83" s="43">
        <v>60</v>
      </c>
      <c r="S83" s="44">
        <f t="shared" si="13"/>
        <v>3.411868428837052E-3</v>
      </c>
      <c r="T83" s="44">
        <f t="shared" si="14"/>
        <v>0.17066791492598377</v>
      </c>
      <c r="U83" s="44">
        <f t="shared" si="15"/>
        <v>0.20480149791118052</v>
      </c>
      <c r="V83" s="44">
        <f t="shared" si="16"/>
        <v>4.2666978731495941E-2</v>
      </c>
      <c r="W83" s="44">
        <f t="shared" si="17"/>
        <v>4.2666978731495941E-2</v>
      </c>
      <c r="X83" s="44">
        <f t="shared" si="37"/>
        <v>0.6045305871628357</v>
      </c>
      <c r="Y83" s="44">
        <f t="shared" si="39"/>
        <v>9.108833328230069E-2</v>
      </c>
      <c r="Z83" s="32">
        <f t="shared" si="25"/>
        <v>5.3466008677629476E-4</v>
      </c>
      <c r="AA83" s="32">
        <f t="shared" si="26"/>
        <v>2.8602400345865866E-3</v>
      </c>
      <c r="AB83" s="32">
        <f t="shared" si="27"/>
        <v>0</v>
      </c>
      <c r="AC83" s="32">
        <f t="shared" si="28"/>
        <v>2.0614897272287341E-4</v>
      </c>
      <c r="AE83" s="19">
        <f t="shared" si="29"/>
        <v>2.6534627864047118E-3</v>
      </c>
      <c r="AF83" s="19">
        <f t="shared" si="30"/>
        <v>2.8861410054831552E-4</v>
      </c>
      <c r="AG83" s="19">
        <f t="shared" si="31"/>
        <v>9.1667931691774053E-4</v>
      </c>
      <c r="AH83" s="19">
        <f t="shared" si="32"/>
        <v>8.8188748216749685E-2</v>
      </c>
      <c r="AI83" s="19">
        <f t="shared" si="33"/>
        <v>8.7445746750718353E-2</v>
      </c>
    </row>
    <row r="84" spans="1:56" x14ac:dyDescent="0.25">
      <c r="A84" s="45">
        <f t="shared" si="34"/>
        <v>103</v>
      </c>
      <c r="B84" s="32">
        <f t="shared" si="18"/>
        <v>1.2156050259213327</v>
      </c>
      <c r="C84" s="28">
        <f t="shared" si="8"/>
        <v>2.8851494202907779E-3</v>
      </c>
      <c r="D84" s="33">
        <f t="shared" si="19"/>
        <v>3.1241140586587284E-3</v>
      </c>
      <c r="E84" s="28">
        <f t="shared" si="9"/>
        <v>2.3896463836795023E-4</v>
      </c>
      <c r="F84" s="34">
        <f t="shared" si="35"/>
        <v>2.4602154325160973E-4</v>
      </c>
      <c r="G84" s="30">
        <f t="shared" si="10"/>
        <v>7.0569048836595068E-6</v>
      </c>
      <c r="H84" s="30">
        <f t="shared" si="41"/>
        <v>2E-3</v>
      </c>
      <c r="I84" s="31">
        <f t="shared" si="40"/>
        <v>-1.9929430951163406E-3</v>
      </c>
      <c r="J84" s="30">
        <f t="shared" si="21"/>
        <v>0.99686882903645779</v>
      </c>
      <c r="K84" s="30">
        <f t="shared" si="22"/>
        <v>0</v>
      </c>
      <c r="L84" s="29">
        <v>8.8109325818685386E-2</v>
      </c>
      <c r="M84" s="29">
        <v>0.1205813644597212</v>
      </c>
      <c r="N84" s="37">
        <f t="shared" si="23"/>
        <v>8.8109325818685386E-2</v>
      </c>
      <c r="O84" s="37">
        <f t="shared" si="24"/>
        <v>0.1205813644597212</v>
      </c>
      <c r="P84" s="32">
        <f t="shared" si="36"/>
        <v>0.2</v>
      </c>
      <c r="Q84" s="32">
        <f t="shared" si="12"/>
        <v>0.11008605736540428</v>
      </c>
      <c r="R84" s="43">
        <v>61</v>
      </c>
      <c r="S84" s="44">
        <f t="shared" si="13"/>
        <v>3.1241140586587284E-3</v>
      </c>
      <c r="T84" s="44">
        <f t="shared" si="14"/>
        <v>0.17473044688247497</v>
      </c>
      <c r="U84" s="44">
        <f t="shared" si="15"/>
        <v>0.20967653625896995</v>
      </c>
      <c r="V84" s="44">
        <f t="shared" si="16"/>
        <v>4.3682611720618741E-2</v>
      </c>
      <c r="W84" s="44">
        <f t="shared" si="17"/>
        <v>4.3682611720618741E-2</v>
      </c>
      <c r="X84" s="44">
        <f t="shared" si="37"/>
        <v>0.59559301685855504</v>
      </c>
      <c r="Y84" s="44">
        <f t="shared" si="39"/>
        <v>9.2003489885527437E-2</v>
      </c>
      <c r="Z84" s="32">
        <f t="shared" si="25"/>
        <v>4.8758153603849284E-4</v>
      </c>
      <c r="AA84" s="32">
        <f t="shared" si="26"/>
        <v>2.6178789181354129E-3</v>
      </c>
      <c r="AB84" s="32">
        <f t="shared" si="27"/>
        <v>0</v>
      </c>
      <c r="AC84" s="32">
        <f t="shared" si="28"/>
        <v>1.9476456913944943E-4</v>
      </c>
      <c r="AE84" s="19">
        <f t="shared" si="29"/>
        <v>2.3734266959813386E-3</v>
      </c>
      <c r="AF84" s="19">
        <f t="shared" si="30"/>
        <v>2.626685058715593E-4</v>
      </c>
      <c r="AG84" s="19">
        <f t="shared" si="31"/>
        <v>8.8786475460377642E-4</v>
      </c>
      <c r="AH84" s="19">
        <f t="shared" si="32"/>
        <v>8.8361072057132617E-2</v>
      </c>
      <c r="AI84" s="19">
        <f t="shared" si="33"/>
        <v>8.7608219157749523E-2</v>
      </c>
    </row>
    <row r="85" spans="1:56" x14ac:dyDescent="0.25">
      <c r="A85" s="45">
        <f t="shared" si="34"/>
        <v>104</v>
      </c>
      <c r="B85" s="32">
        <f t="shared" si="18"/>
        <v>1.2508960611699784</v>
      </c>
      <c r="C85" s="28">
        <f t="shared" si="8"/>
        <v>2.6485741600790597E-3</v>
      </c>
      <c r="D85" s="33">
        <f t="shared" si="19"/>
        <v>2.8606286716735662E-3</v>
      </c>
      <c r="E85" s="28">
        <f t="shared" si="9"/>
        <v>2.1205451159450657E-4</v>
      </c>
      <c r="F85" s="34">
        <f t="shared" si="35"/>
        <v>2.1807471683252206E-4</v>
      </c>
      <c r="G85" s="30">
        <f t="shared" si="10"/>
        <v>6.0202052380154932E-6</v>
      </c>
      <c r="H85" s="30">
        <f t="shared" si="41"/>
        <v>2E-3</v>
      </c>
      <c r="I85" s="31">
        <f t="shared" si="40"/>
        <v>-1.9939797947619844E-3</v>
      </c>
      <c r="J85" s="30">
        <f t="shared" si="21"/>
        <v>0.99713335112308832</v>
      </c>
      <c r="K85" s="30">
        <f t="shared" si="22"/>
        <v>0</v>
      </c>
      <c r="L85" s="29">
        <v>8.8109325818685386E-2</v>
      </c>
      <c r="M85" s="29">
        <v>0.1205813644597212</v>
      </c>
      <c r="N85" s="37">
        <f t="shared" si="23"/>
        <v>8.8109325818685386E-2</v>
      </c>
      <c r="O85" s="37">
        <f t="shared" si="24"/>
        <v>0.1205813644597212</v>
      </c>
      <c r="P85" s="32">
        <f t="shared" si="36"/>
        <v>0.4</v>
      </c>
      <c r="Q85" s="32">
        <f t="shared" si="12"/>
        <v>0.11211027940917923</v>
      </c>
      <c r="R85" s="43">
        <v>62</v>
      </c>
      <c r="S85" s="44">
        <f t="shared" si="13"/>
        <v>2.8606286716735662E-3</v>
      </c>
      <c r="T85" s="44">
        <f t="shared" si="14"/>
        <v>0.17908455722686539</v>
      </c>
      <c r="U85" s="44">
        <f t="shared" si="15"/>
        <v>0.21490146867223847</v>
      </c>
      <c r="V85" s="44">
        <f t="shared" si="16"/>
        <v>4.4771139306716348E-2</v>
      </c>
      <c r="W85" s="44">
        <f t="shared" si="17"/>
        <v>4.4771139306716348E-2</v>
      </c>
      <c r="X85" s="44">
        <f t="shared" si="37"/>
        <v>0.58601397410089617</v>
      </c>
      <c r="Y85" s="44">
        <f t="shared" si="39"/>
        <v>9.2927840987964458E-2</v>
      </c>
      <c r="Z85" s="32">
        <f t="shared" si="25"/>
        <v>4.4570480326381386E-4</v>
      </c>
      <c r="AA85" s="32">
        <f t="shared" si="26"/>
        <v>2.3973551242895607E-3</v>
      </c>
      <c r="AB85" s="32">
        <f t="shared" si="27"/>
        <v>0</v>
      </c>
      <c r="AC85" s="32">
        <f t="shared" si="28"/>
        <v>1.8400885966610723E-4</v>
      </c>
      <c r="AE85" s="19">
        <f t="shared" si="29"/>
        <v>2.1173415140517877E-3</v>
      </c>
      <c r="AF85" s="19">
        <f t="shared" si="30"/>
        <v>2.3833594217989975E-4</v>
      </c>
      <c r="AG85" s="19">
        <f t="shared" si="31"/>
        <v>8.5995593870082229E-4</v>
      </c>
      <c r="AH85" s="19">
        <f t="shared" si="32"/>
        <v>8.8519824956435997E-2</v>
      </c>
      <c r="AI85" s="19">
        <f t="shared" si="33"/>
        <v>8.7757792819970315E-2</v>
      </c>
    </row>
    <row r="86" spans="1:56" x14ac:dyDescent="0.25">
      <c r="A86" s="45">
        <f t="shared" si="34"/>
        <v>105</v>
      </c>
      <c r="B86" s="32">
        <f t="shared" si="18"/>
        <v>1.2908334457550412</v>
      </c>
      <c r="C86" s="28">
        <f t="shared" si="8"/>
        <v>2.4311987319125677E-3</v>
      </c>
      <c r="D86" s="33">
        <f t="shared" si="19"/>
        <v>2.6193654404263818E-3</v>
      </c>
      <c r="E86" s="28">
        <f t="shared" si="9"/>
        <v>1.8816670851381403E-4</v>
      </c>
      <c r="F86" s="34">
        <f t="shared" si="35"/>
        <v>1.9330251120710959E-4</v>
      </c>
      <c r="G86" s="30">
        <f t="shared" si="10"/>
        <v>5.135802693295564E-6</v>
      </c>
      <c r="H86" s="30">
        <f t="shared" si="41"/>
        <v>2E-3</v>
      </c>
      <c r="I86" s="31">
        <f t="shared" si="40"/>
        <v>-1.9948641973067047E-3</v>
      </c>
      <c r="J86" s="30">
        <f t="shared" si="21"/>
        <v>0.99737549875688025</v>
      </c>
      <c r="K86" s="30">
        <f t="shared" si="22"/>
        <v>0</v>
      </c>
      <c r="L86" s="29">
        <v>8.8109325818685386E-2</v>
      </c>
      <c r="M86" s="29">
        <v>0.1205813644597212</v>
      </c>
      <c r="N86" s="37">
        <f t="shared" si="23"/>
        <v>8.8109325818685386E-2</v>
      </c>
      <c r="O86" s="37">
        <f t="shared" si="24"/>
        <v>0.1205813644597212</v>
      </c>
      <c r="P86" s="32">
        <f t="shared" si="36"/>
        <v>0.60000000000000009</v>
      </c>
      <c r="Q86" s="32">
        <f t="shared" si="12"/>
        <v>0.11432094750721813</v>
      </c>
      <c r="R86" s="43">
        <v>63</v>
      </c>
      <c r="S86" s="44">
        <f t="shared" si="13"/>
        <v>2.6193654404263818E-3</v>
      </c>
      <c r="T86" s="44">
        <f t="shared" si="14"/>
        <v>0.1837595507667921</v>
      </c>
      <c r="U86" s="44">
        <f t="shared" si="15"/>
        <v>0.2205114609201505</v>
      </c>
      <c r="V86" s="44">
        <f t="shared" si="16"/>
        <v>4.5939887691698024E-2</v>
      </c>
      <c r="W86" s="44">
        <f t="shared" si="17"/>
        <v>4.5939887691698024E-2</v>
      </c>
      <c r="X86" s="44">
        <f t="shared" si="37"/>
        <v>0.57572898831305741</v>
      </c>
      <c r="Y86" s="44">
        <f t="shared" si="39"/>
        <v>9.3861478965949777E-2</v>
      </c>
      <c r="Z86" s="32">
        <f t="shared" si="25"/>
        <v>4.0779030079048572E-4</v>
      </c>
      <c r="AA86" s="32">
        <f t="shared" si="26"/>
        <v>2.1949997595880643E-3</v>
      </c>
      <c r="AB86" s="32">
        <f t="shared" si="27"/>
        <v>0</v>
      </c>
      <c r="AC86" s="32">
        <f t="shared" si="28"/>
        <v>1.7384712519954418E-4</v>
      </c>
      <c r="AE86" s="19">
        <f t="shared" si="29"/>
        <v>1.8834333274425641E-3</v>
      </c>
      <c r="AF86" s="19">
        <f t="shared" si="30"/>
        <v>2.157830547230265E-4</v>
      </c>
      <c r="AG86" s="19">
        <f t="shared" si="31"/>
        <v>8.3292439830752907E-4</v>
      </c>
      <c r="AH86" s="19">
        <f t="shared" si="32"/>
        <v>8.8665839492333351E-2</v>
      </c>
      <c r="AI86" s="19">
        <f t="shared" si="33"/>
        <v>8.7895270898532357E-2</v>
      </c>
    </row>
    <row r="87" spans="1:56" x14ac:dyDescent="0.25">
      <c r="A87" s="45">
        <f t="shared" si="34"/>
        <v>106</v>
      </c>
      <c r="B87" s="32">
        <f t="shared" si="18"/>
        <v>1.336053281466236</v>
      </c>
      <c r="C87" s="28">
        <f t="shared" ref="C87:C132" si="42">MAX(D87-E87,$I$14*E87)</f>
        <v>2.2314871840497497E-3</v>
      </c>
      <c r="D87" s="33">
        <f t="shared" si="19"/>
        <v>2.3984501653219214E-3</v>
      </c>
      <c r="E87" s="28">
        <f t="shared" ref="E87:E132" si="43">MAX($I$15,((EXP($Y$9+$Y$8*A87)-1)/EXP($Y$9+$Y$8*A87))*F87)</f>
        <v>1.6696298127217175E-4</v>
      </c>
      <c r="F87" s="34">
        <f t="shared" si="35"/>
        <v>1.7134430520742629E-4</v>
      </c>
      <c r="G87" s="30">
        <f t="shared" ref="G87:G132" si="44">F87-E87</f>
        <v>4.3813239352545402E-6</v>
      </c>
      <c r="H87" s="30">
        <f t="shared" si="41"/>
        <v>2E-3</v>
      </c>
      <c r="I87" s="31">
        <f t="shared" si="40"/>
        <v>-1.9956186760647456E-3</v>
      </c>
      <c r="J87" s="30">
        <f t="shared" si="21"/>
        <v>0.99759716851074287</v>
      </c>
      <c r="K87" s="30">
        <f t="shared" si="22"/>
        <v>0</v>
      </c>
      <c r="L87" s="29">
        <v>8.8109325818685386E-2</v>
      </c>
      <c r="M87" s="29">
        <v>0.1205813644597212</v>
      </c>
      <c r="N87" s="37">
        <f t="shared" si="23"/>
        <v>8.8109325818685386E-2</v>
      </c>
      <c r="O87" s="37">
        <f t="shared" si="24"/>
        <v>0.1205813644597212</v>
      </c>
      <c r="P87" s="32">
        <f t="shared" si="36"/>
        <v>0.8</v>
      </c>
      <c r="Q87" s="32">
        <f t="shared" ref="Q87:Q110" si="45">N87+(H87*($D$5+$D$14))/(C88+E88)</f>
        <v>0.11673523474152431</v>
      </c>
      <c r="R87" s="43">
        <v>64</v>
      </c>
      <c r="S87" s="44">
        <f t="shared" ref="S87:S110" si="46">D87</f>
        <v>2.3984501653219214E-3</v>
      </c>
      <c r="T87" s="44">
        <f t="shared" ref="T87:T110" si="47">Q87*(C87+E87)/(C87*($S$3*(1+$S$5))+E87*(1+$S$7))</f>
        <v>0.18878753187060091</v>
      </c>
      <c r="U87" s="44">
        <f t="shared" ref="U87:U109" si="48">T87*$S$7</f>
        <v>0.22654503824472108</v>
      </c>
      <c r="V87" s="44">
        <f t="shared" ref="V87:V109" si="49">T87*$S$3</f>
        <v>4.7196882967650226E-2</v>
      </c>
      <c r="W87" s="44">
        <f t="shared" ref="W87:W109" si="50">V87*$S$5</f>
        <v>4.7196882967650226E-2</v>
      </c>
      <c r="X87" s="44">
        <f t="shared" si="37"/>
        <v>0.564667429884678</v>
      </c>
      <c r="Y87" s="44">
        <f t="shared" si="39"/>
        <v>9.4804497123918502E-2</v>
      </c>
      <c r="Z87" s="32">
        <f t="shared" si="25"/>
        <v>3.7344829663500347E-4</v>
      </c>
      <c r="AA87" s="32">
        <f t="shared" si="26"/>
        <v>2.0093360731463896E-3</v>
      </c>
      <c r="AB87" s="32">
        <f t="shared" si="27"/>
        <v>0</v>
      </c>
      <c r="AC87" s="32">
        <f t="shared" si="28"/>
        <v>1.6424656396972801E-4</v>
      </c>
      <c r="AE87" s="19">
        <f t="shared" si="29"/>
        <v>1.6702082282233762E-3</v>
      </c>
      <c r="AF87" s="19">
        <f t="shared" si="30"/>
        <v>1.9490572987049615E-4</v>
      </c>
      <c r="AG87" s="19">
        <f t="shared" si="31"/>
        <v>8.0674255746644567E-4</v>
      </c>
      <c r="AH87" s="19">
        <f t="shared" si="32"/>
        <v>8.8799946844509647E-2</v>
      </c>
      <c r="AI87" s="19">
        <f t="shared" si="33"/>
        <v>8.802144781126886E-2</v>
      </c>
    </row>
    <row r="88" spans="1:56" x14ac:dyDescent="0.25">
      <c r="A88" s="45">
        <f t="shared" si="34"/>
        <v>107</v>
      </c>
      <c r="B88" s="32">
        <f t="shared" ref="B88:B132" si="51">C88/AE88</f>
        <v>1.3873157726914285</v>
      </c>
      <c r="C88" s="28">
        <f t="shared" si="42"/>
        <v>2.0480239553000985E-3</v>
      </c>
      <c r="D88" s="33">
        <f t="shared" ref="D88:D132" si="52">EXP(-N88)*D87</f>
        <v>2.1961667153233672E-3</v>
      </c>
      <c r="E88" s="28">
        <f t="shared" si="43"/>
        <v>1.4814276002326885E-4</v>
      </c>
      <c r="F88" s="34">
        <f t="shared" si="35"/>
        <v>1.5188044244060419E-4</v>
      </c>
      <c r="G88" s="30">
        <f t="shared" si="44"/>
        <v>3.737682417335336E-6</v>
      </c>
      <c r="H88" s="30">
        <f t="shared" si="41"/>
        <v>2E-3</v>
      </c>
      <c r="I88" s="31">
        <f t="shared" si="40"/>
        <v>-1.9962623175826645E-3</v>
      </c>
      <c r="J88" s="30">
        <f t="shared" ref="J88:J132" si="53">1-AP88-I88-H88-E88-C88-AO88</f>
        <v>0.99780009560225924</v>
      </c>
      <c r="K88" s="30">
        <f t="shared" ref="K88:K132" si="54">(C87+E87)*$L$8</f>
        <v>0</v>
      </c>
      <c r="L88" s="29">
        <v>8.8109325818685386E-2</v>
      </c>
      <c r="M88" s="29">
        <v>0.1205813644597212</v>
      </c>
      <c r="N88" s="37">
        <f t="shared" ref="N88:N132" si="55">L88*(1-P88)+L93*P88</f>
        <v>8.8109325818685386E-2</v>
      </c>
      <c r="O88" s="37">
        <f t="shared" ref="O88:O132" si="56">M88*(1-P88)+M93*P88</f>
        <v>0.1205813644597212</v>
      </c>
      <c r="P88" s="32">
        <f t="shared" si="36"/>
        <v>0</v>
      </c>
      <c r="Q88" s="32">
        <f t="shared" si="45"/>
        <v>0.1193718959639414</v>
      </c>
      <c r="R88" s="43">
        <v>65</v>
      </c>
      <c r="S88" s="44">
        <f t="shared" si="46"/>
        <v>2.1961667153233672E-3</v>
      </c>
      <c r="T88" s="44">
        <f t="shared" si="47"/>
        <v>0.19420366376296838</v>
      </c>
      <c r="U88" s="44">
        <f t="shared" si="48"/>
        <v>0.23304439651556205</v>
      </c>
      <c r="V88" s="44">
        <f t="shared" si="49"/>
        <v>4.8550915940742095E-2</v>
      </c>
      <c r="W88" s="44">
        <f t="shared" si="50"/>
        <v>4.8550915940742095E-2</v>
      </c>
      <c r="X88" s="44">
        <f t="shared" si="37"/>
        <v>0.55275193972146952</v>
      </c>
      <c r="Y88" s="44">
        <f t="shared" si="39"/>
        <v>9.5756989703727327E-2</v>
      </c>
      <c r="Z88" s="32">
        <f t="shared" ref="Z88:Z111" si="57">E87*(1-T87-U87)+H87*$D$14+C87*Y87</f>
        <v>3.4232886256900562E-4</v>
      </c>
      <c r="AA88" s="32">
        <f t="shared" ref="AA88:AA111" si="58">C87*(1-V87-W87-Y87)+$D$5*H87</f>
        <v>1.8390049280604306E-3</v>
      </c>
      <c r="AB88" s="32">
        <f t="shared" ref="AB88:AB109" si="59">AK87*(BF87+BG87)+AL87*(BH87+BI87)</f>
        <v>0</v>
      </c>
      <c r="AC88" s="32">
        <f t="shared" ref="AC88:AC109" si="60">AC87*(1-($D$5+$D$13+$D$14))</f>
        <v>1.5517618565678008E-4</v>
      </c>
      <c r="AE88" s="19">
        <f t="shared" ref="AE88:AE132" si="61">AE87*(1-V87-W87-Y87)+$D$5*AG87+X87*AF87</f>
        <v>1.4762493122433685E-3</v>
      </c>
      <c r="AF88" s="19">
        <f t="shared" ref="AF88:AF132" si="62">AF87*(1-T87-U87-X87)+AG87*$D$14+Y87*AE87</f>
        <v>1.7561555400882358E-4</v>
      </c>
      <c r="AG88" s="19">
        <f t="shared" ref="AG88:AG132" si="63">AG87*(1-$D$5-$D$14)</f>
        <v>7.8138370703267977E-4</v>
      </c>
      <c r="AH88" s="19">
        <f t="shared" ref="AH88:AH132" si="64">AH87+AE87*V87+U87*AF87</f>
        <v>8.8922930392816332E-2</v>
      </c>
      <c r="AI88" s="19">
        <f t="shared" ref="AI88:AI132" si="65">AI87+T87*AF87+W87*AE87</f>
        <v>8.8137072205237615E-2</v>
      </c>
    </row>
    <row r="89" spans="1:56" x14ac:dyDescent="0.25">
      <c r="A89" s="45">
        <f t="shared" ref="A89:A132" si="66">A88+1</f>
        <v>108</v>
      </c>
      <c r="B89" s="32">
        <f t="shared" si="51"/>
        <v>1.4455266857163782</v>
      </c>
      <c r="C89" s="28">
        <f t="shared" si="42"/>
        <v>1.8795047141932054E-3</v>
      </c>
      <c r="D89" s="33">
        <f t="shared" si="52"/>
        <v>2.0109436965711821E-3</v>
      </c>
      <c r="E89" s="28">
        <f t="shared" si="43"/>
        <v>1.3143898237797676E-4</v>
      </c>
      <c r="F89" s="34">
        <f t="shared" ref="F89:F132" si="67">MIN(D89/$I$12,F88*EXP(-O89))</f>
        <v>1.3462757789369412E-4</v>
      </c>
      <c r="G89" s="30">
        <f>F89-E89</f>
        <v>3.1885955157173566E-6</v>
      </c>
      <c r="H89" s="30">
        <f t="shared" si="41"/>
        <v>2E-3</v>
      </c>
      <c r="I89" s="31">
        <f t="shared" si="40"/>
        <v>-1.9968114044842827E-3</v>
      </c>
      <c r="J89" s="30">
        <f t="shared" si="53"/>
        <v>0.9979858677079132</v>
      </c>
      <c r="K89" s="30">
        <f t="shared" si="54"/>
        <v>0</v>
      </c>
      <c r="L89" s="29">
        <v>8.8109325818685386E-2</v>
      </c>
      <c r="M89" s="29">
        <v>0.1205813644597212</v>
      </c>
      <c r="N89" s="37">
        <f t="shared" si="55"/>
        <v>8.8109325818685386E-2</v>
      </c>
      <c r="O89" s="37">
        <f t="shared" si="56"/>
        <v>0.1205813644597212</v>
      </c>
      <c r="P89" s="32">
        <f t="shared" ref="P89:P132" si="68">MOD(P88+0.2, 1)</f>
        <v>0.2</v>
      </c>
      <c r="Q89" s="32">
        <f t="shared" si="45"/>
        <v>0.12225141348903652</v>
      </c>
      <c r="R89" s="43">
        <v>66</v>
      </c>
      <c r="S89" s="44">
        <f t="shared" si="46"/>
        <v>2.0109436965711821E-3</v>
      </c>
      <c r="T89" s="44">
        <f t="shared" si="47"/>
        <v>0.20004645198586746</v>
      </c>
      <c r="U89" s="44">
        <f t="shared" si="48"/>
        <v>0.24005574238304095</v>
      </c>
      <c r="V89" s="44">
        <f t="shared" si="49"/>
        <v>5.0011612996466864E-2</v>
      </c>
      <c r="W89" s="44">
        <f t="shared" si="50"/>
        <v>5.0011612996466864E-2</v>
      </c>
      <c r="X89" s="44">
        <f t="shared" ref="X89:X111" si="69">MIN((C90-AA90)/E89,1-T89-U89-$I$13)</f>
        <v>0.53989780563109158</v>
      </c>
      <c r="Y89" s="44">
        <f t="shared" si="39"/>
        <v>9.6719051894072719E-2</v>
      </c>
      <c r="Z89" s="32">
        <f t="shared" si="57"/>
        <v>3.141176870600937E-4</v>
      </c>
      <c r="AA89" s="32">
        <f t="shared" si="58"/>
        <v>1.6827557119744386E-3</v>
      </c>
      <c r="AB89" s="32">
        <f t="shared" si="59"/>
        <v>0</v>
      </c>
      <c r="AC89" s="32">
        <f t="shared" si="60"/>
        <v>1.4660671135516452E-4</v>
      </c>
      <c r="AE89" s="19">
        <f t="shared" si="61"/>
        <v>1.3002213883459061E-3</v>
      </c>
      <c r="AF89" s="19">
        <f t="shared" si="62"/>
        <v>1.5782729017451501E-4</v>
      </c>
      <c r="AG89" s="19">
        <f t="shared" si="63"/>
        <v>7.5682197742682911E-4</v>
      </c>
      <c r="AH89" s="19">
        <f t="shared" si="64"/>
        <v>8.9035529869885374E-2</v>
      </c>
      <c r="AI89" s="19">
        <f t="shared" si="65"/>
        <v>8.8242850645506202E-2</v>
      </c>
    </row>
    <row r="90" spans="1:56" x14ac:dyDescent="0.25">
      <c r="A90" s="45">
        <f t="shared" si="66"/>
        <v>109</v>
      </c>
      <c r="B90" s="32">
        <f t="shared" si="51"/>
        <v>1.5117700498193949</v>
      </c>
      <c r="C90" s="28">
        <f t="shared" si="42"/>
        <v>1.7247278648363734E-3</v>
      </c>
      <c r="D90" s="33">
        <f t="shared" si="52"/>
        <v>1.8413422453604307E-3</v>
      </c>
      <c r="E90" s="28">
        <f t="shared" si="43"/>
        <v>1.1661438052405728E-4</v>
      </c>
      <c r="F90" s="34">
        <f t="shared" si="67"/>
        <v>1.1933455314110407E-4</v>
      </c>
      <c r="G90" s="30">
        <f t="shared" si="44"/>
        <v>2.7201726170467832E-6</v>
      </c>
      <c r="H90" s="30">
        <f t="shared" si="41"/>
        <v>2E-3</v>
      </c>
      <c r="I90" s="31">
        <f t="shared" si="40"/>
        <v>-1.9972798273829532E-3</v>
      </c>
      <c r="J90" s="30">
        <f t="shared" si="53"/>
        <v>0.99815593758202248</v>
      </c>
      <c r="K90" s="30">
        <f t="shared" si="54"/>
        <v>0</v>
      </c>
      <c r="L90" s="29">
        <v>8.8109325818685386E-2</v>
      </c>
      <c r="M90" s="29">
        <v>0.1205813644597212</v>
      </c>
      <c r="N90" s="37">
        <f t="shared" si="55"/>
        <v>8.8109325818685386E-2</v>
      </c>
      <c r="O90" s="37">
        <f t="shared" si="56"/>
        <v>0.1205813644597212</v>
      </c>
      <c r="P90" s="32">
        <f t="shared" si="68"/>
        <v>0.4</v>
      </c>
      <c r="Q90" s="32">
        <f t="shared" si="45"/>
        <v>0.12539615620639202</v>
      </c>
      <c r="R90" s="43">
        <v>67</v>
      </c>
      <c r="S90" s="44">
        <f t="shared" si="46"/>
        <v>1.8413422453604307E-3</v>
      </c>
      <c r="T90" s="44">
        <f t="shared" si="47"/>
        <v>0.20635805426959028</v>
      </c>
      <c r="U90" s="44">
        <f t="shared" si="48"/>
        <v>0.24762966512350831</v>
      </c>
      <c r="V90" s="44">
        <f t="shared" si="49"/>
        <v>5.158951356739757E-2</v>
      </c>
      <c r="W90" s="44">
        <f t="shared" si="50"/>
        <v>5.158951356739757E-2</v>
      </c>
      <c r="X90" s="44">
        <f t="shared" si="69"/>
        <v>0.52601228060690142</v>
      </c>
      <c r="Y90" s="44">
        <f t="shared" si="39"/>
        <v>9.7690779840003739E-2</v>
      </c>
      <c r="Z90" s="32">
        <f t="shared" si="57"/>
        <v>2.8853233689543568E-4</v>
      </c>
      <c r="AA90" s="32">
        <f t="shared" si="58"/>
        <v>1.5394379186952684E-3</v>
      </c>
      <c r="AB90" s="32">
        <f t="shared" si="59"/>
        <v>0</v>
      </c>
      <c r="AC90" s="32">
        <f t="shared" si="60"/>
        <v>1.3851047906227108E-4</v>
      </c>
      <c r="AE90" s="19">
        <f t="shared" si="61"/>
        <v>1.140866539221636E-3</v>
      </c>
      <c r="AF90" s="19">
        <f t="shared" si="62"/>
        <v>1.4145932997675642E-4</v>
      </c>
      <c r="AG90" s="19">
        <f t="shared" si="63"/>
        <v>7.3303231224438681E-4</v>
      </c>
      <c r="AH90" s="19">
        <f t="shared" si="64"/>
        <v>8.9138443386080207E-2</v>
      </c>
      <c r="AI90" s="19">
        <f t="shared" si="65"/>
        <v>8.8339449603815831E-2</v>
      </c>
    </row>
    <row r="91" spans="1:56" x14ac:dyDescent="0.25">
      <c r="A91" s="45">
        <f t="shared" si="66"/>
        <v>110</v>
      </c>
      <c r="B91" s="32">
        <f t="shared" si="51"/>
        <v>1.5873488905298165</v>
      </c>
      <c r="C91" s="28">
        <f t="shared" si="42"/>
        <v>1.5825866742594727E-3</v>
      </c>
      <c r="D91" s="33">
        <f t="shared" si="52"/>
        <v>1.6860448506490428E-3</v>
      </c>
      <c r="E91" s="28">
        <f t="shared" si="43"/>
        <v>1.0345817638957014E-4</v>
      </c>
      <c r="F91" s="34">
        <f t="shared" si="67"/>
        <v>1.0577874010800292E-4</v>
      </c>
      <c r="G91" s="30">
        <f t="shared" si="44"/>
        <v>2.3205637184327781E-6</v>
      </c>
      <c r="H91" s="30">
        <f t="shared" si="41"/>
        <v>2E-3</v>
      </c>
      <c r="I91" s="31">
        <f t="shared" si="40"/>
        <v>-1.9976794362815673E-3</v>
      </c>
      <c r="J91" s="30">
        <f t="shared" si="53"/>
        <v>0.99831163458563243</v>
      </c>
      <c r="K91" s="30">
        <f t="shared" si="54"/>
        <v>0</v>
      </c>
      <c r="L91" s="29">
        <v>8.8109325818685386E-2</v>
      </c>
      <c r="M91" s="29">
        <v>0.1205813644597212</v>
      </c>
      <c r="N91" s="37">
        <f t="shared" si="55"/>
        <v>8.8109325818685386E-2</v>
      </c>
      <c r="O91" s="37">
        <f t="shared" si="56"/>
        <v>0.1205813644597212</v>
      </c>
      <c r="P91" s="32">
        <f t="shared" si="68"/>
        <v>0.60000000000000009</v>
      </c>
      <c r="Q91" s="32">
        <f t="shared" si="45"/>
        <v>0.12883055334833471</v>
      </c>
      <c r="R91" s="43">
        <v>68</v>
      </c>
      <c r="S91" s="44">
        <f t="shared" si="46"/>
        <v>1.6860448506490428E-3</v>
      </c>
      <c r="T91" s="44">
        <f t="shared" si="47"/>
        <v>0.21318461926566407</v>
      </c>
      <c r="U91" s="44">
        <f t="shared" si="48"/>
        <v>0.25582154311879685</v>
      </c>
      <c r="V91" s="44">
        <f t="shared" si="49"/>
        <v>5.3296154816416016E-2</v>
      </c>
      <c r="W91" s="44">
        <f t="shared" si="50"/>
        <v>5.3296154816416016E-2</v>
      </c>
      <c r="X91" s="44">
        <f t="shared" si="69"/>
        <v>0.51099383761553896</v>
      </c>
      <c r="Y91" s="44">
        <f t="shared" si="39"/>
        <v>9.8672270652530453E-2</v>
      </c>
      <c r="Z91" s="32">
        <f t="shared" si="57"/>
        <v>2.6531891908956727E-4</v>
      </c>
      <c r="AA91" s="32">
        <f t="shared" si="58"/>
        <v>1.4079933548144352E-3</v>
      </c>
      <c r="AB91" s="32">
        <f t="shared" si="59"/>
        <v>0</v>
      </c>
      <c r="AC91" s="32">
        <f t="shared" si="60"/>
        <v>1.308613543863113E-4</v>
      </c>
      <c r="AE91" s="19">
        <f t="shared" si="61"/>
        <v>9.9699989315596882E-4</v>
      </c>
      <c r="AF91" s="19">
        <f t="shared" si="62"/>
        <v>1.2643354738155833E-4</v>
      </c>
      <c r="AG91" s="19">
        <f t="shared" si="63"/>
        <v>7.0999044269469944E-4</v>
      </c>
      <c r="AH91" s="19">
        <f t="shared" si="64"/>
        <v>8.9232329662394722E-2</v>
      </c>
      <c r="AI91" s="19">
        <f t="shared" si="65"/>
        <v>8.8427497625711879E-2</v>
      </c>
    </row>
    <row r="92" spans="1:56" x14ac:dyDescent="0.25">
      <c r="A92" s="45">
        <f t="shared" si="66"/>
        <v>111</v>
      </c>
      <c r="B92" s="32">
        <f t="shared" si="51"/>
        <v>1.6643647210284587</v>
      </c>
      <c r="C92" s="28">
        <f t="shared" si="42"/>
        <v>1.4438451192671699E-3</v>
      </c>
      <c r="D92" s="33">
        <f t="shared" si="52"/>
        <v>1.54384511926717E-3</v>
      </c>
      <c r="E92" s="28">
        <f t="shared" si="43"/>
        <v>1E-4</v>
      </c>
      <c r="F92" s="34">
        <f t="shared" si="67"/>
        <v>9.3762800164057383E-5</v>
      </c>
      <c r="G92" s="30">
        <f t="shared" si="44"/>
        <v>-6.237199835942622E-6</v>
      </c>
      <c r="H92" s="30">
        <f t="shared" si="41"/>
        <v>2E-3</v>
      </c>
      <c r="I92" s="31">
        <f t="shared" si="40"/>
        <v>-2.0062371998359426E-3</v>
      </c>
      <c r="J92" s="30">
        <f t="shared" si="53"/>
        <v>0.99846239208056875</v>
      </c>
      <c r="K92" s="30">
        <f t="shared" si="54"/>
        <v>0</v>
      </c>
      <c r="L92" s="29">
        <v>8.8109325818685386E-2</v>
      </c>
      <c r="M92" s="29">
        <v>0.1205813644597212</v>
      </c>
      <c r="N92" s="37">
        <f t="shared" si="55"/>
        <v>8.8109325818685386E-2</v>
      </c>
      <c r="O92" s="37">
        <f t="shared" si="56"/>
        <v>0.1205813644597212</v>
      </c>
      <c r="P92" s="32">
        <f t="shared" si="68"/>
        <v>0.8</v>
      </c>
      <c r="Q92" s="32">
        <f t="shared" si="45"/>
        <v>0.13258128426297783</v>
      </c>
      <c r="R92" s="43">
        <v>69</v>
      </c>
      <c r="S92" s="44">
        <f t="shared" si="46"/>
        <v>1.54384511926717E-3</v>
      </c>
      <c r="T92" s="44">
        <f t="shared" si="47"/>
        <v>0.21730551680936019</v>
      </c>
      <c r="U92" s="44">
        <f t="shared" si="48"/>
        <v>0.2607666201712322</v>
      </c>
      <c r="V92" s="44">
        <f t="shared" si="49"/>
        <v>5.4326379202340049E-2</v>
      </c>
      <c r="W92" s="44">
        <f t="shared" si="50"/>
        <v>5.4326379202340049E-2</v>
      </c>
      <c r="X92" s="44">
        <f t="shared" si="69"/>
        <v>0.50192786301940762</v>
      </c>
      <c r="Y92" s="44">
        <f t="shared" si="39"/>
        <v>9.9663622418328823E-2</v>
      </c>
      <c r="Z92" s="32">
        <f t="shared" si="57"/>
        <v>2.4424909986783778E-4</v>
      </c>
      <c r="AA92" s="32">
        <f t="shared" si="58"/>
        <v>1.2874489280741953E-3</v>
      </c>
      <c r="AB92" s="32">
        <f t="shared" si="59"/>
        <v>0</v>
      </c>
      <c r="AC92" s="32">
        <f t="shared" si="60"/>
        <v>1.2363464618529615E-4</v>
      </c>
      <c r="AE92" s="19">
        <f t="shared" si="61"/>
        <v>8.6750524150438417E-4</v>
      </c>
      <c r="AF92" s="19">
        <f t="shared" si="62"/>
        <v>1.1267514471518126E-4</v>
      </c>
      <c r="AG92" s="19">
        <f t="shared" si="63"/>
        <v>6.8767286284340096E-4</v>
      </c>
      <c r="AH92" s="19">
        <f t="shared" si="64"/>
        <v>8.9317810348245444E-2</v>
      </c>
      <c r="AI92" s="19">
        <f t="shared" si="65"/>
        <v>8.8507587574030405E-2</v>
      </c>
    </row>
    <row r="93" spans="1:56" x14ac:dyDescent="0.25">
      <c r="A93" s="45">
        <f t="shared" si="66"/>
        <v>112</v>
      </c>
      <c r="B93" s="32">
        <f t="shared" si="51"/>
        <v>1.7432426028419823</v>
      </c>
      <c r="C93" s="28">
        <f t="shared" si="42"/>
        <v>1.3136384043209472E-3</v>
      </c>
      <c r="D93" s="33">
        <f t="shared" si="52"/>
        <v>1.4136384043209472E-3</v>
      </c>
      <c r="E93" s="28">
        <f t="shared" si="43"/>
        <v>1E-4</v>
      </c>
      <c r="F93" s="34">
        <f t="shared" si="67"/>
        <v>8.3111811368037099E-5</v>
      </c>
      <c r="G93" s="30">
        <f>F93-E93</f>
        <v>-1.6888188631962906E-5</v>
      </c>
      <c r="H93" s="30">
        <f t="shared" si="41"/>
        <v>2E-3</v>
      </c>
      <c r="I93" s="31">
        <f t="shared" si="40"/>
        <v>-2.016888188631963E-3</v>
      </c>
      <c r="J93" s="30">
        <f t="shared" si="53"/>
        <v>0.99860324978431103</v>
      </c>
      <c r="K93" s="30">
        <f t="shared" si="54"/>
        <v>0</v>
      </c>
      <c r="L93" s="29">
        <v>8.8109325818685386E-2</v>
      </c>
      <c r="M93" s="29">
        <v>0.1205813644597212</v>
      </c>
      <c r="N93" s="37">
        <f t="shared" si="55"/>
        <v>8.8109325818685386E-2</v>
      </c>
      <c r="O93" s="37">
        <f t="shared" si="56"/>
        <v>0.1205813644597212</v>
      </c>
      <c r="P93" s="32">
        <f t="shared" si="68"/>
        <v>0</v>
      </c>
      <c r="Q93" s="32">
        <f t="shared" si="45"/>
        <v>0.13667748566678575</v>
      </c>
      <c r="R93" s="43">
        <v>70</v>
      </c>
      <c r="S93" s="44">
        <f t="shared" si="46"/>
        <v>1.4136384043209472E-3</v>
      </c>
      <c r="T93" s="44">
        <f t="shared" si="47"/>
        <v>0.22035619460490874</v>
      </c>
      <c r="U93" s="44">
        <f t="shared" si="48"/>
        <v>0.26442743352589049</v>
      </c>
      <c r="V93" s="44">
        <f t="shared" si="49"/>
        <v>5.5089048651227185E-2</v>
      </c>
      <c r="W93" s="44">
        <f t="shared" si="50"/>
        <v>5.5089048651227185E-2</v>
      </c>
      <c r="X93" s="44">
        <f t="shared" si="69"/>
        <v>0.49521637186920076</v>
      </c>
      <c r="Y93" s="44">
        <f t="shared" si="39"/>
        <v>0.10066493420954317</v>
      </c>
      <c r="Z93" s="32">
        <f t="shared" si="57"/>
        <v>2.2924764619954678E-4</v>
      </c>
      <c r="AA93" s="32">
        <f t="shared" si="58"/>
        <v>1.1727797728242684E-3</v>
      </c>
      <c r="AB93" s="32">
        <f t="shared" si="59"/>
        <v>0</v>
      </c>
      <c r="AC93" s="32">
        <f t="shared" si="60"/>
        <v>1.1680702686478004E-4</v>
      </c>
      <c r="AE93" s="19">
        <f t="shared" si="61"/>
        <v>7.5356029171117216E-4</v>
      </c>
      <c r="AF93" s="19">
        <f t="shared" si="62"/>
        <v>1.0011246708017303E-4</v>
      </c>
      <c r="AG93" s="19">
        <f t="shared" si="63"/>
        <v>6.6605680563306747E-4</v>
      </c>
      <c r="AH93" s="19">
        <f t="shared" si="64"/>
        <v>8.9394320683620118E-2</v>
      </c>
      <c r="AI93" s="19">
        <f t="shared" si="65"/>
        <v>8.8579200923294299E-2</v>
      </c>
    </row>
    <row r="94" spans="1:56" x14ac:dyDescent="0.25">
      <c r="A94" s="45">
        <f t="shared" si="66"/>
        <v>113</v>
      </c>
      <c r="B94" s="32">
        <f t="shared" si="51"/>
        <v>1.8259028714447048</v>
      </c>
      <c r="C94" s="28">
        <f t="shared" si="42"/>
        <v>1.1944132239895013E-3</v>
      </c>
      <c r="D94" s="33">
        <f t="shared" si="52"/>
        <v>1.2944132239895013E-3</v>
      </c>
      <c r="E94" s="28">
        <f t="shared" si="43"/>
        <v>1E-4</v>
      </c>
      <c r="F94" s="34">
        <f t="shared" si="67"/>
        <v>7.3670722043176555E-5</v>
      </c>
      <c r="G94" s="30">
        <f t="shared" si="44"/>
        <v>-2.632927795682345E-5</v>
      </c>
      <c r="H94" s="30">
        <f t="shared" si="41"/>
        <v>2E-3</v>
      </c>
      <c r="I94" s="31">
        <f t="shared" si="40"/>
        <v>-2.0263292779568237E-3</v>
      </c>
      <c r="J94" s="30">
        <f t="shared" si="53"/>
        <v>0.99873191605396727</v>
      </c>
      <c r="K94" s="30">
        <f t="shared" si="54"/>
        <v>0</v>
      </c>
      <c r="L94" s="29">
        <v>8.8109325818685386E-2</v>
      </c>
      <c r="M94" s="29">
        <v>0.1205813644597212</v>
      </c>
      <c r="N94" s="37">
        <f t="shared" si="55"/>
        <v>8.8109325818685386E-2</v>
      </c>
      <c r="O94" s="37">
        <f t="shared" si="56"/>
        <v>0.1205813644597212</v>
      </c>
      <c r="P94" s="32">
        <f t="shared" si="68"/>
        <v>0.2</v>
      </c>
      <c r="Q94" s="32">
        <f t="shared" si="45"/>
        <v>0.14115097798665655</v>
      </c>
      <c r="R94" s="43">
        <v>71</v>
      </c>
      <c r="S94" s="44">
        <f t="shared" si="46"/>
        <v>1.2944132239895013E-3</v>
      </c>
      <c r="T94" s="44">
        <f t="shared" si="47"/>
        <v>0.22357588619969812</v>
      </c>
      <c r="U94" s="44">
        <f t="shared" si="48"/>
        <v>0.26829106343963771</v>
      </c>
      <c r="V94" s="44">
        <f t="shared" si="49"/>
        <v>5.589397154992453E-2</v>
      </c>
      <c r="W94" s="44">
        <f t="shared" si="50"/>
        <v>5.589397154992453E-2</v>
      </c>
      <c r="X94" s="44">
        <f t="shared" si="69"/>
        <v>0.48813305036066412</v>
      </c>
      <c r="Y94" s="44">
        <f t="shared" si="39"/>
        <v>0.10167630609368708</v>
      </c>
      <c r="Z94" s="32">
        <f t="shared" si="57"/>
        <v>2.1691498583343332E-4</v>
      </c>
      <c r="AA94" s="32">
        <f t="shared" si="58"/>
        <v>1.0663781441151367E-3</v>
      </c>
      <c r="AB94" s="32">
        <f t="shared" si="59"/>
        <v>0</v>
      </c>
      <c r="AC94" s="32">
        <f t="shared" si="60"/>
        <v>1.1035645707709487E-4</v>
      </c>
      <c r="AE94" s="19">
        <f t="shared" si="61"/>
        <v>6.5414937599854288E-4</v>
      </c>
      <c r="AF94" s="19">
        <f t="shared" si="62"/>
        <v>8.8901244612569154E-5</v>
      </c>
      <c r="AG94" s="19">
        <f t="shared" si="63"/>
        <v>6.4512021965762965E-4</v>
      </c>
      <c r="AH94" s="19">
        <f t="shared" si="64"/>
        <v>8.9462306085925772E-2</v>
      </c>
      <c r="AI94" s="19">
        <f t="shared" si="65"/>
        <v>8.8642774245144301E-2</v>
      </c>
    </row>
    <row r="95" spans="1:56" x14ac:dyDescent="0.25">
      <c r="A95" s="45">
        <f t="shared" si="66"/>
        <v>114</v>
      </c>
      <c r="B95" s="32">
        <f t="shared" si="51"/>
        <v>1.9123529402261024</v>
      </c>
      <c r="C95" s="28">
        <f t="shared" si="42"/>
        <v>1.08524340405405E-3</v>
      </c>
      <c r="D95" s="33">
        <f t="shared" si="52"/>
        <v>1.1852434040540501E-3</v>
      </c>
      <c r="E95" s="28">
        <f t="shared" si="43"/>
        <v>1E-4</v>
      </c>
      <c r="F95" s="34">
        <f t="shared" si="67"/>
        <v>6.5302093613739054E-5</v>
      </c>
      <c r="G95" s="30">
        <f t="shared" si="44"/>
        <v>-3.4697906386260951E-5</v>
      </c>
      <c r="H95" s="30">
        <f t="shared" si="41"/>
        <v>2E-3</v>
      </c>
      <c r="I95" s="31">
        <f t="shared" si="40"/>
        <v>-2.034697906386261E-3</v>
      </c>
      <c r="J95" s="30">
        <f t="shared" si="53"/>
        <v>0.99884945450233231</v>
      </c>
      <c r="K95" s="30">
        <f t="shared" si="54"/>
        <v>0</v>
      </c>
      <c r="L95" s="29">
        <v>8.8109325818685386E-2</v>
      </c>
      <c r="M95" s="29">
        <v>0.1205813644597212</v>
      </c>
      <c r="N95" s="37">
        <f t="shared" si="55"/>
        <v>8.8109325818685386E-2</v>
      </c>
      <c r="O95" s="37">
        <f t="shared" si="56"/>
        <v>0.1205813644597212</v>
      </c>
      <c r="P95" s="32">
        <f t="shared" si="68"/>
        <v>0.4</v>
      </c>
      <c r="Q95" s="32">
        <f t="shared" si="45"/>
        <v>0.14603651254981045</v>
      </c>
      <c r="R95" s="43">
        <v>72</v>
      </c>
      <c r="S95" s="44">
        <f t="shared" si="46"/>
        <v>1.1852434040540501E-3</v>
      </c>
      <c r="T95" s="44">
        <f t="shared" si="47"/>
        <v>0.22696549651112027</v>
      </c>
      <c r="U95" s="44">
        <f t="shared" si="48"/>
        <v>0.27235859581334432</v>
      </c>
      <c r="V95" s="44">
        <f t="shared" si="49"/>
        <v>5.6741374127780068E-2</v>
      </c>
      <c r="W95" s="44">
        <f t="shared" si="50"/>
        <v>5.6741374127780068E-2</v>
      </c>
      <c r="X95" s="44">
        <f t="shared" si="69"/>
        <v>0.48067590767553536</v>
      </c>
      <c r="Y95" s="44">
        <f t="shared" si="39"/>
        <v>0.10269783914364378</v>
      </c>
      <c r="Z95" s="32">
        <f t="shared" si="57"/>
        <v>2.0541285470118643E-4</v>
      </c>
      <c r="AA95" s="32">
        <f t="shared" si="58"/>
        <v>9.6915994517555288E-4</v>
      </c>
      <c r="AB95" s="32">
        <f t="shared" si="59"/>
        <v>0</v>
      </c>
      <c r="AC95" s="32">
        <f t="shared" si="60"/>
        <v>1.042621145790056E-4</v>
      </c>
      <c r="AE95" s="19">
        <f t="shared" si="61"/>
        <v>5.6749116819708966E-4</v>
      </c>
      <c r="AF95" s="19">
        <f t="shared" si="62"/>
        <v>7.8984328175150698E-5</v>
      </c>
      <c r="AG95" s="19">
        <f t="shared" si="63"/>
        <v>6.2484174666684977E-4</v>
      </c>
      <c r="AH95" s="19">
        <f t="shared" si="64"/>
        <v>8.9522720501995445E-2</v>
      </c>
      <c r="AI95" s="19">
        <f t="shared" si="65"/>
        <v>8.8699213426304283E-2</v>
      </c>
    </row>
    <row r="96" spans="1:56" x14ac:dyDescent="0.25">
      <c r="A96" s="45">
        <f t="shared" si="66"/>
        <v>115</v>
      </c>
      <c r="B96" s="32">
        <f t="shared" si="51"/>
        <v>2.0023638278840328</v>
      </c>
      <c r="C96" s="28">
        <f t="shared" si="42"/>
        <v>9.8528088312007712E-4</v>
      </c>
      <c r="D96" s="33">
        <f t="shared" si="52"/>
        <v>1.0852808831200772E-3</v>
      </c>
      <c r="E96" s="28">
        <f t="shared" si="43"/>
        <v>1E-4</v>
      </c>
      <c r="F96" s="34">
        <f t="shared" si="67"/>
        <v>5.7884099844145718E-5</v>
      </c>
      <c r="G96" s="30">
        <f t="shared" si="44"/>
        <v>-4.2115900155854287E-5</v>
      </c>
      <c r="H96" s="30">
        <f t="shared" si="41"/>
        <v>2E-3</v>
      </c>
      <c r="I96" s="31">
        <f t="shared" si="40"/>
        <v>-2.0421159001558545E-3</v>
      </c>
      <c r="J96" s="30">
        <f t="shared" si="53"/>
        <v>0.99895683501703569</v>
      </c>
      <c r="K96" s="30">
        <f t="shared" si="54"/>
        <v>0</v>
      </c>
      <c r="L96" s="29">
        <v>8.8109325818685386E-2</v>
      </c>
      <c r="M96" s="29">
        <v>0.1205813644597212</v>
      </c>
      <c r="N96" s="37">
        <f t="shared" si="55"/>
        <v>8.8109325818685386E-2</v>
      </c>
      <c r="O96" s="37">
        <f t="shared" si="56"/>
        <v>0.1205813644597212</v>
      </c>
      <c r="P96" s="32">
        <f t="shared" si="68"/>
        <v>0.60000000000000009</v>
      </c>
      <c r="Q96" s="32">
        <f t="shared" si="45"/>
        <v>0.15137204154172357</v>
      </c>
      <c r="R96" s="43">
        <v>73</v>
      </c>
      <c r="S96" s="44">
        <f t="shared" si="46"/>
        <v>1.0852808831200772E-3</v>
      </c>
      <c r="T96" s="44">
        <f t="shared" si="47"/>
        <v>0.2305246423630736</v>
      </c>
      <c r="U96" s="44">
        <f t="shared" si="48"/>
        <v>0.27662957083568829</v>
      </c>
      <c r="V96" s="44">
        <f t="shared" si="49"/>
        <v>5.76311605907684E-2</v>
      </c>
      <c r="W96" s="44">
        <f t="shared" si="50"/>
        <v>5.76311605907684E-2</v>
      </c>
      <c r="X96" s="44">
        <f t="shared" si="69"/>
        <v>0.47284578680123812</v>
      </c>
      <c r="Y96" s="44">
        <f t="shared" si="39"/>
        <v>0.10372963544776702</v>
      </c>
      <c r="Z96" s="32">
        <f t="shared" si="57"/>
        <v>1.9467576840921262E-4</v>
      </c>
      <c r="AA96" s="32">
        <f t="shared" si="58"/>
        <v>8.8034609076633526E-4</v>
      </c>
      <c r="AB96" s="32">
        <f t="shared" si="59"/>
        <v>0</v>
      </c>
      <c r="AC96" s="32">
        <f t="shared" si="60"/>
        <v>9.8504327018141886E-5</v>
      </c>
      <c r="AE96" s="19">
        <f t="shared" si="61"/>
        <v>4.920588703209134E-4</v>
      </c>
      <c r="AF96" s="19">
        <f t="shared" si="62"/>
        <v>7.0218437588583096E-5</v>
      </c>
      <c r="AG96" s="19">
        <f t="shared" si="63"/>
        <v>6.0520069977791494E-4</v>
      </c>
      <c r="AH96" s="19">
        <f t="shared" si="64"/>
        <v>8.9576432791397376E-2</v>
      </c>
      <c r="AI96" s="19">
        <f t="shared" si="65"/>
        <v>8.8749340372254043E-2</v>
      </c>
      <c r="BD96" s="1">
        <f>A43</f>
        <v>62</v>
      </c>
    </row>
    <row r="97" spans="1:35" x14ac:dyDescent="0.25">
      <c r="A97" s="45">
        <f t="shared" si="66"/>
        <v>116</v>
      </c>
      <c r="B97" s="32">
        <f t="shared" si="51"/>
        <v>2.0955673521029063</v>
      </c>
      <c r="C97" s="28">
        <f t="shared" si="42"/>
        <v>8.9374912464155955E-4</v>
      </c>
      <c r="D97" s="33">
        <f t="shared" si="52"/>
        <v>9.9374912464155959E-4</v>
      </c>
      <c r="E97" s="28">
        <f t="shared" si="43"/>
        <v>1E-4</v>
      </c>
      <c r="F97" s="34">
        <f t="shared" si="67"/>
        <v>5.1308753354610618E-5</v>
      </c>
      <c r="G97" s="30">
        <f t="shared" si="44"/>
        <v>-4.8691246645389386E-5</v>
      </c>
      <c r="H97" s="30">
        <f t="shared" si="41"/>
        <v>2E-3</v>
      </c>
      <c r="I97" s="31">
        <f t="shared" si="40"/>
        <v>-2.0486912466453895E-3</v>
      </c>
      <c r="J97" s="30">
        <f t="shared" si="53"/>
        <v>0.99905494212200374</v>
      </c>
      <c r="K97" s="30">
        <f t="shared" si="54"/>
        <v>0</v>
      </c>
      <c r="L97" s="29">
        <v>8.8109325818685386E-2</v>
      </c>
      <c r="M97" s="29">
        <v>0.1205813644597212</v>
      </c>
      <c r="N97" s="37">
        <f t="shared" si="55"/>
        <v>8.8109325818685386E-2</v>
      </c>
      <c r="O97" s="37">
        <f t="shared" si="56"/>
        <v>0.1205813644597212</v>
      </c>
      <c r="P97" s="32">
        <f t="shared" si="68"/>
        <v>0.8</v>
      </c>
      <c r="Q97" s="32">
        <f t="shared" si="45"/>
        <v>0.15719901282921517</v>
      </c>
      <c r="R97" s="43">
        <v>74</v>
      </c>
      <c r="S97" s="44">
        <f t="shared" si="46"/>
        <v>9.9374912464155959E-4</v>
      </c>
      <c r="T97" s="44">
        <f t="shared" si="47"/>
        <v>0.23425152228014764</v>
      </c>
      <c r="U97" s="44">
        <f t="shared" si="48"/>
        <v>0.28110182673617717</v>
      </c>
      <c r="V97" s="44">
        <f t="shared" si="49"/>
        <v>5.8562880570036911E-2</v>
      </c>
      <c r="W97" s="44">
        <f t="shared" si="50"/>
        <v>5.8562880570036911E-2</v>
      </c>
      <c r="X97" s="44">
        <f t="shared" si="69"/>
        <v>0.46464665098367514</v>
      </c>
      <c r="Y97" s="44">
        <f t="shared" si="39"/>
        <v>0.10477179812008339</v>
      </c>
      <c r="Z97" s="32">
        <f t="shared" si="57"/>
        <v>1.8464343060023918E-4</v>
      </c>
      <c r="AA97" s="32">
        <f t="shared" si="58"/>
        <v>7.9922353796796418E-4</v>
      </c>
      <c r="AB97" s="32">
        <f t="shared" si="59"/>
        <v>0</v>
      </c>
      <c r="AC97" s="32">
        <f t="shared" si="60"/>
        <v>9.3064508431242503E-5</v>
      </c>
      <c r="AE97" s="19">
        <f t="shared" si="61"/>
        <v>4.2649506051174182E-4</v>
      </c>
      <c r="AF97" s="19">
        <f t="shared" si="62"/>
        <v>6.2478480785312963E-5</v>
      </c>
      <c r="AG97" s="19">
        <f t="shared" si="63"/>
        <v>5.8617704237191902E-4</v>
      </c>
      <c r="AH97" s="19">
        <f t="shared" si="64"/>
        <v>8.9624215211427841E-2</v>
      </c>
      <c r="AI97" s="19">
        <f t="shared" si="65"/>
        <v>8.8793885376242027E-2</v>
      </c>
    </row>
    <row r="98" spans="1:35" x14ac:dyDescent="0.25">
      <c r="A98" s="45">
        <f t="shared" si="66"/>
        <v>117</v>
      </c>
      <c r="B98" s="32">
        <f t="shared" si="51"/>
        <v>2.1914161495283389</v>
      </c>
      <c r="C98" s="28">
        <f t="shared" si="42"/>
        <v>8.0993708457002573E-4</v>
      </c>
      <c r="D98" s="33">
        <f t="shared" si="52"/>
        <v>9.0993708457002577E-4</v>
      </c>
      <c r="E98" s="28">
        <f t="shared" si="43"/>
        <v>1E-4</v>
      </c>
      <c r="F98" s="34">
        <f t="shared" si="67"/>
        <v>4.5480333595798695E-5</v>
      </c>
      <c r="G98" s="30">
        <f t="shared" si="44"/>
        <v>-5.451966640420131E-5</v>
      </c>
      <c r="H98" s="30">
        <f t="shared" si="41"/>
        <v>2E-3</v>
      </c>
      <c r="I98" s="31">
        <f t="shared" si="40"/>
        <v>-2.0545196664042012E-3</v>
      </c>
      <c r="J98" s="30">
        <f t="shared" si="53"/>
        <v>0.99914458258183414</v>
      </c>
      <c r="K98" s="30">
        <f t="shared" si="54"/>
        <v>0</v>
      </c>
      <c r="L98" s="29">
        <v>8.8109325818685386E-2</v>
      </c>
      <c r="M98" s="29">
        <v>0.1205813644597212</v>
      </c>
      <c r="N98" s="37">
        <f t="shared" si="55"/>
        <v>8.8109325818685386E-2</v>
      </c>
      <c r="O98" s="37">
        <f t="shared" si="56"/>
        <v>0.1205813644597212</v>
      </c>
      <c r="P98" s="32">
        <f t="shared" si="68"/>
        <v>0</v>
      </c>
      <c r="Q98" s="32">
        <f t="shared" si="45"/>
        <v>0.16356269193895545</v>
      </c>
      <c r="R98" s="43">
        <v>75</v>
      </c>
      <c r="S98" s="44">
        <f t="shared" si="46"/>
        <v>9.0993708457002577E-4</v>
      </c>
      <c r="T98" s="44">
        <f t="shared" si="47"/>
        <v>0.2381428007611375</v>
      </c>
      <c r="U98" s="44">
        <f t="shared" si="48"/>
        <v>0.28577136091336497</v>
      </c>
      <c r="V98" s="44">
        <f t="shared" si="49"/>
        <v>5.9535700190284375E-2</v>
      </c>
      <c r="W98" s="44">
        <f t="shared" si="50"/>
        <v>5.9535700190284375E-2</v>
      </c>
      <c r="X98" s="44">
        <f t="shared" si="69"/>
        <v>0.45608583832549754</v>
      </c>
      <c r="Y98" s="44">
        <f t="shared" si="39"/>
        <v>0.1058244313105972</v>
      </c>
      <c r="Z98" s="32">
        <f t="shared" si="57"/>
        <v>1.7526039305573005E-4</v>
      </c>
      <c r="AA98" s="32">
        <f t="shared" si="58"/>
        <v>7.2513961856449669E-4</v>
      </c>
      <c r="AB98" s="32">
        <f t="shared" si="59"/>
        <v>0</v>
      </c>
      <c r="AC98" s="32">
        <f t="shared" si="60"/>
        <v>8.7925099249230737E-5</v>
      </c>
      <c r="AE98" s="19">
        <f t="shared" si="61"/>
        <v>3.6959528875624538E-4</v>
      </c>
      <c r="AF98" s="19">
        <f t="shared" si="62"/>
        <v>5.5651874359940651E-5</v>
      </c>
      <c r="AG98" s="19">
        <f t="shared" si="63"/>
        <v>5.6775136765370503E-4</v>
      </c>
      <c r="AH98" s="19">
        <f t="shared" si="64"/>
        <v>8.9666754805800747E-2</v>
      </c>
      <c r="AI98" s="19">
        <f t="shared" si="65"/>
        <v>8.8833497834768196E-2</v>
      </c>
    </row>
    <row r="99" spans="1:35" x14ac:dyDescent="0.25">
      <c r="A99" s="45">
        <f t="shared" si="66"/>
        <v>118</v>
      </c>
      <c r="B99" s="32">
        <f t="shared" si="51"/>
        <v>2.2891472920556888</v>
      </c>
      <c r="C99" s="28">
        <f t="shared" si="42"/>
        <v>7.3319368776747192E-4</v>
      </c>
      <c r="D99" s="33">
        <f t="shared" si="52"/>
        <v>8.3319368776747196E-4</v>
      </c>
      <c r="E99" s="28">
        <f t="shared" si="43"/>
        <v>1E-4</v>
      </c>
      <c r="F99" s="34">
        <f t="shared" si="67"/>
        <v>4.03139933977613E-5</v>
      </c>
      <c r="G99" s="30">
        <f t="shared" si="44"/>
        <v>-5.9686006602238705E-5</v>
      </c>
      <c r="H99" s="30">
        <f t="shared" si="41"/>
        <v>2E-3</v>
      </c>
      <c r="I99" s="31">
        <f t="shared" si="40"/>
        <v>-2.0596860066022385E-3</v>
      </c>
      <c r="J99" s="30">
        <f t="shared" si="53"/>
        <v>0.99922649231883476</v>
      </c>
      <c r="K99" s="30">
        <f t="shared" si="54"/>
        <v>0</v>
      </c>
      <c r="L99" s="29">
        <v>8.8109325818685386E-2</v>
      </c>
      <c r="M99" s="29">
        <v>0.1205813644597212</v>
      </c>
      <c r="N99" s="37">
        <f t="shared" si="55"/>
        <v>8.8109325818685386E-2</v>
      </c>
      <c r="O99" s="37">
        <f t="shared" si="56"/>
        <v>0.1205813644597212</v>
      </c>
      <c r="P99" s="32">
        <f t="shared" si="68"/>
        <v>0.2</v>
      </c>
      <c r="Q99" s="32">
        <f t="shared" si="45"/>
        <v>0.17051251369261267</v>
      </c>
      <c r="R99" s="43">
        <v>76</v>
      </c>
      <c r="S99" s="44">
        <f t="shared" si="46"/>
        <v>8.3319368776747196E-4</v>
      </c>
      <c r="T99" s="44">
        <f t="shared" si="47"/>
        <v>0.24219351258938565</v>
      </c>
      <c r="U99" s="44">
        <f t="shared" si="48"/>
        <v>0.29063221510726278</v>
      </c>
      <c r="V99" s="44">
        <f t="shared" si="49"/>
        <v>6.0548378147346413E-2</v>
      </c>
      <c r="W99" s="44">
        <f t="shared" si="50"/>
        <v>6.0548378147346413E-2</v>
      </c>
      <c r="X99" s="44">
        <f t="shared" si="69"/>
        <v>0.44717427230335149</v>
      </c>
      <c r="Y99" s="44">
        <f t="shared" ref="Y99:Y110" si="70">MIN(Y98*$I$17*(1-POWER(R99,$I$19)*$I$18/100000),1-V99-W99-$I$13)</f>
        <v>0.10688764021569884</v>
      </c>
      <c r="Z99" s="32">
        <f t="shared" si="57"/>
        <v>1.6647574030495164E-4</v>
      </c>
      <c r="AA99" s="32">
        <f t="shared" si="58"/>
        <v>6.5749685358993271E-4</v>
      </c>
      <c r="AB99" s="32">
        <f t="shared" si="59"/>
        <v>0</v>
      </c>
      <c r="AC99" s="32">
        <f t="shared" si="60"/>
        <v>8.3069509615459126E-5</v>
      </c>
      <c r="AE99" s="19">
        <f t="shared" si="61"/>
        <v>3.2029118017524023E-4</v>
      </c>
      <c r="AF99" s="19">
        <f t="shared" si="62"/>
        <v>4.9637438033265272E-5</v>
      </c>
      <c r="AG99" s="19">
        <f t="shared" si="63"/>
        <v>5.4990487885421568E-4</v>
      </c>
      <c r="AH99" s="19">
        <f t="shared" si="64"/>
        <v>8.97046626319771E-2</v>
      </c>
      <c r="AI99" s="19">
        <f t="shared" si="65"/>
        <v>8.8868755042299005E-2</v>
      </c>
    </row>
    <row r="100" spans="1:35" x14ac:dyDescent="0.25">
      <c r="A100" s="45">
        <f t="shared" si="66"/>
        <v>119</v>
      </c>
      <c r="B100" s="32">
        <f t="shared" si="51"/>
        <v>2.387744521844382</v>
      </c>
      <c r="C100" s="28">
        <f t="shared" si="42"/>
        <v>6.6292277027438294E-4</v>
      </c>
      <c r="D100" s="33">
        <f t="shared" si="52"/>
        <v>7.6292277027438299E-4</v>
      </c>
      <c r="E100" s="28">
        <f t="shared" si="43"/>
        <v>1E-4</v>
      </c>
      <c r="F100" s="34">
        <f t="shared" si="67"/>
        <v>3.5734523807997601E-5</v>
      </c>
      <c r="G100" s="30">
        <f t="shared" si="44"/>
        <v>-6.4265476192002397E-5</v>
      </c>
      <c r="H100" s="30">
        <f t="shared" si="41"/>
        <v>2E-3</v>
      </c>
      <c r="I100" s="31">
        <f t="shared" si="40"/>
        <v>-2.0642654761920025E-3</v>
      </c>
      <c r="J100" s="30">
        <f t="shared" si="53"/>
        <v>0.99930134270591764</v>
      </c>
      <c r="K100" s="30">
        <f t="shared" si="54"/>
        <v>0</v>
      </c>
      <c r="L100" s="29">
        <v>8.8109325818685386E-2</v>
      </c>
      <c r="M100" s="29">
        <v>0.1205813644597212</v>
      </c>
      <c r="N100" s="37">
        <f t="shared" si="55"/>
        <v>8.8109325818685386E-2</v>
      </c>
      <c r="O100" s="37">
        <f t="shared" si="56"/>
        <v>0.1205813644597212</v>
      </c>
      <c r="P100" s="32">
        <f t="shared" si="68"/>
        <v>0.4</v>
      </c>
      <c r="Q100" s="32">
        <f t="shared" si="45"/>
        <v>0.17810246623023807</v>
      </c>
      <c r="R100" s="43">
        <v>77</v>
      </c>
      <c r="S100" s="44">
        <f t="shared" si="46"/>
        <v>7.6292277027438299E-4</v>
      </c>
      <c r="T100" s="44">
        <f t="shared" si="47"/>
        <v>0.24639699277451563</v>
      </c>
      <c r="U100" s="44">
        <f t="shared" si="48"/>
        <v>0.29567639132941875</v>
      </c>
      <c r="V100" s="44">
        <f t="shared" si="49"/>
        <v>6.1599248193628907E-2</v>
      </c>
      <c r="W100" s="44">
        <f t="shared" si="50"/>
        <v>6.1599248193628907E-2</v>
      </c>
      <c r="X100" s="44">
        <f t="shared" si="69"/>
        <v>0.43792661589606557</v>
      </c>
      <c r="Y100" s="44">
        <f t="shared" si="70"/>
        <v>0.10796153108867772</v>
      </c>
      <c r="Z100" s="32">
        <f t="shared" si="57"/>
        <v>1.5824279543726196E-4</v>
      </c>
      <c r="AA100" s="32">
        <f t="shared" si="58"/>
        <v>5.9574821060837753E-4</v>
      </c>
      <c r="AB100" s="32">
        <f t="shared" si="59"/>
        <v>0</v>
      </c>
      <c r="AC100" s="32">
        <f t="shared" si="60"/>
        <v>7.8482065834156335E-5</v>
      </c>
      <c r="AE100" s="19">
        <f t="shared" si="61"/>
        <v>2.7763555280290911E-4</v>
      </c>
      <c r="AF100" s="19">
        <f t="shared" si="62"/>
        <v>4.4344247174563709E-5</v>
      </c>
      <c r="AG100" s="19">
        <f t="shared" si="63"/>
        <v>5.3261937005515592E-4</v>
      </c>
      <c r="AH100" s="19">
        <f t="shared" si="64"/>
        <v>8.9738481982039472E-2</v>
      </c>
      <c r="AI100" s="19">
        <f t="shared" si="65"/>
        <v>8.8900170019266728E-2</v>
      </c>
    </row>
    <row r="101" spans="1:35" x14ac:dyDescent="0.25">
      <c r="A101" s="45">
        <f t="shared" si="66"/>
        <v>120</v>
      </c>
      <c r="B101" s="32">
        <f t="shared" si="51"/>
        <v>2.4859020950004043</v>
      </c>
      <c r="C101" s="28">
        <f t="shared" si="42"/>
        <v>5.9857844814299407E-4</v>
      </c>
      <c r="D101" s="33">
        <f t="shared" si="52"/>
        <v>6.9857844814299411E-4</v>
      </c>
      <c r="E101" s="28">
        <f t="shared" si="43"/>
        <v>1E-4</v>
      </c>
      <c r="F101" s="34">
        <f t="shared" si="67"/>
        <v>3.1675259237782653E-5</v>
      </c>
      <c r="G101" s="30">
        <f t="shared" si="44"/>
        <v>-6.8324740762217359E-5</v>
      </c>
      <c r="H101" s="30">
        <f t="shared" si="41"/>
        <v>2E-3</v>
      </c>
      <c r="I101" s="31">
        <f t="shared" si="40"/>
        <v>-2.0683247407622175E-3</v>
      </c>
      <c r="J101" s="30">
        <f t="shared" si="53"/>
        <v>0.99936974629261921</v>
      </c>
      <c r="K101" s="30">
        <f t="shared" si="54"/>
        <v>0</v>
      </c>
      <c r="L101" s="29">
        <v>8.8109325818685386E-2</v>
      </c>
      <c r="M101" s="29">
        <v>0.1205813644597212</v>
      </c>
      <c r="N101" s="37">
        <f t="shared" si="55"/>
        <v>8.8109325818685386E-2</v>
      </c>
      <c r="O101" s="37">
        <f t="shared" si="56"/>
        <v>0.1205813644597212</v>
      </c>
      <c r="P101" s="32">
        <f t="shared" si="68"/>
        <v>0.60000000000000009</v>
      </c>
      <c r="Q101" s="32">
        <f t="shared" si="45"/>
        <v>0.18639151040508922</v>
      </c>
      <c r="R101" s="43">
        <v>78</v>
      </c>
      <c r="S101" s="44">
        <f t="shared" si="46"/>
        <v>6.9857844814299411E-4</v>
      </c>
      <c r="T101" s="44">
        <f t="shared" si="47"/>
        <v>0.25074483746246284</v>
      </c>
      <c r="U101" s="44">
        <f t="shared" si="48"/>
        <v>0.30089380495495538</v>
      </c>
      <c r="V101" s="44">
        <f t="shared" si="49"/>
        <v>6.2686209365615711E-2</v>
      </c>
      <c r="W101" s="44">
        <f t="shared" si="50"/>
        <v>6.2686209365615711E-2</v>
      </c>
      <c r="X101" s="44">
        <f t="shared" si="69"/>
        <v>0.42836135758258181</v>
      </c>
      <c r="Y101" s="44">
        <f t="shared" si="70"/>
        <v>0.10904621125034086</v>
      </c>
      <c r="Z101" s="32">
        <f t="shared" si="57"/>
        <v>1.5051884396239258E-4</v>
      </c>
      <c r="AA101" s="32">
        <f t="shared" si="58"/>
        <v>5.3939276775513451E-4</v>
      </c>
      <c r="AB101" s="32">
        <f t="shared" si="59"/>
        <v>0</v>
      </c>
      <c r="AC101" s="32">
        <f t="shared" si="60"/>
        <v>7.4147959776213563E-5</v>
      </c>
      <c r="AE101" s="19">
        <f t="shared" si="61"/>
        <v>2.4078922872579854E-4</v>
      </c>
      <c r="AF101" s="19">
        <f t="shared" si="62"/>
        <v>3.9690614910002983E-5</v>
      </c>
      <c r="AG101" s="19">
        <f t="shared" si="63"/>
        <v>5.1587720761640658E-4</v>
      </c>
      <c r="AH101" s="19">
        <f t="shared" si="64"/>
        <v>8.9768695670344748E-2</v>
      </c>
      <c r="AI101" s="19">
        <f t="shared" si="65"/>
        <v>8.8928198449741869E-2</v>
      </c>
    </row>
    <row r="102" spans="1:35" x14ac:dyDescent="0.25">
      <c r="A102" s="45">
        <f t="shared" si="66"/>
        <v>121</v>
      </c>
      <c r="B102" s="32">
        <f t="shared" si="51"/>
        <v>2.5819939495560527</v>
      </c>
      <c r="C102" s="28">
        <f t="shared" si="42"/>
        <v>5.3966087685960909E-4</v>
      </c>
      <c r="D102" s="33">
        <f t="shared" si="52"/>
        <v>6.3966087685960913E-4</v>
      </c>
      <c r="E102" s="28">
        <f t="shared" si="43"/>
        <v>1E-4</v>
      </c>
      <c r="F102" s="34">
        <f t="shared" si="67"/>
        <v>2.8077106978439313E-5</v>
      </c>
      <c r="G102" s="30">
        <f t="shared" si="44"/>
        <v>-7.1922893021560691E-5</v>
      </c>
      <c r="H102" s="30">
        <f t="shared" si="41"/>
        <v>2E-3</v>
      </c>
      <c r="I102" s="31">
        <f t="shared" si="40"/>
        <v>-2.0719228930215607E-3</v>
      </c>
      <c r="J102" s="30">
        <f t="shared" si="53"/>
        <v>0.99943226201616187</v>
      </c>
      <c r="K102" s="30">
        <f t="shared" si="54"/>
        <v>0</v>
      </c>
      <c r="L102" s="29">
        <v>8.8109325818685386E-2</v>
      </c>
      <c r="M102" s="29">
        <v>0.1205813644597212</v>
      </c>
      <c r="N102" s="37">
        <f t="shared" si="55"/>
        <v>8.8109325818685386E-2</v>
      </c>
      <c r="O102" s="37">
        <f t="shared" si="56"/>
        <v>0.1205813644597212</v>
      </c>
      <c r="P102" s="32">
        <f t="shared" si="68"/>
        <v>0.8</v>
      </c>
      <c r="Q102" s="32">
        <f t="shared" si="45"/>
        <v>0.19544403780786665</v>
      </c>
      <c r="R102" s="43">
        <v>79</v>
      </c>
      <c r="S102" s="44">
        <f t="shared" si="46"/>
        <v>6.3966087685960913E-4</v>
      </c>
      <c r="T102" s="44">
        <f t="shared" si="47"/>
        <v>0.25522690056158764</v>
      </c>
      <c r="U102" s="44">
        <f t="shared" si="48"/>
        <v>0.30627228067390516</v>
      </c>
      <c r="V102" s="44">
        <f t="shared" si="49"/>
        <v>6.3806725140396911E-2</v>
      </c>
      <c r="W102" s="44">
        <f t="shared" si="50"/>
        <v>6.3806725140396911E-2</v>
      </c>
      <c r="X102" s="44">
        <f t="shared" si="69"/>
        <v>0.41850081876450712</v>
      </c>
      <c r="Y102" s="44">
        <f t="shared" si="70"/>
        <v>0.11014178909973817</v>
      </c>
      <c r="Z102" s="32">
        <f t="shared" si="57"/>
        <v>1.4326487276477616E-4</v>
      </c>
      <c r="AA102" s="32">
        <f t="shared" si="58"/>
        <v>4.8797175166461897E-4</v>
      </c>
      <c r="AB102" s="32">
        <f t="shared" si="59"/>
        <v>0</v>
      </c>
      <c r="AC102" s="32">
        <f t="shared" si="60"/>
        <v>7.0053201078993816E-5</v>
      </c>
      <c r="AE102" s="19">
        <f t="shared" si="61"/>
        <v>2.09009349906648E-4</v>
      </c>
      <c r="AF102" s="19">
        <f t="shared" si="62"/>
        <v>3.5603184222871134E-5</v>
      </c>
      <c r="AG102" s="19">
        <f t="shared" si="63"/>
        <v>4.9966131218724132E-4</v>
      </c>
      <c r="AH102" s="19">
        <f t="shared" si="64"/>
        <v>8.979573249449091E-2</v>
      </c>
      <c r="AI102" s="19">
        <f t="shared" si="65"/>
        <v>8.8953244830531145E-2</v>
      </c>
    </row>
    <row r="103" spans="1:35" x14ac:dyDescent="0.25">
      <c r="A103" s="45">
        <f t="shared" si="66"/>
        <v>122</v>
      </c>
      <c r="B103" s="32">
        <f t="shared" si="51"/>
        <v>2.6740529666980337</v>
      </c>
      <c r="C103" s="28">
        <f t="shared" si="42"/>
        <v>4.8571236841399177E-4</v>
      </c>
      <c r="D103" s="33">
        <f t="shared" si="52"/>
        <v>5.8571236841399176E-4</v>
      </c>
      <c r="E103" s="28">
        <f t="shared" si="43"/>
        <v>1E-4</v>
      </c>
      <c r="F103" s="34">
        <f t="shared" si="67"/>
        <v>2.488768695974563E-5</v>
      </c>
      <c r="G103" s="30">
        <f t="shared" si="44"/>
        <v>-7.5112313040254371E-5</v>
      </c>
      <c r="H103" s="30">
        <f t="shared" si="41"/>
        <v>2E-3</v>
      </c>
      <c r="I103" s="31">
        <f t="shared" si="40"/>
        <v>-2.0751123130402544E-3</v>
      </c>
      <c r="J103" s="30">
        <f t="shared" si="53"/>
        <v>0.99948939994462627</v>
      </c>
      <c r="K103" s="30">
        <f t="shared" si="54"/>
        <v>0</v>
      </c>
      <c r="L103" s="29">
        <v>8.8109325818685386E-2</v>
      </c>
      <c r="M103" s="29">
        <v>0.1205813644597212</v>
      </c>
      <c r="N103" s="37">
        <f t="shared" si="55"/>
        <v>8.8109325818685386E-2</v>
      </c>
      <c r="O103" s="37">
        <f t="shared" si="56"/>
        <v>0.1205813644597212</v>
      </c>
      <c r="P103" s="32">
        <f t="shared" si="68"/>
        <v>0</v>
      </c>
      <c r="Q103" s="32">
        <f t="shared" si="45"/>
        <v>0.2053303709784228</v>
      </c>
      <c r="R103" s="43">
        <v>80</v>
      </c>
      <c r="S103" s="44">
        <f t="shared" si="46"/>
        <v>5.8571236841399176E-4</v>
      </c>
      <c r="T103" s="44">
        <f t="shared" si="47"/>
        <v>0.25983132989600838</v>
      </c>
      <c r="U103" s="44">
        <f t="shared" si="48"/>
        <v>0.31179759587521005</v>
      </c>
      <c r="V103" s="44">
        <f t="shared" si="49"/>
        <v>6.4957832474002095E-2</v>
      </c>
      <c r="W103" s="44">
        <f t="shared" si="50"/>
        <v>6.4957832474002095E-2</v>
      </c>
      <c r="X103" s="44">
        <f t="shared" si="69"/>
        <v>0.3802658076078948</v>
      </c>
      <c r="Y103" s="44">
        <f t="shared" si="70"/>
        <v>0.11124837412499539</v>
      </c>
      <c r="Z103" s="32">
        <f t="shared" si="57"/>
        <v>1.364453214613174E-4</v>
      </c>
      <c r="AA103" s="32">
        <f t="shared" si="58"/>
        <v>4.4106491916934623E-4</v>
      </c>
      <c r="AB103" s="32">
        <f t="shared" si="59"/>
        <v>0</v>
      </c>
      <c r="AC103" s="32">
        <f t="shared" si="60"/>
        <v>6.6184571985866496E-5</v>
      </c>
      <c r="AE103" s="19">
        <f t="shared" si="61"/>
        <v>1.8163902303467E-4</v>
      </c>
      <c r="AF103" s="19">
        <f t="shared" si="62"/>
        <v>3.2016118926042272E-5</v>
      </c>
      <c r="AG103" s="19">
        <f t="shared" si="63"/>
        <v>4.8395514128299658E-4</v>
      </c>
      <c r="AH103" s="19">
        <f t="shared" si="64"/>
        <v>8.981997296506336E-2</v>
      </c>
      <c r="AI103" s="19">
        <f t="shared" si="65"/>
        <v>8.8975667923031743E-2</v>
      </c>
    </row>
    <row r="104" spans="1:35" x14ac:dyDescent="0.25">
      <c r="A104" s="45">
        <f t="shared" si="66"/>
        <v>123</v>
      </c>
      <c r="B104" s="32">
        <f t="shared" si="51"/>
        <v>2.7755631041025839</v>
      </c>
      <c r="C104" s="28">
        <f t="shared" si="42"/>
        <v>4.3631383585215135E-4</v>
      </c>
      <c r="D104" s="33">
        <f t="shared" si="52"/>
        <v>5.3631383585215134E-4</v>
      </c>
      <c r="E104" s="28">
        <f t="shared" si="43"/>
        <v>1E-4</v>
      </c>
      <c r="F104" s="34">
        <f t="shared" si="67"/>
        <v>2.206056922751812E-5</v>
      </c>
      <c r="G104" s="30">
        <f t="shared" si="44"/>
        <v>-7.7939430772481881E-5</v>
      </c>
      <c r="H104" s="30">
        <f t="shared" si="41"/>
        <v>2E-3</v>
      </c>
      <c r="I104" s="31">
        <f t="shared" si="40"/>
        <v>-2.0779394307724819E-3</v>
      </c>
      <c r="J104" s="30">
        <f t="shared" si="53"/>
        <v>0.99954162559492021</v>
      </c>
      <c r="K104" s="30">
        <f t="shared" si="54"/>
        <v>0</v>
      </c>
      <c r="L104" s="29">
        <v>8.8109325818685386E-2</v>
      </c>
      <c r="M104" s="29">
        <v>0.1205813644597212</v>
      </c>
      <c r="N104" s="37">
        <f t="shared" si="55"/>
        <v>8.8109325818685386E-2</v>
      </c>
      <c r="O104" s="37">
        <f t="shared" si="56"/>
        <v>0.1205813644597212</v>
      </c>
      <c r="P104" s="32">
        <f t="shared" si="68"/>
        <v>0.2</v>
      </c>
      <c r="Q104" s="32">
        <f t="shared" si="45"/>
        <v>0.21612730969072663</v>
      </c>
      <c r="R104" s="43">
        <v>81</v>
      </c>
      <c r="S104" s="44">
        <f t="shared" si="46"/>
        <v>5.3631383585215134E-4</v>
      </c>
      <c r="T104" s="44">
        <f t="shared" si="47"/>
        <v>0.26454464542357337</v>
      </c>
      <c r="U104" s="44">
        <f t="shared" si="48"/>
        <v>0.31745357450828804</v>
      </c>
      <c r="V104" s="44">
        <f t="shared" si="49"/>
        <v>6.6136161355893341E-2</v>
      </c>
      <c r="W104" s="44">
        <f t="shared" si="50"/>
        <v>6.6136161355893341E-2</v>
      </c>
      <c r="X104" s="44">
        <f t="shared" si="69"/>
        <v>0.31795577106440587</v>
      </c>
      <c r="Y104" s="44">
        <f t="shared" si="70"/>
        <v>0.11236607691425601</v>
      </c>
      <c r="Z104" s="32">
        <f t="shared" si="57"/>
        <v>1.3002784380175135E-4</v>
      </c>
      <c r="AA104" s="32">
        <f t="shared" si="58"/>
        <v>3.9828725509136187E-4</v>
      </c>
      <c r="AB104" s="32">
        <f t="shared" si="59"/>
        <v>0</v>
      </c>
      <c r="AC104" s="32">
        <f t="shared" si="60"/>
        <v>6.2529584679690714E-5</v>
      </c>
      <c r="AE104" s="19">
        <f t="shared" si="61"/>
        <v>1.5719831237388625E-4</v>
      </c>
      <c r="AF104" s="19">
        <f t="shared" si="62"/>
        <v>2.9770204333290066E-5</v>
      </c>
      <c r="AG104" s="19">
        <f t="shared" si="63"/>
        <v>4.6874267240942037E-4</v>
      </c>
      <c r="AH104" s="19">
        <f t="shared" si="64"/>
        <v>8.9841754391202788E-2</v>
      </c>
      <c r="AI104" s="19">
        <f t="shared" si="65"/>
        <v>8.8995785591019436E-2</v>
      </c>
    </row>
    <row r="105" spans="1:35" x14ac:dyDescent="0.25">
      <c r="A105" s="45">
        <f t="shared" si="66"/>
        <v>124</v>
      </c>
      <c r="B105" s="32">
        <f t="shared" si="51"/>
        <v>2.8932432011485969</v>
      </c>
      <c r="C105" s="28">
        <f t="shared" si="42"/>
        <v>3.9108153769282298E-4</v>
      </c>
      <c r="D105" s="33">
        <f t="shared" si="52"/>
        <v>4.9108153769282297E-4</v>
      </c>
      <c r="E105" s="28">
        <f t="shared" si="43"/>
        <v>1E-4</v>
      </c>
      <c r="F105" s="34">
        <f t="shared" si="67"/>
        <v>1.9554598039957572E-5</v>
      </c>
      <c r="G105" s="30">
        <f t="shared" si="44"/>
        <v>-8.0445401960042433E-5</v>
      </c>
      <c r="H105" s="30">
        <f t="shared" si="41"/>
        <v>2E-3</v>
      </c>
      <c r="I105" s="31">
        <f t="shared" si="40"/>
        <v>-2.0804454019600423E-3</v>
      </c>
      <c r="J105" s="30">
        <f t="shared" si="53"/>
        <v>0.99958936386426722</v>
      </c>
      <c r="K105" s="30">
        <f t="shared" si="54"/>
        <v>0</v>
      </c>
      <c r="L105" s="29">
        <v>8.8109325818685386E-2</v>
      </c>
      <c r="M105" s="29">
        <v>0.1205813644597212</v>
      </c>
      <c r="N105" s="37">
        <f t="shared" si="55"/>
        <v>8.8109325818685386E-2</v>
      </c>
      <c r="O105" s="37">
        <f t="shared" si="56"/>
        <v>0.1205813644597212</v>
      </c>
      <c r="P105" s="32">
        <f t="shared" si="68"/>
        <v>0.4</v>
      </c>
      <c r="Q105" s="32">
        <f t="shared" si="45"/>
        <v>0.22791872755477657</v>
      </c>
      <c r="R105" s="43">
        <v>82</v>
      </c>
      <c r="S105" s="44">
        <f t="shared" si="46"/>
        <v>4.9108153769282297E-4</v>
      </c>
      <c r="T105" s="44">
        <f t="shared" si="47"/>
        <v>0.26935186048606607</v>
      </c>
      <c r="U105" s="44">
        <f t="shared" si="48"/>
        <v>0.32322223258327926</v>
      </c>
      <c r="V105" s="44">
        <f t="shared" si="49"/>
        <v>6.7337965121516519E-2</v>
      </c>
      <c r="W105" s="44">
        <f t="shared" si="50"/>
        <v>6.7337965121516519E-2</v>
      </c>
      <c r="X105" s="44">
        <f t="shared" si="69"/>
        <v>0.25926388547788137</v>
      </c>
      <c r="Y105" s="44">
        <f t="shared" si="70"/>
        <v>0.11349500916673304</v>
      </c>
      <c r="Z105" s="32">
        <f t="shared" si="57"/>
        <v>1.2398307714534662E-4</v>
      </c>
      <c r="AA105" s="32">
        <f t="shared" si="58"/>
        <v>3.592859605863824E-4</v>
      </c>
      <c r="AB105" s="32">
        <f t="shared" si="59"/>
        <v>0</v>
      </c>
      <c r="AC105" s="32">
        <f t="shared" si="60"/>
        <v>5.9076440972521039E-5</v>
      </c>
      <c r="AE105" s="19">
        <f t="shared" si="61"/>
        <v>1.3517064087027541E-4</v>
      </c>
      <c r="AF105" s="19">
        <f t="shared" si="62"/>
        <v>2.8412969695788014E-5</v>
      </c>
      <c r="AG105" s="19">
        <f t="shared" si="63"/>
        <v>4.5400838671748371E-4</v>
      </c>
      <c r="AH105" s="19">
        <f t="shared" si="64"/>
        <v>8.9861601541934275E-2</v>
      </c>
      <c r="AI105" s="19">
        <f t="shared" si="65"/>
        <v>8.9014057632121016E-2</v>
      </c>
    </row>
    <row r="106" spans="1:35" x14ac:dyDescent="0.25">
      <c r="A106" s="45">
        <f t="shared" si="66"/>
        <v>125</v>
      </c>
      <c r="B106" s="32">
        <f t="shared" si="51"/>
        <v>3.0212150288942206</v>
      </c>
      <c r="C106" s="28">
        <f t="shared" si="42"/>
        <v>3.4966409691736868E-4</v>
      </c>
      <c r="D106" s="33">
        <f t="shared" si="52"/>
        <v>4.4966409691736867E-4</v>
      </c>
      <c r="E106" s="28">
        <f t="shared" si="43"/>
        <v>1E-4</v>
      </c>
      <c r="F106" s="34">
        <f t="shared" si="67"/>
        <v>1.7333292743295711E-5</v>
      </c>
      <c r="G106" s="30">
        <f t="shared" si="44"/>
        <v>-8.266670725670429E-5</v>
      </c>
      <c r="H106" s="30">
        <f t="shared" si="41"/>
        <v>2E-3</v>
      </c>
      <c r="I106" s="31">
        <f t="shared" ref="I106:I132" si="71">G106-H106</f>
        <v>-2.0826667072567045E-3</v>
      </c>
      <c r="J106" s="30">
        <f t="shared" si="53"/>
        <v>0.99963300261033927</v>
      </c>
      <c r="K106" s="30">
        <f t="shared" si="54"/>
        <v>0</v>
      </c>
      <c r="L106" s="29">
        <v>8.8109325818685386E-2</v>
      </c>
      <c r="M106" s="29">
        <v>0.1205813644597212</v>
      </c>
      <c r="N106" s="37">
        <f t="shared" si="55"/>
        <v>8.8109325818685386E-2</v>
      </c>
      <c r="O106" s="37">
        <f t="shared" si="56"/>
        <v>0.1205813644597212</v>
      </c>
      <c r="P106" s="32">
        <f t="shared" si="68"/>
        <v>0.60000000000000009</v>
      </c>
      <c r="Q106" s="32">
        <f t="shared" si="45"/>
        <v>0.24079622357003067</v>
      </c>
      <c r="R106" s="43">
        <v>83</v>
      </c>
      <c r="S106" s="44">
        <f t="shared" si="46"/>
        <v>4.4966409691736867E-4</v>
      </c>
      <c r="T106" s="44">
        <f t="shared" si="47"/>
        <v>0.27423664526579306</v>
      </c>
      <c r="U106" s="44">
        <f t="shared" si="48"/>
        <v>0.32908397431895164</v>
      </c>
      <c r="V106" s="44">
        <f t="shared" si="49"/>
        <v>6.8559161316448264E-2</v>
      </c>
      <c r="W106" s="44">
        <f t="shared" si="50"/>
        <v>6.8559161316448264E-2</v>
      </c>
      <c r="X106" s="44">
        <f t="shared" si="69"/>
        <v>0.20393628592053686</v>
      </c>
      <c r="Y106" s="44">
        <f t="shared" si="70"/>
        <v>0.11463528370387178</v>
      </c>
      <c r="Z106" s="32">
        <f t="shared" si="57"/>
        <v>1.1828441849886831E-4</v>
      </c>
      <c r="AA106" s="32">
        <f t="shared" si="58"/>
        <v>3.2373770836958054E-4</v>
      </c>
      <c r="AB106" s="32">
        <f t="shared" si="59"/>
        <v>0</v>
      </c>
      <c r="AC106" s="32">
        <f t="shared" si="60"/>
        <v>5.5813994221415403E-5</v>
      </c>
      <c r="AE106" s="19">
        <f t="shared" si="61"/>
        <v>1.1573624967877492E-4</v>
      </c>
      <c r="AF106" s="19">
        <f t="shared" si="62"/>
        <v>2.7077472883151526E-5</v>
      </c>
      <c r="AG106" s="19">
        <f t="shared" si="63"/>
        <v>4.3973725317198104E-4</v>
      </c>
      <c r="AH106" s="19">
        <f t="shared" si="64"/>
        <v>8.9879887361334038E-2</v>
      </c>
      <c r="AI106" s="19">
        <f t="shared" si="65"/>
        <v>8.9030812834270875E-2</v>
      </c>
    </row>
    <row r="107" spans="1:35" x14ac:dyDescent="0.25">
      <c r="A107" s="45">
        <f t="shared" si="66"/>
        <v>126</v>
      </c>
      <c r="B107" s="32">
        <f t="shared" si="51"/>
        <v>3.1599341900955862</v>
      </c>
      <c r="C107" s="28">
        <f t="shared" si="42"/>
        <v>3.1173977137578676E-4</v>
      </c>
      <c r="D107" s="33">
        <f t="shared" si="52"/>
        <v>4.1173977137578676E-4</v>
      </c>
      <c r="E107" s="28">
        <f t="shared" si="43"/>
        <v>1E-4</v>
      </c>
      <c r="F107" s="34">
        <f t="shared" si="67"/>
        <v>1.5364316704995261E-5</v>
      </c>
      <c r="G107" s="30">
        <f t="shared" si="44"/>
        <v>-8.4635683295004744E-5</v>
      </c>
      <c r="H107" s="30">
        <f t="shared" si="41"/>
        <v>2E-3</v>
      </c>
      <c r="I107" s="31">
        <f t="shared" si="71"/>
        <v>-2.0846356832950048E-3</v>
      </c>
      <c r="J107" s="30">
        <f t="shared" si="53"/>
        <v>0.99967289591191932</v>
      </c>
      <c r="K107" s="30">
        <f t="shared" si="54"/>
        <v>0</v>
      </c>
      <c r="L107" s="29">
        <v>8.8109325818685386E-2</v>
      </c>
      <c r="M107" s="29">
        <v>0.1205813644597212</v>
      </c>
      <c r="N107" s="37">
        <f t="shared" si="55"/>
        <v>8.8109325818685386E-2</v>
      </c>
      <c r="O107" s="37">
        <f t="shared" si="56"/>
        <v>0.1205813644597212</v>
      </c>
      <c r="P107" s="32">
        <f t="shared" si="68"/>
        <v>0.8</v>
      </c>
      <c r="Q107" s="32">
        <f t="shared" si="45"/>
        <v>0.25485983369180176</v>
      </c>
      <c r="R107" s="43">
        <v>84</v>
      </c>
      <c r="S107" s="44">
        <f t="shared" si="46"/>
        <v>4.1173977137578676E-4</v>
      </c>
      <c r="T107" s="44">
        <f t="shared" si="47"/>
        <v>0.27918152970697924</v>
      </c>
      <c r="U107" s="44">
        <f t="shared" si="48"/>
        <v>0.33501783564837506</v>
      </c>
      <c r="V107" s="44">
        <f t="shared" si="49"/>
        <v>6.9795382426744809E-2</v>
      </c>
      <c r="W107" s="44">
        <f t="shared" si="50"/>
        <v>6.9795382426744809E-2</v>
      </c>
      <c r="X107" s="44">
        <f t="shared" si="69"/>
        <v>0.15174350301073156</v>
      </c>
      <c r="Y107" s="44">
        <f t="shared" si="70"/>
        <v>0.11578701448062488</v>
      </c>
      <c r="Z107" s="32">
        <f t="shared" si="57"/>
        <v>1.1290780609312204E-4</v>
      </c>
      <c r="AA107" s="32">
        <f t="shared" si="58"/>
        <v>2.9134614278373308E-4</v>
      </c>
      <c r="AB107" s="32">
        <f t="shared" si="59"/>
        <v>0</v>
      </c>
      <c r="AC107" s="32">
        <f t="shared" si="60"/>
        <v>5.2731713347410425E-5</v>
      </c>
      <c r="AE107" s="19">
        <f t="shared" si="61"/>
        <v>9.8653880942487854E-5</v>
      </c>
      <c r="AF107" s="19">
        <f t="shared" si="62"/>
        <v>2.5776423433223013E-5</v>
      </c>
      <c r="AG107" s="19">
        <f t="shared" si="63"/>
        <v>4.2591471321776881E-4</v>
      </c>
      <c r="AH107" s="19">
        <f t="shared" si="64"/>
        <v>8.9896732903936821E-2</v>
      </c>
      <c r="AI107" s="19">
        <f t="shared" si="65"/>
        <v>8.9046173249808513E-2</v>
      </c>
    </row>
    <row r="108" spans="1:35" x14ac:dyDescent="0.25">
      <c r="A108" s="45">
        <f t="shared" si="66"/>
        <v>127</v>
      </c>
      <c r="B108" s="32">
        <f t="shared" si="51"/>
        <v>3.309664324259054</v>
      </c>
      <c r="C108" s="28">
        <f t="shared" si="42"/>
        <v>2.7701395440458818E-4</v>
      </c>
      <c r="D108" s="33">
        <f t="shared" si="52"/>
        <v>3.7701395440458817E-4</v>
      </c>
      <c r="E108" s="28">
        <f t="shared" si="43"/>
        <v>1E-4</v>
      </c>
      <c r="F108" s="34">
        <f t="shared" si="67"/>
        <v>1.3619006573503018E-5</v>
      </c>
      <c r="G108" s="30">
        <f t="shared" si="44"/>
        <v>-8.6380993426496985E-5</v>
      </c>
      <c r="H108" s="30">
        <f t="shared" ref="H108:H132" si="72">H107*EXP(-$N$6*$N$7)</f>
        <v>2E-3</v>
      </c>
      <c r="I108" s="31">
        <f t="shared" si="71"/>
        <v>-2.086380993426497E-3</v>
      </c>
      <c r="J108" s="30">
        <f t="shared" si="53"/>
        <v>0.9997093670390218</v>
      </c>
      <c r="K108" s="30">
        <f t="shared" si="54"/>
        <v>0</v>
      </c>
      <c r="L108" s="29">
        <v>8.8109325818685386E-2</v>
      </c>
      <c r="M108" s="29">
        <v>0.1205813644597212</v>
      </c>
      <c r="N108" s="37">
        <f t="shared" si="55"/>
        <v>8.8109325818685386E-2</v>
      </c>
      <c r="O108" s="37">
        <f t="shared" si="56"/>
        <v>0.1205813644597212</v>
      </c>
      <c r="P108" s="32">
        <f t="shared" si="68"/>
        <v>0</v>
      </c>
      <c r="Q108" s="32">
        <f t="shared" si="45"/>
        <v>0.27021880793826214</v>
      </c>
      <c r="R108" s="43">
        <v>85</v>
      </c>
      <c r="S108" s="44">
        <f t="shared" si="46"/>
        <v>3.7701395440458817E-4</v>
      </c>
      <c r="T108" s="44">
        <f t="shared" si="47"/>
        <v>0.28416814124600032</v>
      </c>
      <c r="U108" s="44">
        <f t="shared" si="48"/>
        <v>0.34100176949520039</v>
      </c>
      <c r="V108" s="44">
        <f t="shared" si="49"/>
        <v>7.1042035311500079E-2</v>
      </c>
      <c r="W108" s="44">
        <f t="shared" si="50"/>
        <v>7.1042035311500079E-2</v>
      </c>
      <c r="X108" s="44">
        <f t="shared" si="69"/>
        <v>0.10247828494794781</v>
      </c>
      <c r="Y108" s="44">
        <f t="shared" si="70"/>
        <v>0.11695031659684051</v>
      </c>
      <c r="Z108" s="32">
        <f t="shared" si="57"/>
        <v>1.078315059873553E-4</v>
      </c>
      <c r="AA108" s="32">
        <f t="shared" si="58"/>
        <v>2.6183960410351503E-4</v>
      </c>
      <c r="AB108" s="32">
        <f t="shared" si="59"/>
        <v>0</v>
      </c>
      <c r="AC108" s="32">
        <f t="shared" si="60"/>
        <v>4.9819648841518584E-5</v>
      </c>
      <c r="AE108" s="19">
        <f t="shared" si="61"/>
        <v>8.3698504520274649E-5</v>
      </c>
      <c r="AF108" s="19">
        <f t="shared" si="62"/>
        <v>2.4516813534861449E-5</v>
      </c>
      <c r="AG108" s="19">
        <f t="shared" si="63"/>
        <v>4.1252666592800011E-4</v>
      </c>
      <c r="AH108" s="19">
        <f t="shared" si="64"/>
        <v>8.9912254050874441E-2</v>
      </c>
      <c r="AI108" s="19">
        <f t="shared" si="65"/>
        <v>8.9060255136481248E-2</v>
      </c>
    </row>
    <row r="109" spans="1:35" x14ac:dyDescent="0.25">
      <c r="A109" s="45">
        <f t="shared" si="66"/>
        <v>128</v>
      </c>
      <c r="B109" s="32">
        <f t="shared" si="51"/>
        <v>3.4704516007745037</v>
      </c>
      <c r="C109" s="28">
        <f t="shared" si="42"/>
        <v>2.4521688624064676E-4</v>
      </c>
      <c r="D109" s="33">
        <f t="shared" si="52"/>
        <v>3.4521688624064676E-4</v>
      </c>
      <c r="E109" s="28">
        <f t="shared" si="43"/>
        <v>1E-4</v>
      </c>
      <c r="F109" s="34">
        <f t="shared" si="67"/>
        <v>1.2071955011758892E-5</v>
      </c>
      <c r="G109" s="30">
        <f t="shared" si="44"/>
        <v>-8.7928044988241108E-5</v>
      </c>
      <c r="H109" s="30">
        <f t="shared" si="72"/>
        <v>2E-3</v>
      </c>
      <c r="I109" s="31">
        <f t="shared" si="71"/>
        <v>-2.0879280449882412E-3</v>
      </c>
      <c r="J109" s="30">
        <f t="shared" si="53"/>
        <v>0.99974271115874747</v>
      </c>
      <c r="K109" s="30">
        <f t="shared" si="54"/>
        <v>0</v>
      </c>
      <c r="L109" s="29">
        <v>8.8109325818685386E-2</v>
      </c>
      <c r="M109" s="29">
        <v>0.1205813644597212</v>
      </c>
      <c r="N109" s="37">
        <f t="shared" si="55"/>
        <v>8.8109325818685386E-2</v>
      </c>
      <c r="O109" s="37">
        <f t="shared" si="56"/>
        <v>0.1205813644597212</v>
      </c>
      <c r="P109" s="32">
        <f t="shared" si="68"/>
        <v>0.2</v>
      </c>
      <c r="Q109" s="32">
        <f t="shared" si="45"/>
        <v>0.28699245907483995</v>
      </c>
      <c r="R109" s="43">
        <v>86</v>
      </c>
      <c r="S109" s="44">
        <f t="shared" si="46"/>
        <v>3.4521688624064676E-4</v>
      </c>
      <c r="T109" s="44">
        <f t="shared" si="47"/>
        <v>0.28917747091704821</v>
      </c>
      <c r="U109" s="44">
        <f t="shared" si="48"/>
        <v>0.34701296510045782</v>
      </c>
      <c r="V109" s="44">
        <f t="shared" si="49"/>
        <v>7.2294367729262052E-2</v>
      </c>
      <c r="W109" s="44">
        <f t="shared" si="50"/>
        <v>7.2294367729262052E-2</v>
      </c>
      <c r="X109" s="44">
        <f t="shared" si="69"/>
        <v>5.5953482340745E-2</v>
      </c>
      <c r="Y109" s="44">
        <f t="shared" si="70"/>
        <v>0.11812530630876504</v>
      </c>
      <c r="Z109" s="32">
        <f t="shared" si="57"/>
        <v>1.0303590369565511E-4</v>
      </c>
      <c r="AA109" s="32">
        <f t="shared" si="58"/>
        <v>2.3496905774585198E-4</v>
      </c>
      <c r="AB109" s="32">
        <f t="shared" si="59"/>
        <v>0</v>
      </c>
      <c r="AC109" s="32">
        <f t="shared" si="60"/>
        <v>4.7068400648015568E-5</v>
      </c>
      <c r="AE109" s="19">
        <f t="shared" si="61"/>
        <v>7.0658494757835409E-5</v>
      </c>
      <c r="AF109" s="19">
        <f t="shared" si="62"/>
        <v>2.330463724955024E-5</v>
      </c>
      <c r="AG109" s="19">
        <f t="shared" si="63"/>
        <v>3.9955945361920433E-4</v>
      </c>
      <c r="AH109" s="19">
        <f t="shared" si="64"/>
        <v>8.9926560439785863E-2</v>
      </c>
      <c r="AI109" s="19">
        <f t="shared" si="65"/>
        <v>8.9073168145926362E-2</v>
      </c>
    </row>
    <row r="110" spans="1:35" x14ac:dyDescent="0.25">
      <c r="A110" s="45">
        <f t="shared" si="66"/>
        <v>129</v>
      </c>
      <c r="B110" s="32">
        <f t="shared" si="51"/>
        <v>3.6420467809752184</v>
      </c>
      <c r="C110" s="28">
        <f t="shared" si="42"/>
        <v>2.1610155845265262E-4</v>
      </c>
      <c r="D110" s="33">
        <f t="shared" si="52"/>
        <v>3.1610155845265261E-4</v>
      </c>
      <c r="E110" s="28">
        <f t="shared" si="43"/>
        <v>1E-4</v>
      </c>
      <c r="F110" s="34">
        <f t="shared" si="67"/>
        <v>1.0700640830107633E-5</v>
      </c>
      <c r="G110" s="30">
        <f t="shared" si="44"/>
        <v>-8.9299359169892368E-5</v>
      </c>
      <c r="H110" s="30">
        <f t="shared" si="72"/>
        <v>2E-3</v>
      </c>
      <c r="I110" s="31">
        <f t="shared" si="71"/>
        <v>-2.0892993591698924E-3</v>
      </c>
      <c r="J110" s="30">
        <f t="shared" si="53"/>
        <v>0.99977319780071727</v>
      </c>
      <c r="K110" s="30">
        <f t="shared" si="54"/>
        <v>0</v>
      </c>
      <c r="L110" s="29">
        <v>8.8109325818685386E-2</v>
      </c>
      <c r="M110" s="29">
        <v>0.1205813644597212</v>
      </c>
      <c r="N110" s="37">
        <f t="shared" si="55"/>
        <v>8.8109325818685386E-2</v>
      </c>
      <c r="O110" s="37">
        <f t="shared" si="56"/>
        <v>0.1205813644597212</v>
      </c>
      <c r="P110" s="32">
        <f t="shared" si="68"/>
        <v>0.4</v>
      </c>
      <c r="Q110" s="32">
        <f t="shared" si="45"/>
        <v>0.30531108946882324</v>
      </c>
      <c r="R110" s="43">
        <v>87</v>
      </c>
      <c r="S110" s="44">
        <f t="shared" si="46"/>
        <v>3.1610155845265261E-4</v>
      </c>
      <c r="T110" s="44">
        <f t="shared" si="47"/>
        <v>0.29419015989408548</v>
      </c>
      <c r="U110" s="44">
        <f>T110*$S$7</f>
        <v>0.35302819187290257</v>
      </c>
      <c r="V110" s="44">
        <f>T110*$S$3</f>
        <v>7.354753997352137E-2</v>
      </c>
      <c r="W110" s="44">
        <f>V110*$S$5</f>
        <v>7.354753997352137E-2</v>
      </c>
      <c r="X110" s="44">
        <f t="shared" si="69"/>
        <v>1.2000003811786519E-2</v>
      </c>
      <c r="Y110" s="44">
        <f t="shared" si="70"/>
        <v>0.11931210104066133</v>
      </c>
      <c r="Z110" s="32">
        <f t="shared" si="57"/>
        <v>9.8503301297923218E-5</v>
      </c>
      <c r="AA110" s="32">
        <f t="shared" si="58"/>
        <v>2.1050621021857812E-4</v>
      </c>
      <c r="AB110" s="32">
        <f>AK109*(BF109+BG109)+AL109*(BH109+BI109)</f>
        <v>0</v>
      </c>
      <c r="AC110" s="32">
        <f>AC109*(1-($D$5+$D$13+$D$14))</f>
        <v>4.4469087821346079E-5</v>
      </c>
      <c r="AE110" s="19">
        <f t="shared" si="61"/>
        <v>5.9335195687625914E-5</v>
      </c>
      <c r="AF110" s="19">
        <f t="shared" si="62"/>
        <v>2.2144932280967845E-5</v>
      </c>
      <c r="AG110" s="19">
        <f t="shared" si="63"/>
        <v>3.8699984791853683E-4</v>
      </c>
      <c r="AH110" s="19">
        <f t="shared" si="64"/>
        <v>8.9939755662261645E-2</v>
      </c>
      <c r="AI110" s="19">
        <f t="shared" si="65"/>
        <v>8.9085015533190051E-2</v>
      </c>
    </row>
    <row r="111" spans="1:35" x14ac:dyDescent="0.25">
      <c r="A111" s="45">
        <f t="shared" si="66"/>
        <v>130</v>
      </c>
      <c r="B111" s="32">
        <f t="shared" si="51"/>
        <v>3.8238056714153594</v>
      </c>
      <c r="C111" s="28">
        <f t="shared" si="42"/>
        <v>1.8944179511121173E-4</v>
      </c>
      <c r="D111" s="33">
        <f t="shared" si="52"/>
        <v>2.8944179511121172E-4</v>
      </c>
      <c r="E111" s="28">
        <f t="shared" si="43"/>
        <v>1E-4</v>
      </c>
      <c r="F111" s="34">
        <f t="shared" si="67"/>
        <v>9.485101134276287E-6</v>
      </c>
      <c r="G111" s="30">
        <f t="shared" si="44"/>
        <v>-9.0514898865723723E-5</v>
      </c>
      <c r="H111" s="30">
        <f t="shared" si="72"/>
        <v>2E-3</v>
      </c>
      <c r="I111" s="31">
        <f t="shared" si="71"/>
        <v>-2.090514898865724E-3</v>
      </c>
      <c r="J111" s="30">
        <f t="shared" si="53"/>
        <v>0.99980107310375443</v>
      </c>
      <c r="K111" s="30">
        <f t="shared" si="54"/>
        <v>0</v>
      </c>
      <c r="L111" s="29">
        <v>8.8109325818685386E-2</v>
      </c>
      <c r="M111" s="29">
        <v>0.1205813644597212</v>
      </c>
      <c r="N111" s="37">
        <f t="shared" si="55"/>
        <v>8.8109325818685386E-2</v>
      </c>
      <c r="O111" s="37">
        <f t="shared" si="56"/>
        <v>0.1205813644597212</v>
      </c>
      <c r="P111" s="32">
        <f t="shared" si="68"/>
        <v>0.60000000000000009</v>
      </c>
      <c r="Q111" s="32">
        <f t="shared" ref="Q111:Q132" si="73">Q110</f>
        <v>0.30531108946882324</v>
      </c>
      <c r="R111" s="49">
        <v>88</v>
      </c>
      <c r="S111" s="50">
        <f t="shared" ref="S111:AC126" si="74">S110</f>
        <v>3.1610155845265261E-4</v>
      </c>
      <c r="T111" s="50">
        <f t="shared" si="74"/>
        <v>0.29419015989408548</v>
      </c>
      <c r="U111" s="50">
        <f t="shared" si="74"/>
        <v>0.35302819187290257</v>
      </c>
      <c r="V111" s="50">
        <f t="shared" si="74"/>
        <v>7.354753997352137E-2</v>
      </c>
      <c r="W111" s="50">
        <f t="shared" si="74"/>
        <v>7.354753997352137E-2</v>
      </c>
      <c r="X111" s="50">
        <f t="shared" si="74"/>
        <v>1.2000003811786519E-2</v>
      </c>
      <c r="Y111" s="50">
        <f t="shared" si="74"/>
        <v>0.11931210104066133</v>
      </c>
      <c r="Z111" s="32">
        <f t="shared" si="57"/>
        <v>9.4217720900864296E-5</v>
      </c>
      <c r="AA111" s="32">
        <f t="shared" si="58"/>
        <v>1.8824179473003307E-4</v>
      </c>
      <c r="AB111" s="32">
        <f>AK110*(BF110+BG110)+AL110*(BH110+BI110)</f>
        <v>0</v>
      </c>
      <c r="AC111" s="32">
        <f>AC110*(1-($D$5+$D$13+$D$14))</f>
        <v>4.2013319858701482E-5</v>
      </c>
      <c r="AE111" s="19">
        <f t="shared" si="61"/>
        <v>4.9542736056743944E-5</v>
      </c>
      <c r="AF111" s="19">
        <f t="shared" si="62"/>
        <v>2.1041681637176394E-5</v>
      </c>
      <c r="AG111" s="19">
        <f t="shared" si="63"/>
        <v>3.7483503626898587E-4</v>
      </c>
      <c r="AH111" s="19">
        <f t="shared" si="64"/>
        <v>8.9951937405340604E-2</v>
      </c>
      <c r="AI111" s="19">
        <f t="shared" si="65"/>
        <v>8.9095894312035295E-2</v>
      </c>
    </row>
    <row r="112" spans="1:35" x14ac:dyDescent="0.25">
      <c r="A112" s="45">
        <f t="shared" si="66"/>
        <v>131</v>
      </c>
      <c r="B112" s="32">
        <f t="shared" si="51"/>
        <v>3.913911825228344</v>
      </c>
      <c r="C112" s="28">
        <f t="shared" si="42"/>
        <v>1.6503049579158962E-4</v>
      </c>
      <c r="D112" s="33">
        <f t="shared" si="52"/>
        <v>2.6503049579158962E-4</v>
      </c>
      <c r="E112" s="28">
        <f t="shared" si="43"/>
        <v>1E-4</v>
      </c>
      <c r="F112" s="34">
        <f t="shared" si="67"/>
        <v>8.4076407157144411E-6</v>
      </c>
      <c r="G112" s="30">
        <f t="shared" si="44"/>
        <v>-9.1592359284285564E-5</v>
      </c>
      <c r="H112" s="30">
        <f t="shared" si="72"/>
        <v>2E-3</v>
      </c>
      <c r="I112" s="31">
        <f t="shared" si="71"/>
        <v>-2.0915923592842857E-3</v>
      </c>
      <c r="J112" s="30">
        <f t="shared" si="53"/>
        <v>0.99982656186349272</v>
      </c>
      <c r="K112" s="30">
        <f t="shared" si="54"/>
        <v>0</v>
      </c>
      <c r="L112" s="29">
        <v>8.8109325818685386E-2</v>
      </c>
      <c r="M112" s="29">
        <v>0.1205813644597212</v>
      </c>
      <c r="N112" s="37">
        <f t="shared" si="55"/>
        <v>8.8109325818685386E-2</v>
      </c>
      <c r="O112" s="37">
        <f t="shared" si="56"/>
        <v>0.1205813644597212</v>
      </c>
      <c r="P112" s="32">
        <f t="shared" si="68"/>
        <v>0.8</v>
      </c>
      <c r="Q112" s="32">
        <f t="shared" si="73"/>
        <v>0.30531108946882324</v>
      </c>
      <c r="R112" s="49">
        <v>89</v>
      </c>
      <c r="S112" s="50">
        <f t="shared" si="74"/>
        <v>3.1610155845265261E-4</v>
      </c>
      <c r="T112" s="50">
        <f t="shared" si="74"/>
        <v>0.29419015989408548</v>
      </c>
      <c r="U112" s="50">
        <f t="shared" si="74"/>
        <v>0.35302819187290257</v>
      </c>
      <c r="V112" s="50">
        <f t="shared" si="74"/>
        <v>7.354753997352137E-2</v>
      </c>
      <c r="W112" s="50">
        <f t="shared" si="74"/>
        <v>7.354753997352137E-2</v>
      </c>
      <c r="X112" s="50">
        <f t="shared" si="74"/>
        <v>1.2000003811786519E-2</v>
      </c>
      <c r="Y112" s="50">
        <f t="shared" si="74"/>
        <v>0.11931210104066133</v>
      </c>
      <c r="Z112" s="32">
        <f t="shared" si="74"/>
        <v>9.4217720900864296E-5</v>
      </c>
      <c r="AA112" s="32">
        <f t="shared" si="74"/>
        <v>1.8824179473003307E-4</v>
      </c>
      <c r="AB112" s="32">
        <f t="shared" si="74"/>
        <v>0</v>
      </c>
      <c r="AC112" s="32">
        <f t="shared" si="74"/>
        <v>4.2013319858701482E-5</v>
      </c>
      <c r="AE112" s="19">
        <f t="shared" si="61"/>
        <v>4.2165103139992553E-5</v>
      </c>
      <c r="AF112" s="19">
        <f t="shared" si="62"/>
        <v>1.9295686735462812E-5</v>
      </c>
      <c r="AG112" s="19">
        <f t="shared" si="63"/>
        <v>3.6305260885876982E-4</v>
      </c>
      <c r="AH112" s="19">
        <f t="shared" si="64"/>
        <v>8.9963009458523466E-2</v>
      </c>
      <c r="AI112" s="19">
        <f t="shared" si="65"/>
        <v>8.9105728314081104E-2</v>
      </c>
    </row>
    <row r="113" spans="1:35" x14ac:dyDescent="0.25">
      <c r="A113" s="45">
        <f t="shared" si="66"/>
        <v>132</v>
      </c>
      <c r="B113" s="32">
        <f t="shared" si="51"/>
        <v>3.9028987923594727</v>
      </c>
      <c r="C113" s="28">
        <f t="shared" si="42"/>
        <v>1.4267802676025816E-4</v>
      </c>
      <c r="D113" s="33">
        <f t="shared" si="52"/>
        <v>2.4267802676025818E-4</v>
      </c>
      <c r="E113" s="28">
        <f t="shared" si="43"/>
        <v>1E-4</v>
      </c>
      <c r="F113" s="34">
        <f t="shared" si="67"/>
        <v>7.4525744537496445E-6</v>
      </c>
      <c r="G113" s="30">
        <f t="shared" si="44"/>
        <v>-9.2547425546250358E-5</v>
      </c>
      <c r="H113" s="30">
        <f t="shared" si="72"/>
        <v>2E-3</v>
      </c>
      <c r="I113" s="31">
        <f t="shared" si="71"/>
        <v>-2.0925474255462503E-3</v>
      </c>
      <c r="J113" s="30">
        <f t="shared" si="53"/>
        <v>0.99984986939878595</v>
      </c>
      <c r="K113" s="30">
        <f t="shared" si="54"/>
        <v>0</v>
      </c>
      <c r="L113" s="29">
        <v>8.8109325818685386E-2</v>
      </c>
      <c r="M113" s="29">
        <v>0.1205813644597212</v>
      </c>
      <c r="N113" s="37">
        <f t="shared" si="55"/>
        <v>8.8109325818685386E-2</v>
      </c>
      <c r="O113" s="37">
        <f t="shared" si="56"/>
        <v>0.1205813644597212</v>
      </c>
      <c r="P113" s="32">
        <f t="shared" si="68"/>
        <v>0</v>
      </c>
      <c r="Q113" s="32">
        <f t="shared" si="73"/>
        <v>0.30531108946882324</v>
      </c>
      <c r="R113" s="49">
        <v>90</v>
      </c>
      <c r="S113" s="50">
        <f t="shared" si="74"/>
        <v>3.1610155845265261E-4</v>
      </c>
      <c r="T113" s="50">
        <f t="shared" si="74"/>
        <v>0.29419015989408548</v>
      </c>
      <c r="U113" s="50">
        <f t="shared" si="74"/>
        <v>0.35302819187290257</v>
      </c>
      <c r="V113" s="50">
        <f t="shared" si="74"/>
        <v>7.354753997352137E-2</v>
      </c>
      <c r="W113" s="50">
        <f t="shared" si="74"/>
        <v>7.354753997352137E-2</v>
      </c>
      <c r="X113" s="50">
        <f t="shared" si="74"/>
        <v>1.2000003811786519E-2</v>
      </c>
      <c r="Y113" s="50">
        <f t="shared" si="74"/>
        <v>0.11931210104066133</v>
      </c>
      <c r="Z113" s="32">
        <f t="shared" si="74"/>
        <v>9.4217720900864296E-5</v>
      </c>
      <c r="AA113" s="32">
        <f t="shared" si="74"/>
        <v>1.8824179473003307E-4</v>
      </c>
      <c r="AB113" s="32">
        <f t="shared" si="74"/>
        <v>0</v>
      </c>
      <c r="AC113" s="32">
        <f t="shared" si="74"/>
        <v>4.2013319858701482E-5</v>
      </c>
      <c r="AE113" s="19">
        <f t="shared" si="61"/>
        <v>3.6556937381920444E-5</v>
      </c>
      <c r="AF113" s="19">
        <f t="shared" si="62"/>
        <v>1.7625113608222955E-5</v>
      </c>
      <c r="AG113" s="19">
        <f t="shared" si="63"/>
        <v>3.5164054596159089E-4</v>
      </c>
      <c r="AH113" s="19">
        <f t="shared" si="64"/>
        <v>8.9972922519531304E-2</v>
      </c>
      <c r="AI113" s="19">
        <f t="shared" si="65"/>
        <v>8.9114506054855755E-2</v>
      </c>
    </row>
    <row r="114" spans="1:35" x14ac:dyDescent="0.25">
      <c r="A114" s="45">
        <f t="shared" si="66"/>
        <v>133</v>
      </c>
      <c r="B114" s="32">
        <f t="shared" si="51"/>
        <v>3.7890990491094652</v>
      </c>
      <c r="C114" s="28">
        <f t="shared" si="42"/>
        <v>1.2221074784753681E-4</v>
      </c>
      <c r="D114" s="33">
        <f t="shared" si="52"/>
        <v>2.222107478475368E-4</v>
      </c>
      <c r="E114" s="28">
        <f t="shared" si="43"/>
        <v>1E-4</v>
      </c>
      <c r="F114" s="34">
        <f t="shared" si="67"/>
        <v>6.6059989795796379E-6</v>
      </c>
      <c r="G114" s="30">
        <f t="shared" si="44"/>
        <v>-9.3394001020420369E-5</v>
      </c>
      <c r="H114" s="30">
        <f t="shared" si="72"/>
        <v>2E-3</v>
      </c>
      <c r="I114" s="31">
        <f t="shared" si="71"/>
        <v>-2.0933940010204205E-3</v>
      </c>
      <c r="J114" s="30">
        <f t="shared" si="53"/>
        <v>0.99987118325317281</v>
      </c>
      <c r="K114" s="30">
        <f t="shared" si="54"/>
        <v>0</v>
      </c>
      <c r="L114" s="29">
        <v>8.8109325818685386E-2</v>
      </c>
      <c r="M114" s="29">
        <v>0.1205813644597212</v>
      </c>
      <c r="N114" s="37">
        <f t="shared" si="55"/>
        <v>8.8109325818685386E-2</v>
      </c>
      <c r="O114" s="37">
        <f t="shared" si="56"/>
        <v>0.1205813644597212</v>
      </c>
      <c r="P114" s="32">
        <f t="shared" si="68"/>
        <v>0.2</v>
      </c>
      <c r="Q114" s="32">
        <f t="shared" si="73"/>
        <v>0.30531108946882324</v>
      </c>
      <c r="R114" s="49">
        <v>91</v>
      </c>
      <c r="S114" s="50">
        <f t="shared" si="74"/>
        <v>3.1610155845265261E-4</v>
      </c>
      <c r="T114" s="50">
        <f t="shared" si="74"/>
        <v>0.29419015989408548</v>
      </c>
      <c r="U114" s="50">
        <f t="shared" si="74"/>
        <v>0.35302819187290257</v>
      </c>
      <c r="V114" s="50">
        <f t="shared" si="74"/>
        <v>7.354753997352137E-2</v>
      </c>
      <c r="W114" s="50">
        <f t="shared" si="74"/>
        <v>7.354753997352137E-2</v>
      </c>
      <c r="X114" s="50">
        <f t="shared" si="74"/>
        <v>1.2000003811786519E-2</v>
      </c>
      <c r="Y114" s="50">
        <f t="shared" si="74"/>
        <v>0.11931210104066133</v>
      </c>
      <c r="Z114" s="32">
        <f t="shared" si="74"/>
        <v>9.4217720900864296E-5</v>
      </c>
      <c r="AA114" s="32">
        <f t="shared" si="74"/>
        <v>1.8824179473003307E-4</v>
      </c>
      <c r="AB114" s="32">
        <f t="shared" si="74"/>
        <v>0</v>
      </c>
      <c r="AC114" s="32">
        <f t="shared" si="74"/>
        <v>4.2013319858701482E-5</v>
      </c>
      <c r="AE114" s="19">
        <f t="shared" si="61"/>
        <v>3.2253247081587758E-5</v>
      </c>
      <c r="AF114" s="19">
        <f t="shared" si="62"/>
        <v>1.6197501589283174E-5</v>
      </c>
      <c r="AG114" s="19">
        <f t="shared" si="63"/>
        <v>3.4058720567483073E-4</v>
      </c>
      <c r="AH114" s="19">
        <f t="shared" si="64"/>
        <v>8.9981833354333365E-2</v>
      </c>
      <c r="AI114" s="19">
        <f t="shared" si="65"/>
        <v>8.9122379862659709E-2</v>
      </c>
    </row>
    <row r="115" spans="1:35" x14ac:dyDescent="0.25">
      <c r="A115" s="45">
        <f t="shared" si="66"/>
        <v>134</v>
      </c>
      <c r="B115" s="32">
        <f t="shared" si="51"/>
        <v>3.5784381668932093</v>
      </c>
      <c r="C115" s="28">
        <f t="shared" si="42"/>
        <v>1.0346966356266679E-4</v>
      </c>
      <c r="D115" s="33">
        <f t="shared" si="52"/>
        <v>2.034696635626668E-4</v>
      </c>
      <c r="E115" s="28">
        <f t="shared" si="43"/>
        <v>1E-4</v>
      </c>
      <c r="F115" s="34">
        <f t="shared" si="67"/>
        <v>5.8555902781019294E-6</v>
      </c>
      <c r="G115" s="30">
        <f t="shared" si="44"/>
        <v>-9.4144409721898077E-5</v>
      </c>
      <c r="H115" s="30">
        <f t="shared" si="72"/>
        <v>2E-3</v>
      </c>
      <c r="I115" s="31">
        <f t="shared" si="71"/>
        <v>-2.0941444097218979E-3</v>
      </c>
      <c r="J115" s="30">
        <f t="shared" si="53"/>
        <v>0.99989067474615934</v>
      </c>
      <c r="K115" s="30">
        <f t="shared" si="54"/>
        <v>0</v>
      </c>
      <c r="L115" s="29">
        <v>8.8109325818685386E-2</v>
      </c>
      <c r="M115" s="29">
        <v>0.1205813644597212</v>
      </c>
      <c r="N115" s="37">
        <f t="shared" si="55"/>
        <v>8.8109325818685386E-2</v>
      </c>
      <c r="O115" s="37">
        <f t="shared" si="56"/>
        <v>0.1205813644597212</v>
      </c>
      <c r="P115" s="32">
        <f t="shared" si="68"/>
        <v>0.4</v>
      </c>
      <c r="Q115" s="32">
        <f t="shared" si="73"/>
        <v>0.30531108946882324</v>
      </c>
      <c r="R115" s="49">
        <v>92</v>
      </c>
      <c r="S115" s="50">
        <f t="shared" si="74"/>
        <v>3.1610155845265261E-4</v>
      </c>
      <c r="T115" s="50">
        <f t="shared" si="74"/>
        <v>0.29419015989408548</v>
      </c>
      <c r="U115" s="50">
        <f t="shared" si="74"/>
        <v>0.35302819187290257</v>
      </c>
      <c r="V115" s="50">
        <f t="shared" si="74"/>
        <v>7.354753997352137E-2</v>
      </c>
      <c r="W115" s="50">
        <f t="shared" si="74"/>
        <v>7.354753997352137E-2</v>
      </c>
      <c r="X115" s="50">
        <f t="shared" si="74"/>
        <v>1.2000003811786519E-2</v>
      </c>
      <c r="Y115" s="50">
        <f t="shared" si="74"/>
        <v>0.11931210104066133</v>
      </c>
      <c r="Z115" s="32">
        <f t="shared" si="74"/>
        <v>9.4217720900864296E-5</v>
      </c>
      <c r="AA115" s="32">
        <f t="shared" si="74"/>
        <v>1.8824179473003307E-4</v>
      </c>
      <c r="AB115" s="32">
        <f t="shared" si="74"/>
        <v>0</v>
      </c>
      <c r="AC115" s="32">
        <f t="shared" si="74"/>
        <v>4.2013319858701482E-5</v>
      </c>
      <c r="AE115" s="19">
        <f>AE114*(1-V114-W114-Y114)+$D$5*AG114+X114*AF114</f>
        <v>2.8914755191228828E-5</v>
      </c>
      <c r="AF115" s="19">
        <f t="shared" si="62"/>
        <v>1.5014272871916735E-5</v>
      </c>
      <c r="AG115" s="19">
        <f t="shared" si="63"/>
        <v>3.2988131204317919E-4</v>
      </c>
      <c r="AH115" s="19">
        <f t="shared" si="64"/>
        <v>8.9989923676011302E-2</v>
      </c>
      <c r="AI115" s="19">
        <f t="shared" si="65"/>
        <v>8.9129517155221161E-2</v>
      </c>
    </row>
    <row r="116" spans="1:35" x14ac:dyDescent="0.25">
      <c r="A116" s="45">
        <f t="shared" si="66"/>
        <v>135</v>
      </c>
      <c r="B116" s="32">
        <f t="shared" si="51"/>
        <v>3.282664272669626</v>
      </c>
      <c r="C116" s="28">
        <f t="shared" si="42"/>
        <v>8.6309187972807272E-5</v>
      </c>
      <c r="D116" s="33">
        <f t="shared" si="52"/>
        <v>1.8630918797280728E-4</v>
      </c>
      <c r="E116" s="28">
        <f t="shared" si="43"/>
        <v>1E-4</v>
      </c>
      <c r="F116" s="34">
        <f t="shared" si="67"/>
        <v>5.1904242811711258E-6</v>
      </c>
      <c r="G116" s="30">
        <f t="shared" si="44"/>
        <v>-9.4809575718828872E-5</v>
      </c>
      <c r="H116" s="30">
        <f t="shared" si="72"/>
        <v>2E-3</v>
      </c>
      <c r="I116" s="31">
        <f t="shared" si="71"/>
        <v>-2.0948095757188289E-3</v>
      </c>
      <c r="J116" s="30">
        <f t="shared" si="53"/>
        <v>0.99990850038774592</v>
      </c>
      <c r="K116" s="30">
        <f t="shared" si="54"/>
        <v>0</v>
      </c>
      <c r="L116" s="29">
        <v>8.8109325818685386E-2</v>
      </c>
      <c r="M116" s="29">
        <v>0.1205813644597212</v>
      </c>
      <c r="N116" s="37">
        <f t="shared" si="55"/>
        <v>8.8109325818685386E-2</v>
      </c>
      <c r="O116" s="37">
        <f t="shared" si="56"/>
        <v>0.1205813644597212</v>
      </c>
      <c r="P116" s="32">
        <f t="shared" si="68"/>
        <v>0.60000000000000009</v>
      </c>
      <c r="Q116" s="32">
        <f t="shared" si="73"/>
        <v>0.30531108946882324</v>
      </c>
      <c r="R116" s="49">
        <v>93</v>
      </c>
      <c r="S116" s="50">
        <f t="shared" si="74"/>
        <v>3.1610155845265261E-4</v>
      </c>
      <c r="T116" s="50">
        <f t="shared" si="74"/>
        <v>0.29419015989408548</v>
      </c>
      <c r="U116" s="50">
        <f t="shared" si="74"/>
        <v>0.35302819187290257</v>
      </c>
      <c r="V116" s="50">
        <f t="shared" si="74"/>
        <v>7.354753997352137E-2</v>
      </c>
      <c r="W116" s="50">
        <f t="shared" si="74"/>
        <v>7.354753997352137E-2</v>
      </c>
      <c r="X116" s="50">
        <f t="shared" si="74"/>
        <v>1.2000003811786519E-2</v>
      </c>
      <c r="Y116" s="50">
        <f t="shared" si="74"/>
        <v>0.11931210104066133</v>
      </c>
      <c r="Z116" s="32">
        <f t="shared" si="74"/>
        <v>9.4217720900864296E-5</v>
      </c>
      <c r="AA116" s="32">
        <f t="shared" si="74"/>
        <v>1.8824179473003307E-4</v>
      </c>
      <c r="AB116" s="32">
        <f t="shared" si="74"/>
        <v>0</v>
      </c>
      <c r="AC116" s="32">
        <f t="shared" si="74"/>
        <v>4.2013319858701482E-5</v>
      </c>
      <c r="AE116" s="19">
        <f t="shared" si="61"/>
        <v>2.6292420059946108E-5</v>
      </c>
      <c r="AF116" s="19">
        <f t="shared" si="62"/>
        <v>1.4035245323153539E-5</v>
      </c>
      <c r="AG116" s="19">
        <f t="shared" si="63"/>
        <v>3.1951194355558037E-4</v>
      </c>
      <c r="AH116" s="19">
        <f t="shared" si="64"/>
        <v>8.9997350746728808E-2</v>
      </c>
      <c r="AI116" s="19">
        <f t="shared" si="65"/>
        <v>8.9136060815671297E-2</v>
      </c>
    </row>
    <row r="117" spans="1:35" x14ac:dyDescent="0.25">
      <c r="A117" s="45">
        <f t="shared" si="66"/>
        <v>136</v>
      </c>
      <c r="B117" s="32">
        <f t="shared" si="51"/>
        <v>2.9168408602556224</v>
      </c>
      <c r="C117" s="28">
        <f t="shared" si="42"/>
        <v>7.0596013751190629E-5</v>
      </c>
      <c r="D117" s="33">
        <f t="shared" si="52"/>
        <v>1.7059601375119063E-4</v>
      </c>
      <c r="E117" s="28">
        <f t="shared" si="43"/>
        <v>1E-4</v>
      </c>
      <c r="F117" s="34">
        <f t="shared" si="67"/>
        <v>4.6008178405719111E-6</v>
      </c>
      <c r="G117" s="30">
        <f t="shared" si="44"/>
        <v>-9.5399182159428098E-5</v>
      </c>
      <c r="H117" s="30">
        <f t="shared" si="72"/>
        <v>2E-3</v>
      </c>
      <c r="I117" s="31">
        <f t="shared" si="71"/>
        <v>-2.0953991821594281E-3</v>
      </c>
      <c r="J117" s="30">
        <f t="shared" si="53"/>
        <v>0.99992480316840837</v>
      </c>
      <c r="K117" s="30">
        <f t="shared" si="54"/>
        <v>0</v>
      </c>
      <c r="L117" s="29">
        <v>8.8109325818685386E-2</v>
      </c>
      <c r="M117" s="29">
        <v>0.1205813644597212</v>
      </c>
      <c r="N117" s="37">
        <f t="shared" si="55"/>
        <v>8.8109325818685386E-2</v>
      </c>
      <c r="O117" s="37">
        <f t="shared" si="56"/>
        <v>0.1205813644597212</v>
      </c>
      <c r="P117" s="32">
        <f t="shared" si="68"/>
        <v>0.8</v>
      </c>
      <c r="Q117" s="32">
        <f t="shared" si="73"/>
        <v>0.30531108946882324</v>
      </c>
      <c r="R117" s="49">
        <v>94</v>
      </c>
      <c r="S117" s="50">
        <f t="shared" si="74"/>
        <v>3.1610155845265261E-4</v>
      </c>
      <c r="T117" s="50">
        <f t="shared" si="74"/>
        <v>0.29419015989408548</v>
      </c>
      <c r="U117" s="50">
        <f t="shared" si="74"/>
        <v>0.35302819187290257</v>
      </c>
      <c r="V117" s="50">
        <f t="shared" si="74"/>
        <v>7.354753997352137E-2</v>
      </c>
      <c r="W117" s="50">
        <f t="shared" si="74"/>
        <v>7.354753997352137E-2</v>
      </c>
      <c r="X117" s="50">
        <f t="shared" si="74"/>
        <v>1.2000003811786519E-2</v>
      </c>
      <c r="Y117" s="50">
        <f t="shared" si="74"/>
        <v>0.11931210104066133</v>
      </c>
      <c r="Z117" s="32">
        <f t="shared" si="74"/>
        <v>9.4217720900864296E-5</v>
      </c>
      <c r="AA117" s="32">
        <f t="shared" si="74"/>
        <v>1.8824179473003307E-4</v>
      </c>
      <c r="AB117" s="32">
        <f t="shared" si="74"/>
        <v>0</v>
      </c>
      <c r="AC117" s="32">
        <f t="shared" si="74"/>
        <v>4.2013319858701482E-5</v>
      </c>
      <c r="AE117" s="19">
        <f t="shared" si="61"/>
        <v>2.4202902089421438E-5</v>
      </c>
      <c r="AF117" s="19">
        <f t="shared" si="62"/>
        <v>1.3216830870081113E-5</v>
      </c>
      <c r="AG117" s="19">
        <f t="shared" si="63"/>
        <v>3.0946852200376169E-4</v>
      </c>
      <c r="AH117" s="19">
        <f t="shared" si="64"/>
        <v>9.0004239326823096E-2</v>
      </c>
      <c r="AI117" s="19">
        <f t="shared" si="65"/>
        <v>8.9142123589552424E-2</v>
      </c>
    </row>
    <row r="118" spans="1:35" x14ac:dyDescent="0.25">
      <c r="A118" s="45">
        <f t="shared" si="66"/>
        <v>137</v>
      </c>
      <c r="B118" s="32">
        <f t="shared" si="51"/>
        <v>2.4969133101343775</v>
      </c>
      <c r="C118" s="28">
        <f t="shared" si="42"/>
        <v>5.6208076608890307E-5</v>
      </c>
      <c r="D118" s="33">
        <f t="shared" si="52"/>
        <v>1.5620807660889031E-4</v>
      </c>
      <c r="E118" s="28">
        <f t="shared" si="43"/>
        <v>1E-4</v>
      </c>
      <c r="F118" s="34">
        <f t="shared" si="67"/>
        <v>4.0781877656731199E-6</v>
      </c>
      <c r="G118" s="30">
        <f t="shared" si="44"/>
        <v>-9.5921812234326881E-5</v>
      </c>
      <c r="H118" s="30">
        <f t="shared" si="72"/>
        <v>2E-3</v>
      </c>
      <c r="I118" s="31">
        <f t="shared" si="71"/>
        <v>-2.0959218122343268E-3</v>
      </c>
      <c r="J118" s="30">
        <f t="shared" si="53"/>
        <v>0.9999397137356254</v>
      </c>
      <c r="K118" s="30">
        <f t="shared" si="54"/>
        <v>0</v>
      </c>
      <c r="L118" s="29">
        <v>8.8109325818685386E-2</v>
      </c>
      <c r="M118" s="29">
        <v>0.1205813644597212</v>
      </c>
      <c r="N118" s="37">
        <f t="shared" si="55"/>
        <v>8.8109325818685386E-2</v>
      </c>
      <c r="O118" s="37">
        <f t="shared" si="56"/>
        <v>0.1205813644597212</v>
      </c>
      <c r="P118" s="32">
        <f t="shared" si="68"/>
        <v>0</v>
      </c>
      <c r="Q118" s="32">
        <f t="shared" si="73"/>
        <v>0.30531108946882324</v>
      </c>
      <c r="R118" s="49">
        <v>95</v>
      </c>
      <c r="S118" s="50">
        <f t="shared" si="74"/>
        <v>3.1610155845265261E-4</v>
      </c>
      <c r="T118" s="50">
        <f t="shared" si="74"/>
        <v>0.29419015989408548</v>
      </c>
      <c r="U118" s="50">
        <f t="shared" si="74"/>
        <v>0.35302819187290257</v>
      </c>
      <c r="V118" s="50">
        <f t="shared" si="74"/>
        <v>7.354753997352137E-2</v>
      </c>
      <c r="W118" s="50">
        <f t="shared" si="74"/>
        <v>7.354753997352137E-2</v>
      </c>
      <c r="X118" s="50">
        <f t="shared" si="74"/>
        <v>1.2000003811786519E-2</v>
      </c>
      <c r="Y118" s="50">
        <f t="shared" si="74"/>
        <v>0.11931210104066133</v>
      </c>
      <c r="Z118" s="32">
        <f t="shared" si="74"/>
        <v>9.4217720900864296E-5</v>
      </c>
      <c r="AA118" s="32">
        <f t="shared" si="74"/>
        <v>1.8824179473003307E-4</v>
      </c>
      <c r="AB118" s="32">
        <f t="shared" si="74"/>
        <v>0</v>
      </c>
      <c r="AC118" s="32">
        <f t="shared" si="74"/>
        <v>4.2013319858701482E-5</v>
      </c>
      <c r="AE118" s="19">
        <f t="shared" si="61"/>
        <v>2.2511024463987231E-5</v>
      </c>
      <c r="AF118" s="19">
        <f t="shared" si="62"/>
        <v>1.2522125499186396E-5</v>
      </c>
      <c r="AG118" s="19">
        <f t="shared" si="63"/>
        <v>2.9974080169097977E-4</v>
      </c>
      <c r="AH118" s="19">
        <f t="shared" si="64"/>
        <v>9.0010685304636351E-2</v>
      </c>
      <c r="AI118" s="19">
        <f t="shared" si="65"/>
        <v>8.9147791915048291E-2</v>
      </c>
    </row>
    <row r="119" spans="1:35" x14ac:dyDescent="0.25">
      <c r="A119" s="45">
        <f t="shared" si="66"/>
        <v>138</v>
      </c>
      <c r="B119" s="32">
        <f t="shared" si="51"/>
        <v>2.0378629186382429</v>
      </c>
      <c r="C119" s="28">
        <f t="shared" si="42"/>
        <v>4.3033607065620218E-5</v>
      </c>
      <c r="D119" s="33">
        <f t="shared" si="52"/>
        <v>1.4303360706562022E-4</v>
      </c>
      <c r="E119" s="28">
        <f t="shared" si="43"/>
        <v>1E-4</v>
      </c>
      <c r="F119" s="34">
        <f t="shared" si="67"/>
        <v>3.6149258737047713E-6</v>
      </c>
      <c r="G119" s="30">
        <f t="shared" si="44"/>
        <v>-9.6385074126295237E-5</v>
      </c>
      <c r="H119" s="30">
        <f t="shared" si="72"/>
        <v>2E-3</v>
      </c>
      <c r="I119" s="31">
        <f t="shared" si="71"/>
        <v>-2.0963850741262955E-3</v>
      </c>
      <c r="J119" s="30">
        <f t="shared" si="53"/>
        <v>0.99995335146706066</v>
      </c>
      <c r="K119" s="30">
        <f t="shared" si="54"/>
        <v>0</v>
      </c>
      <c r="L119" s="29">
        <v>8.8109325818685386E-2</v>
      </c>
      <c r="M119" s="29">
        <v>0.1205813644597212</v>
      </c>
      <c r="N119" s="37">
        <f t="shared" si="55"/>
        <v>8.8109325818685386E-2</v>
      </c>
      <c r="O119" s="37">
        <f t="shared" si="56"/>
        <v>0.1205813644597212</v>
      </c>
      <c r="P119" s="32">
        <f t="shared" si="68"/>
        <v>0.2</v>
      </c>
      <c r="Q119" s="32">
        <f t="shared" si="73"/>
        <v>0.30531108946882324</v>
      </c>
      <c r="R119" s="49">
        <v>96</v>
      </c>
      <c r="S119" s="50">
        <f t="shared" si="74"/>
        <v>3.1610155845265261E-4</v>
      </c>
      <c r="T119" s="50">
        <f t="shared" si="74"/>
        <v>0.29419015989408548</v>
      </c>
      <c r="U119" s="50">
        <f t="shared" si="74"/>
        <v>0.35302819187290257</v>
      </c>
      <c r="V119" s="50">
        <f t="shared" si="74"/>
        <v>7.354753997352137E-2</v>
      </c>
      <c r="W119" s="50">
        <f t="shared" si="74"/>
        <v>7.354753997352137E-2</v>
      </c>
      <c r="X119" s="50">
        <f t="shared" si="74"/>
        <v>1.2000003811786519E-2</v>
      </c>
      <c r="Y119" s="50">
        <f t="shared" si="74"/>
        <v>0.11931210104066133</v>
      </c>
      <c r="Z119" s="32">
        <f t="shared" si="74"/>
        <v>9.4217720900864296E-5</v>
      </c>
      <c r="AA119" s="32">
        <f t="shared" si="74"/>
        <v>1.8824179473003307E-4</v>
      </c>
      <c r="AB119" s="32">
        <f t="shared" si="74"/>
        <v>0</v>
      </c>
      <c r="AC119" s="32">
        <f t="shared" si="74"/>
        <v>4.2013319858701482E-5</v>
      </c>
      <c r="AE119" s="19">
        <f>AE118*(1-V118-W118-Y118)+$D$5*AG118+X118*AF118</f>
        <v>2.1117027387875765E-5</v>
      </c>
      <c r="AF119" s="19">
        <f t="shared" si="62"/>
        <v>1.1922254916880187E-5</v>
      </c>
      <c r="AG119" s="19">
        <f>AG118*(1-$D$5-$D$14)</f>
        <v>2.9031885897997463E-4</v>
      </c>
      <c r="AH119" s="19">
        <f t="shared" si="64"/>
        <v>9.0016761598431347E-2</v>
      </c>
      <c r="AI119" s="19">
        <f t="shared" si="65"/>
        <v>8.915313143162272E-2</v>
      </c>
    </row>
    <row r="120" spans="1:35" x14ac:dyDescent="0.25">
      <c r="A120" s="45">
        <f t="shared" si="66"/>
        <v>139</v>
      </c>
      <c r="B120" s="32">
        <f t="shared" si="51"/>
        <v>1.5526093684521134</v>
      </c>
      <c r="C120" s="28">
        <f t="shared" si="42"/>
        <v>3.0970262193458673E-5</v>
      </c>
      <c r="D120" s="33">
        <f t="shared" si="52"/>
        <v>1.3097026219345868E-4</v>
      </c>
      <c r="E120" s="28">
        <f t="shared" si="43"/>
        <v>1E-4</v>
      </c>
      <c r="F120" s="34">
        <f t="shared" si="67"/>
        <v>3.2042882337035637E-6</v>
      </c>
      <c r="G120" s="30">
        <f t="shared" si="44"/>
        <v>-9.6795711766296439E-5</v>
      </c>
      <c r="H120" s="30">
        <f t="shared" si="72"/>
        <v>2E-3</v>
      </c>
      <c r="I120" s="31">
        <f t="shared" si="71"/>
        <v>-2.0967957117662963E-3</v>
      </c>
      <c r="J120" s="30">
        <f t="shared" si="53"/>
        <v>0.99996582544957291</v>
      </c>
      <c r="K120" s="30">
        <f t="shared" si="54"/>
        <v>0</v>
      </c>
      <c r="L120" s="29">
        <v>8.8109325818685386E-2</v>
      </c>
      <c r="M120" s="29">
        <v>0.1205813644597212</v>
      </c>
      <c r="N120" s="37">
        <f t="shared" si="55"/>
        <v>8.8109325818685386E-2</v>
      </c>
      <c r="O120" s="37">
        <f t="shared" si="56"/>
        <v>0.1205813644597212</v>
      </c>
      <c r="P120" s="32">
        <f t="shared" si="68"/>
        <v>0.4</v>
      </c>
      <c r="Q120" s="32">
        <f t="shared" si="73"/>
        <v>0.30531108946882324</v>
      </c>
      <c r="R120" s="49">
        <v>97</v>
      </c>
      <c r="S120" s="50">
        <f t="shared" si="74"/>
        <v>3.1610155845265261E-4</v>
      </c>
      <c r="T120" s="50">
        <f t="shared" si="74"/>
        <v>0.29419015989408548</v>
      </c>
      <c r="U120" s="50">
        <f t="shared" si="74"/>
        <v>0.35302819187290257</v>
      </c>
      <c r="V120" s="50">
        <f t="shared" si="74"/>
        <v>7.354753997352137E-2</v>
      </c>
      <c r="W120" s="50">
        <f t="shared" si="74"/>
        <v>7.354753997352137E-2</v>
      </c>
      <c r="X120" s="50">
        <f t="shared" si="74"/>
        <v>1.2000003811786519E-2</v>
      </c>
      <c r="Y120" s="50">
        <f t="shared" si="74"/>
        <v>0.11931210104066133</v>
      </c>
      <c r="Z120" s="32">
        <f t="shared" si="74"/>
        <v>9.4217720900864296E-5</v>
      </c>
      <c r="AA120" s="32">
        <f t="shared" si="74"/>
        <v>1.8824179473003307E-4</v>
      </c>
      <c r="AB120" s="32">
        <f t="shared" si="74"/>
        <v>0</v>
      </c>
      <c r="AC120" s="32">
        <f t="shared" si="74"/>
        <v>4.2013319858701482E-5</v>
      </c>
      <c r="AE120" s="19">
        <f t="shared" si="61"/>
        <v>1.9947233877852178E-5</v>
      </c>
      <c r="AF120" s="19">
        <f t="shared" si="62"/>
        <v>1.1395312228896179E-5</v>
      </c>
      <c r="AG120" s="19">
        <f t="shared" si="63"/>
        <v>2.8119308216946969E-4</v>
      </c>
      <c r="AH120" s="19">
        <f t="shared" si="64"/>
        <v>9.0022523595943635E-2</v>
      </c>
      <c r="AI120" s="19">
        <f t="shared" si="65"/>
        <v>8.9158191947118937E-2</v>
      </c>
    </row>
    <row r="121" spans="1:35" x14ac:dyDescent="0.25">
      <c r="A121" s="45">
        <f t="shared" si="66"/>
        <v>140</v>
      </c>
      <c r="B121" s="32">
        <f t="shared" si="51"/>
        <v>1.0515718301395085</v>
      </c>
      <c r="C121" s="28">
        <f t="shared" si="42"/>
        <v>1.9924330588641647E-5</v>
      </c>
      <c r="D121" s="33">
        <f t="shared" si="52"/>
        <v>1.1992433058864165E-4</v>
      </c>
      <c r="E121" s="28">
        <f t="shared" si="43"/>
        <v>1E-4</v>
      </c>
      <c r="F121" s="34">
        <f t="shared" si="67"/>
        <v>2.8402969917965298E-6</v>
      </c>
      <c r="G121" s="30">
        <f t="shared" si="44"/>
        <v>-9.7159703008203472E-5</v>
      </c>
      <c r="H121" s="30">
        <f t="shared" si="72"/>
        <v>2E-3</v>
      </c>
      <c r="I121" s="31">
        <f t="shared" si="71"/>
        <v>-2.0971597030082036E-3</v>
      </c>
      <c r="J121" s="30">
        <f t="shared" si="53"/>
        <v>0.99997723537241956</v>
      </c>
      <c r="K121" s="30">
        <f t="shared" si="54"/>
        <v>0</v>
      </c>
      <c r="L121" s="29">
        <v>8.8109325818685386E-2</v>
      </c>
      <c r="M121" s="29">
        <v>0.1205813644597212</v>
      </c>
      <c r="N121" s="37">
        <f t="shared" si="55"/>
        <v>8.8109325818685386E-2</v>
      </c>
      <c r="O121" s="37">
        <f t="shared" si="56"/>
        <v>0.1205813644597212</v>
      </c>
      <c r="P121" s="32">
        <f t="shared" si="68"/>
        <v>0.60000000000000009</v>
      </c>
      <c r="Q121" s="32">
        <f t="shared" si="73"/>
        <v>0.30531108946882324</v>
      </c>
      <c r="R121" s="49">
        <v>98</v>
      </c>
      <c r="S121" s="50">
        <f t="shared" si="74"/>
        <v>3.1610155845265261E-4</v>
      </c>
      <c r="T121" s="50">
        <f t="shared" si="74"/>
        <v>0.29419015989408548</v>
      </c>
      <c r="U121" s="50">
        <f t="shared" si="74"/>
        <v>0.35302819187290257</v>
      </c>
      <c r="V121" s="50">
        <f t="shared" si="74"/>
        <v>7.354753997352137E-2</v>
      </c>
      <c r="W121" s="50">
        <f t="shared" si="74"/>
        <v>7.354753997352137E-2</v>
      </c>
      <c r="X121" s="50">
        <f t="shared" si="74"/>
        <v>1.2000003811786519E-2</v>
      </c>
      <c r="Y121" s="50">
        <f t="shared" si="74"/>
        <v>0.11931210104066133</v>
      </c>
      <c r="Z121" s="32">
        <f t="shared" si="74"/>
        <v>9.4217720900864296E-5</v>
      </c>
      <c r="AA121" s="32">
        <f t="shared" si="74"/>
        <v>1.8824179473003307E-4</v>
      </c>
      <c r="AB121" s="32">
        <f t="shared" si="74"/>
        <v>0</v>
      </c>
      <c r="AC121" s="32">
        <f t="shared" si="74"/>
        <v>4.2013319858701482E-5</v>
      </c>
      <c r="AE121" s="19">
        <f t="shared" si="61"/>
        <v>1.8947189357476754E-5</v>
      </c>
      <c r="AF121" s="19">
        <f t="shared" si="62"/>
        <v>1.0924882069209658E-5</v>
      </c>
      <c r="AG121" s="19">
        <f t="shared" si="63"/>
        <v>2.7235416168889024E-4</v>
      </c>
      <c r="AH121" s="19">
        <f t="shared" si="64"/>
        <v>9.0028013532396631E-2</v>
      </c>
      <c r="AI121" s="19">
        <f t="shared" si="65"/>
        <v>8.9163011405826595E-2</v>
      </c>
    </row>
    <row r="122" spans="1:35" x14ac:dyDescent="0.25">
      <c r="A122" s="45">
        <f t="shared" si="66"/>
        <v>141</v>
      </c>
      <c r="B122" s="32">
        <f t="shared" si="51"/>
        <v>0.54269046143167687</v>
      </c>
      <c r="C122" s="28">
        <f t="shared" si="42"/>
        <v>9.8100043954261372E-6</v>
      </c>
      <c r="D122" s="33">
        <f t="shared" si="52"/>
        <v>1.0981000439542614E-4</v>
      </c>
      <c r="E122" s="28">
        <f t="shared" si="43"/>
        <v>1E-4</v>
      </c>
      <c r="F122" s="34">
        <f t="shared" si="67"/>
        <v>2.5176533486452704E-6</v>
      </c>
      <c r="G122" s="30">
        <f t="shared" si="44"/>
        <v>-9.7482346651354729E-5</v>
      </c>
      <c r="H122" s="30">
        <f t="shared" si="72"/>
        <v>2E-3</v>
      </c>
      <c r="I122" s="31">
        <f t="shared" si="71"/>
        <v>-2.0974823466513547E-3</v>
      </c>
      <c r="J122" s="30">
        <f t="shared" si="53"/>
        <v>0.99998767234225594</v>
      </c>
      <c r="K122" s="30">
        <f t="shared" si="54"/>
        <v>0</v>
      </c>
      <c r="L122" s="29">
        <v>8.8109325818685386E-2</v>
      </c>
      <c r="M122" s="29">
        <v>0.1205813644597212</v>
      </c>
      <c r="N122" s="37">
        <f t="shared" si="55"/>
        <v>8.8109325818685386E-2</v>
      </c>
      <c r="O122" s="37">
        <f t="shared" si="56"/>
        <v>0.1205813644597212</v>
      </c>
      <c r="P122" s="32">
        <f t="shared" si="68"/>
        <v>0.8</v>
      </c>
      <c r="Q122" s="32">
        <f t="shared" si="73"/>
        <v>0.30531108946882324</v>
      </c>
      <c r="R122" s="49">
        <v>99</v>
      </c>
      <c r="S122" s="50">
        <f t="shared" si="74"/>
        <v>3.1610155845265261E-4</v>
      </c>
      <c r="T122" s="50">
        <f t="shared" si="74"/>
        <v>0.29419015989408548</v>
      </c>
      <c r="U122" s="50">
        <f t="shared" si="74"/>
        <v>0.35302819187290257</v>
      </c>
      <c r="V122" s="50">
        <f t="shared" si="74"/>
        <v>7.354753997352137E-2</v>
      </c>
      <c r="W122" s="50">
        <f t="shared" si="74"/>
        <v>7.354753997352137E-2</v>
      </c>
      <c r="X122" s="50">
        <f t="shared" si="74"/>
        <v>1.2000003811786519E-2</v>
      </c>
      <c r="Y122" s="50">
        <f t="shared" si="74"/>
        <v>0.11931210104066133</v>
      </c>
      <c r="Z122" s="32">
        <f t="shared" si="74"/>
        <v>9.4217720900864296E-5</v>
      </c>
      <c r="AA122" s="32">
        <f t="shared" si="74"/>
        <v>1.8824179473003307E-4</v>
      </c>
      <c r="AB122" s="32">
        <f t="shared" si="74"/>
        <v>0</v>
      </c>
      <c r="AC122" s="32">
        <f t="shared" si="74"/>
        <v>4.2013319858701482E-5</v>
      </c>
      <c r="AE122" s="19">
        <f t="shared" si="61"/>
        <v>1.8076611056598029E-5</v>
      </c>
      <c r="AF122" s="19">
        <f t="shared" si="62"/>
        <v>1.0498718958288815E-5</v>
      </c>
      <c r="AG122" s="19">
        <f t="shared" si="63"/>
        <v>2.6379308060129741E-4</v>
      </c>
      <c r="AH122" s="19">
        <f t="shared" si="64"/>
        <v>9.0033263842926606E-2</v>
      </c>
      <c r="AI122" s="19">
        <f t="shared" si="65"/>
        <v>8.916761891779601E-2</v>
      </c>
    </row>
    <row r="123" spans="1:35" x14ac:dyDescent="0.25">
      <c r="A123" s="45">
        <f t="shared" si="66"/>
        <v>142</v>
      </c>
      <c r="B123" s="32">
        <f t="shared" si="51"/>
        <v>5.7784539842284689E-2</v>
      </c>
      <c r="C123" s="28">
        <f t="shared" si="42"/>
        <v>1.0000000000000002E-6</v>
      </c>
      <c r="D123" s="33">
        <f t="shared" si="52"/>
        <v>1.0054871272690328E-4</v>
      </c>
      <c r="E123" s="28">
        <f t="shared" si="43"/>
        <v>1E-4</v>
      </c>
      <c r="F123" s="34">
        <f t="shared" si="67"/>
        <v>2.2316604222206702E-6</v>
      </c>
      <c r="G123" s="30">
        <f t="shared" si="44"/>
        <v>-9.7768339577779338E-5</v>
      </c>
      <c r="H123" s="30">
        <f t="shared" si="72"/>
        <v>2E-3</v>
      </c>
      <c r="I123" s="31">
        <f t="shared" si="71"/>
        <v>-2.0977683395777794E-3</v>
      </c>
      <c r="J123" s="30">
        <f t="shared" si="53"/>
        <v>0.99999676833957774</v>
      </c>
      <c r="K123" s="30">
        <f t="shared" si="54"/>
        <v>0</v>
      </c>
      <c r="L123" s="29">
        <v>8.8109325818685386E-2</v>
      </c>
      <c r="M123" s="29">
        <v>0.1205813644597212</v>
      </c>
      <c r="N123" s="37">
        <f t="shared" si="55"/>
        <v>8.8109325818685386E-2</v>
      </c>
      <c r="O123" s="37">
        <f t="shared" si="56"/>
        <v>0.1205813644597212</v>
      </c>
      <c r="P123" s="32">
        <f t="shared" si="68"/>
        <v>0</v>
      </c>
      <c r="Q123" s="32">
        <f t="shared" si="73"/>
        <v>0.30531108946882324</v>
      </c>
      <c r="R123" s="49">
        <v>100</v>
      </c>
      <c r="S123" s="50">
        <f t="shared" si="74"/>
        <v>3.1610155845265261E-4</v>
      </c>
      <c r="T123" s="50">
        <f t="shared" si="74"/>
        <v>0.29419015989408548</v>
      </c>
      <c r="U123" s="50">
        <f t="shared" si="74"/>
        <v>0.35302819187290257</v>
      </c>
      <c r="V123" s="50">
        <f t="shared" si="74"/>
        <v>7.354753997352137E-2</v>
      </c>
      <c r="W123" s="50">
        <f t="shared" si="74"/>
        <v>7.354753997352137E-2</v>
      </c>
      <c r="X123" s="50">
        <f t="shared" si="74"/>
        <v>1.2000003811786519E-2</v>
      </c>
      <c r="Y123" s="50">
        <f t="shared" si="74"/>
        <v>0.11931210104066133</v>
      </c>
      <c r="Z123" s="32">
        <f t="shared" si="74"/>
        <v>9.4217720900864296E-5</v>
      </c>
      <c r="AA123" s="32">
        <f t="shared" si="74"/>
        <v>1.8824179473003307E-4</v>
      </c>
      <c r="AB123" s="32">
        <f t="shared" si="74"/>
        <v>0</v>
      </c>
      <c r="AC123" s="32">
        <f t="shared" si="74"/>
        <v>4.2013319858701482E-5</v>
      </c>
      <c r="AE123" s="19">
        <f t="shared" si="61"/>
        <v>1.7305666926298432E-5</v>
      </c>
      <c r="AF123" s="19">
        <f t="shared" si="62"/>
        <v>1.0107694156645835E-5</v>
      </c>
      <c r="AG123" s="19">
        <f t="shared" si="63"/>
        <v>2.5550110540484955E-4</v>
      </c>
      <c r="AH123" s="19">
        <f t="shared" si="64"/>
        <v>9.0038299676971703E-2</v>
      </c>
      <c r="AI123" s="19">
        <f t="shared" si="65"/>
        <v>8.9172037027879306E-2</v>
      </c>
    </row>
    <row r="124" spans="1:35" x14ac:dyDescent="0.25">
      <c r="A124" s="45">
        <f t="shared" si="66"/>
        <v>143</v>
      </c>
      <c r="B124" s="32">
        <f t="shared" si="51"/>
        <v>6.0196602936355773E-2</v>
      </c>
      <c r="C124" s="28">
        <f t="shared" si="42"/>
        <v>1.0000000000000002E-6</v>
      </c>
      <c r="D124" s="33">
        <f t="shared" si="52"/>
        <v>9.206851130458957E-5</v>
      </c>
      <c r="E124" s="28">
        <f t="shared" si="43"/>
        <v>1E-4</v>
      </c>
      <c r="F124" s="34">
        <f t="shared" si="67"/>
        <v>1.9781548729836083E-6</v>
      </c>
      <c r="G124" s="30">
        <f t="shared" si="44"/>
        <v>-9.8021845127016399E-5</v>
      </c>
      <c r="H124" s="30">
        <f t="shared" si="72"/>
        <v>2E-3</v>
      </c>
      <c r="I124" s="31">
        <f t="shared" si="71"/>
        <v>-2.0980218451270164E-3</v>
      </c>
      <c r="J124" s="30">
        <f t="shared" si="53"/>
        <v>0.99999702184512695</v>
      </c>
      <c r="K124" s="30">
        <f t="shared" si="54"/>
        <v>0</v>
      </c>
      <c r="L124" s="29">
        <v>8.8109325818685386E-2</v>
      </c>
      <c r="M124" s="29">
        <v>0.1205813644597212</v>
      </c>
      <c r="N124" s="37">
        <f t="shared" si="55"/>
        <v>8.8109325818685386E-2</v>
      </c>
      <c r="O124" s="37">
        <f t="shared" si="56"/>
        <v>0.1205813644597212</v>
      </c>
      <c r="P124" s="32">
        <f t="shared" si="68"/>
        <v>0.2</v>
      </c>
      <c r="Q124" s="32">
        <f t="shared" si="73"/>
        <v>0.30531108946882324</v>
      </c>
      <c r="R124" s="49">
        <v>101</v>
      </c>
      <c r="S124" s="50">
        <f t="shared" si="74"/>
        <v>3.1610155845265261E-4</v>
      </c>
      <c r="T124" s="50">
        <f t="shared" si="74"/>
        <v>0.29419015989408548</v>
      </c>
      <c r="U124" s="50">
        <f t="shared" si="74"/>
        <v>0.35302819187290257</v>
      </c>
      <c r="V124" s="50">
        <f t="shared" si="74"/>
        <v>7.354753997352137E-2</v>
      </c>
      <c r="W124" s="50">
        <f t="shared" si="74"/>
        <v>7.354753997352137E-2</v>
      </c>
      <c r="X124" s="50">
        <f t="shared" si="74"/>
        <v>1.2000003811786519E-2</v>
      </c>
      <c r="Y124" s="50">
        <f t="shared" si="74"/>
        <v>0.11931210104066133</v>
      </c>
      <c r="Z124" s="32">
        <f t="shared" si="74"/>
        <v>9.4217720900864296E-5</v>
      </c>
      <c r="AA124" s="32">
        <f t="shared" si="74"/>
        <v>1.8824179473003307E-4</v>
      </c>
      <c r="AB124" s="32">
        <f t="shared" si="74"/>
        <v>0</v>
      </c>
      <c r="AC124" s="32">
        <f t="shared" si="74"/>
        <v>4.2013319858701482E-5</v>
      </c>
      <c r="AE124" s="19">
        <f t="shared" si="61"/>
        <v>1.6612233103208048E-5</v>
      </c>
      <c r="AF124" s="19">
        <f>AF123*(1-T123-U123-X123)+AG123*$D$14+Y123*AE123</f>
        <v>9.7449926488887208E-6</v>
      </c>
      <c r="AG124" s="19">
        <f t="shared" si="63"/>
        <v>2.4746977712340713E-4</v>
      </c>
      <c r="AH124" s="19">
        <f t="shared" si="64"/>
        <v>9.0043140767193858E-2</v>
      </c>
      <c r="AI124" s="19">
        <f t="shared" si="65"/>
        <v>8.9176283401269429E-2</v>
      </c>
    </row>
    <row r="125" spans="1:35" x14ac:dyDescent="0.25">
      <c r="A125" s="45">
        <f t="shared" si="66"/>
        <v>144</v>
      </c>
      <c r="B125" s="32">
        <f t="shared" si="51"/>
        <v>6.2578723108795462E-2</v>
      </c>
      <c r="C125" s="28">
        <f t="shared" si="42"/>
        <v>1.0000000000000002E-6</v>
      </c>
      <c r="D125" s="33">
        <f t="shared" si="52"/>
        <v>8.4303523575347529E-5</v>
      </c>
      <c r="E125" s="28">
        <f t="shared" si="43"/>
        <v>1E-4</v>
      </c>
      <c r="F125" s="34">
        <f t="shared" si="67"/>
        <v>1.7534462961058247E-6</v>
      </c>
      <c r="G125" s="30">
        <f t="shared" si="44"/>
        <v>-9.8246553703894185E-5</v>
      </c>
      <c r="H125" s="30">
        <f t="shared" si="72"/>
        <v>2E-3</v>
      </c>
      <c r="I125" s="31">
        <f t="shared" si="71"/>
        <v>-2.0982465537038942E-3</v>
      </c>
      <c r="J125" s="30">
        <f t="shared" si="53"/>
        <v>0.99999724655370381</v>
      </c>
      <c r="K125" s="30">
        <f t="shared" si="54"/>
        <v>0</v>
      </c>
      <c r="L125" s="29">
        <v>8.8109325818685386E-2</v>
      </c>
      <c r="M125" s="29">
        <v>0.1205813644597212</v>
      </c>
      <c r="N125" s="37">
        <f t="shared" si="55"/>
        <v>8.8109325818685386E-2</v>
      </c>
      <c r="O125" s="37">
        <f t="shared" si="56"/>
        <v>0.1205813644597212</v>
      </c>
      <c r="P125" s="32">
        <f t="shared" si="68"/>
        <v>0.4</v>
      </c>
      <c r="Q125" s="32">
        <f t="shared" si="73"/>
        <v>0.30531108946882324</v>
      </c>
      <c r="R125" s="49">
        <v>102</v>
      </c>
      <c r="S125" s="50">
        <f t="shared" si="74"/>
        <v>3.1610155845265261E-4</v>
      </c>
      <c r="T125" s="50">
        <f t="shared" si="74"/>
        <v>0.29419015989408548</v>
      </c>
      <c r="U125" s="50">
        <f t="shared" si="74"/>
        <v>0.35302819187290257</v>
      </c>
      <c r="V125" s="50">
        <f t="shared" si="74"/>
        <v>7.354753997352137E-2</v>
      </c>
      <c r="W125" s="50">
        <f t="shared" si="74"/>
        <v>7.354753997352137E-2</v>
      </c>
      <c r="X125" s="50">
        <f t="shared" si="74"/>
        <v>1.2000003811786519E-2</v>
      </c>
      <c r="Y125" s="50">
        <f t="shared" si="74"/>
        <v>0.11931210104066133</v>
      </c>
      <c r="Z125" s="32">
        <f t="shared" si="74"/>
        <v>9.4217720900864296E-5</v>
      </c>
      <c r="AA125" s="32">
        <f t="shared" si="74"/>
        <v>1.8824179473003307E-4</v>
      </c>
      <c r="AB125" s="32">
        <f t="shared" si="74"/>
        <v>0</v>
      </c>
      <c r="AC125" s="32">
        <f t="shared" si="74"/>
        <v>4.2013319858701482E-5</v>
      </c>
      <c r="AE125" s="19">
        <f>AE124*(1-V124-W124-Y124)+$D$5*AG124+X124*AF124</f>
        <v>1.5979872236470256E-5</v>
      </c>
      <c r="AF125" s="19">
        <f t="shared" si="62"/>
        <v>9.4055121252310289E-6</v>
      </c>
      <c r="AG125" s="19">
        <f t="shared" si="63"/>
        <v>2.3969090267719214E-4</v>
      </c>
      <c r="AH125" s="19">
        <f t="shared" si="64"/>
        <v>9.004780281320672E-2</v>
      </c>
      <c r="AI125" s="19">
        <f t="shared" si="65"/>
        <v>8.9180372071093181E-2</v>
      </c>
    </row>
    <row r="126" spans="1:35" x14ac:dyDescent="0.25">
      <c r="A126" s="45">
        <f t="shared" si="66"/>
        <v>145</v>
      </c>
      <c r="B126" s="32">
        <f t="shared" si="51"/>
        <v>6.4950488303644763E-2</v>
      </c>
      <c r="C126" s="28">
        <f t="shared" si="42"/>
        <v>1.0000000000000002E-6</v>
      </c>
      <c r="D126" s="33">
        <f t="shared" si="52"/>
        <v>7.7193428964077236E-5</v>
      </c>
      <c r="E126" s="28">
        <f t="shared" si="43"/>
        <v>1E-4</v>
      </c>
      <c r="F126" s="34">
        <f t="shared" si="67"/>
        <v>1.5542634984337309E-6</v>
      </c>
      <c r="G126" s="30">
        <f t="shared" si="44"/>
        <v>-9.8445736501566274E-5</v>
      </c>
      <c r="H126" s="30">
        <f t="shared" si="72"/>
        <v>2E-3</v>
      </c>
      <c r="I126" s="31">
        <f t="shared" si="71"/>
        <v>-2.0984457365015663E-3</v>
      </c>
      <c r="J126" s="30">
        <f t="shared" si="53"/>
        <v>0.99999744573650162</v>
      </c>
      <c r="K126" s="30">
        <f t="shared" si="54"/>
        <v>0</v>
      </c>
      <c r="L126" s="29">
        <v>8.8109325818685386E-2</v>
      </c>
      <c r="M126" s="29">
        <v>0.1205813644597212</v>
      </c>
      <c r="N126" s="37">
        <f t="shared" si="55"/>
        <v>8.8109325818685386E-2</v>
      </c>
      <c r="O126" s="37">
        <f t="shared" si="56"/>
        <v>0.1205813644597212</v>
      </c>
      <c r="P126" s="32">
        <f t="shared" si="68"/>
        <v>0.60000000000000009</v>
      </c>
      <c r="Q126" s="32">
        <f t="shared" si="73"/>
        <v>0.30531108946882324</v>
      </c>
      <c r="R126" s="49">
        <v>103</v>
      </c>
      <c r="S126" s="50">
        <f t="shared" si="74"/>
        <v>3.1610155845265261E-4</v>
      </c>
      <c r="T126" s="50">
        <f t="shared" si="74"/>
        <v>0.29419015989408548</v>
      </c>
      <c r="U126" s="50">
        <f t="shared" si="74"/>
        <v>0.35302819187290257</v>
      </c>
      <c r="V126" s="50">
        <f t="shared" si="74"/>
        <v>7.354753997352137E-2</v>
      </c>
      <c r="W126" s="50">
        <f t="shared" si="74"/>
        <v>7.354753997352137E-2</v>
      </c>
      <c r="X126" s="50">
        <f t="shared" si="74"/>
        <v>1.2000003811786519E-2</v>
      </c>
      <c r="Y126" s="50">
        <f t="shared" si="74"/>
        <v>0.11931210104066133</v>
      </c>
      <c r="Z126" s="32">
        <f t="shared" si="74"/>
        <v>9.4217720900864296E-5</v>
      </c>
      <c r="AA126" s="32">
        <f t="shared" si="74"/>
        <v>1.8824179473003307E-4</v>
      </c>
      <c r="AB126" s="32">
        <f t="shared" si="74"/>
        <v>0</v>
      </c>
      <c r="AC126" s="32">
        <f t="shared" si="74"/>
        <v>4.2013319858701482E-5</v>
      </c>
      <c r="AE126" s="19">
        <f t="shared" si="61"/>
        <v>1.5396343062502952E-5</v>
      </c>
      <c r="AF126" s="19">
        <f t="shared" si="62"/>
        <v>9.0854168123077574E-6</v>
      </c>
      <c r="AG126" s="19">
        <f t="shared" si="63"/>
        <v>2.3215654652469913E-4</v>
      </c>
      <c r="AH126" s="19">
        <f t="shared" si="64"/>
        <v>9.0052298504438022E-2</v>
      </c>
      <c r="AI126" s="19">
        <f t="shared" si="65"/>
        <v>8.9184314360501282E-2</v>
      </c>
    </row>
    <row r="127" spans="1:35" x14ac:dyDescent="0.25">
      <c r="A127" s="45">
        <f t="shared" si="66"/>
        <v>146</v>
      </c>
      <c r="B127" s="32">
        <f t="shared" si="51"/>
        <v>6.7328725457859367E-2</v>
      </c>
      <c r="C127" s="28">
        <f t="shared" si="42"/>
        <v>1.0000000000000002E-6</v>
      </c>
      <c r="D127" s="33">
        <f t="shared" si="52"/>
        <v>7.0682994286783859E-5</v>
      </c>
      <c r="E127" s="28">
        <f t="shared" si="43"/>
        <v>1E-4</v>
      </c>
      <c r="F127" s="34">
        <f t="shared" si="67"/>
        <v>1.3777068781225249E-6</v>
      </c>
      <c r="G127" s="30">
        <f t="shared" si="44"/>
        <v>-9.8622293121877484E-5</v>
      </c>
      <c r="H127" s="30">
        <f t="shared" si="72"/>
        <v>2E-3</v>
      </c>
      <c r="I127" s="31">
        <f t="shared" si="71"/>
        <v>-2.0986222931218775E-3</v>
      </c>
      <c r="J127" s="30">
        <f t="shared" si="53"/>
        <v>0.99999762229312184</v>
      </c>
      <c r="K127" s="30">
        <f t="shared" si="54"/>
        <v>0</v>
      </c>
      <c r="L127" s="29">
        <v>8.8109325818685386E-2</v>
      </c>
      <c r="M127" s="29">
        <v>0.1205813644597212</v>
      </c>
      <c r="N127" s="37">
        <f t="shared" si="55"/>
        <v>8.8109325818685386E-2</v>
      </c>
      <c r="O127" s="37">
        <f t="shared" si="56"/>
        <v>0.1205813644597212</v>
      </c>
      <c r="P127" s="32">
        <f t="shared" si="68"/>
        <v>0.8</v>
      </c>
      <c r="Q127" s="32">
        <f t="shared" si="73"/>
        <v>0.30531108946882324</v>
      </c>
      <c r="R127" s="49">
        <v>104</v>
      </c>
      <c r="S127" s="50">
        <f t="shared" ref="S127:AC132" si="75">S126</f>
        <v>3.1610155845265261E-4</v>
      </c>
      <c r="T127" s="50">
        <f t="shared" si="75"/>
        <v>0.29419015989408548</v>
      </c>
      <c r="U127" s="50">
        <f t="shared" si="75"/>
        <v>0.35302819187290257</v>
      </c>
      <c r="V127" s="50">
        <f t="shared" si="75"/>
        <v>7.354753997352137E-2</v>
      </c>
      <c r="W127" s="50">
        <f t="shared" si="75"/>
        <v>7.354753997352137E-2</v>
      </c>
      <c r="X127" s="50">
        <f t="shared" si="75"/>
        <v>1.2000003811786519E-2</v>
      </c>
      <c r="Y127" s="50">
        <f t="shared" si="75"/>
        <v>0.11931210104066133</v>
      </c>
      <c r="Z127" s="32">
        <f t="shared" si="75"/>
        <v>9.4217720900864296E-5</v>
      </c>
      <c r="AA127" s="32">
        <f t="shared" si="75"/>
        <v>1.8824179473003307E-4</v>
      </c>
      <c r="AB127" s="32">
        <f t="shared" si="75"/>
        <v>0</v>
      </c>
      <c r="AC127" s="32">
        <f t="shared" si="75"/>
        <v>4.2013319858701482E-5</v>
      </c>
      <c r="AE127" s="19">
        <f t="shared" si="61"/>
        <v>1.4852501561549593E-5</v>
      </c>
      <c r="AF127" s="19">
        <f t="shared" si="62"/>
        <v>8.781807462579914E-6</v>
      </c>
      <c r="AG127" s="19">
        <f t="shared" si="63"/>
        <v>2.2485902256733144E-4</v>
      </c>
      <c r="AH127" s="19">
        <f t="shared" si="64"/>
        <v>9.005663827586452E-2</v>
      </c>
      <c r="AI127" s="19">
        <f t="shared" si="65"/>
        <v>8.9188119563882839E-2</v>
      </c>
    </row>
    <row r="128" spans="1:35" x14ac:dyDescent="0.25">
      <c r="A128" s="45">
        <f t="shared" si="66"/>
        <v>147</v>
      </c>
      <c r="B128" s="32">
        <f t="shared" si="51"/>
        <v>6.9727758137879112E-2</v>
      </c>
      <c r="C128" s="28">
        <f t="shared" si="42"/>
        <v>1.0000000000000002E-6</v>
      </c>
      <c r="D128" s="33">
        <f t="shared" si="52"/>
        <v>6.4721644683908273E-5</v>
      </c>
      <c r="E128" s="28">
        <f t="shared" si="43"/>
        <v>1E-4</v>
      </c>
      <c r="F128" s="34">
        <f t="shared" si="67"/>
        <v>1.2212062137075542E-6</v>
      </c>
      <c r="G128" s="30">
        <f t="shared" si="44"/>
        <v>-9.8778793786292456E-5</v>
      </c>
      <c r="H128" s="30">
        <f t="shared" si="72"/>
        <v>2E-3</v>
      </c>
      <c r="I128" s="31">
        <f t="shared" si="71"/>
        <v>-2.0987787937862927E-3</v>
      </c>
      <c r="J128" s="30">
        <f t="shared" si="53"/>
        <v>0.99999777879378626</v>
      </c>
      <c r="K128" s="30">
        <f t="shared" si="54"/>
        <v>0</v>
      </c>
      <c r="L128" s="29">
        <v>8.8109325818685386E-2</v>
      </c>
      <c r="M128" s="29">
        <v>0.1205813644597212</v>
      </c>
      <c r="N128" s="37">
        <f t="shared" si="55"/>
        <v>8.8109325818685386E-2</v>
      </c>
      <c r="O128" s="37">
        <f t="shared" si="56"/>
        <v>0.1205813644597212</v>
      </c>
      <c r="P128" s="32">
        <f t="shared" si="68"/>
        <v>0</v>
      </c>
      <c r="Q128" s="32">
        <f t="shared" si="73"/>
        <v>0.30531108946882324</v>
      </c>
      <c r="R128" s="49">
        <v>105</v>
      </c>
      <c r="S128" s="50">
        <f t="shared" si="75"/>
        <v>3.1610155845265261E-4</v>
      </c>
      <c r="T128" s="50">
        <f t="shared" si="75"/>
        <v>0.29419015989408548</v>
      </c>
      <c r="U128" s="50">
        <f t="shared" si="75"/>
        <v>0.35302819187290257</v>
      </c>
      <c r="V128" s="50">
        <f t="shared" si="75"/>
        <v>7.354753997352137E-2</v>
      </c>
      <c r="W128" s="50">
        <f t="shared" si="75"/>
        <v>7.354753997352137E-2</v>
      </c>
      <c r="X128" s="50">
        <f t="shared" si="75"/>
        <v>1.2000003811786519E-2</v>
      </c>
      <c r="Y128" s="50">
        <f t="shared" si="75"/>
        <v>0.11931210104066133</v>
      </c>
      <c r="Z128" s="32">
        <f t="shared" si="75"/>
        <v>9.4217720900864296E-5</v>
      </c>
      <c r="AA128" s="32">
        <f t="shared" si="75"/>
        <v>1.8824179473003307E-4</v>
      </c>
      <c r="AB128" s="32">
        <f t="shared" si="75"/>
        <v>0</v>
      </c>
      <c r="AC128" s="32">
        <f t="shared" si="75"/>
        <v>4.2013319858701482E-5</v>
      </c>
      <c r="AE128" s="19">
        <f t="shared" si="61"/>
        <v>1.4341490773625736E-5</v>
      </c>
      <c r="AF128" s="19">
        <f t="shared" si="62"/>
        <v>8.492477653255464E-6</v>
      </c>
      <c r="AG128" s="19">
        <f t="shared" si="63"/>
        <v>2.1779088630850401E-4</v>
      </c>
      <c r="AH128" s="19">
        <f t="shared" si="64"/>
        <v>9.0060830866426703E-2</v>
      </c>
      <c r="AI128" s="19">
        <f t="shared" si="65"/>
        <v>8.919179545017672E-2</v>
      </c>
    </row>
    <row r="129" spans="1:56" x14ac:dyDescent="0.25">
      <c r="A129" s="45">
        <f t="shared" si="66"/>
        <v>148</v>
      </c>
      <c r="B129" s="32">
        <f t="shared" si="51"/>
        <v>7.215973815827087E-2</v>
      </c>
      <c r="C129" s="28">
        <f t="shared" si="42"/>
        <v>1.0000000000000002E-6</v>
      </c>
      <c r="D129" s="33">
        <f t="shared" si="52"/>
        <v>6.0316652355240983E-5</v>
      </c>
      <c r="E129" s="28">
        <f t="shared" si="43"/>
        <v>1E-4</v>
      </c>
      <c r="F129" s="34">
        <f t="shared" si="67"/>
        <v>1.1089060385524152E-6</v>
      </c>
      <c r="G129" s="30">
        <f t="shared" si="44"/>
        <v>-9.889109396144759E-5</v>
      </c>
      <c r="H129" s="30">
        <f t="shared" si="72"/>
        <v>2E-3</v>
      </c>
      <c r="I129" s="31">
        <f t="shared" si="71"/>
        <v>-2.0988910939614474E-3</v>
      </c>
      <c r="J129" s="30">
        <f t="shared" si="53"/>
        <v>0.99999789109396142</v>
      </c>
      <c r="K129" s="30">
        <f t="shared" si="54"/>
        <v>0</v>
      </c>
      <c r="L129" s="29">
        <v>8.8109325818685386E-2</v>
      </c>
      <c r="M129" s="29">
        <v>0.1205813644597212</v>
      </c>
      <c r="N129" s="37">
        <f t="shared" si="55"/>
        <v>7.0487460654948306E-2</v>
      </c>
      <c r="O129" s="37">
        <f t="shared" si="56"/>
        <v>9.6465091567776967E-2</v>
      </c>
      <c r="P129" s="32">
        <f t="shared" si="68"/>
        <v>0.2</v>
      </c>
      <c r="Q129" s="32">
        <f t="shared" si="73"/>
        <v>0.30531108946882324</v>
      </c>
      <c r="R129" s="49">
        <v>106</v>
      </c>
      <c r="S129" s="50">
        <f t="shared" si="75"/>
        <v>3.1610155845265261E-4</v>
      </c>
      <c r="T129" s="50">
        <f t="shared" si="75"/>
        <v>0.29419015989408548</v>
      </c>
      <c r="U129" s="50">
        <f t="shared" si="75"/>
        <v>0.35302819187290257</v>
      </c>
      <c r="V129" s="50">
        <f t="shared" si="75"/>
        <v>7.354753997352137E-2</v>
      </c>
      <c r="W129" s="50">
        <f t="shared" si="75"/>
        <v>7.354753997352137E-2</v>
      </c>
      <c r="X129" s="50">
        <f t="shared" si="75"/>
        <v>1.2000003811786519E-2</v>
      </c>
      <c r="Y129" s="50">
        <f t="shared" si="75"/>
        <v>0.11931210104066133</v>
      </c>
      <c r="Z129" s="32">
        <f t="shared" si="75"/>
        <v>9.4217720900864296E-5</v>
      </c>
      <c r="AA129" s="32">
        <f t="shared" si="75"/>
        <v>1.8824179473003307E-4</v>
      </c>
      <c r="AB129" s="32">
        <f t="shared" si="75"/>
        <v>0</v>
      </c>
      <c r="AC129" s="32">
        <f t="shared" si="75"/>
        <v>4.2013319858701482E-5</v>
      </c>
      <c r="AE129" s="19">
        <f t="shared" si="61"/>
        <v>1.3858143412420093E-5</v>
      </c>
      <c r="AF129" s="19">
        <f t="shared" si="62"/>
        <v>8.2157339426867384E-6</v>
      </c>
      <c r="AG129" s="19">
        <f t="shared" si="63"/>
        <v>2.1094492725921412E-4</v>
      </c>
      <c r="AH129" s="19">
        <f t="shared" si="64"/>
        <v>9.0064883731823114E-2</v>
      </c>
      <c r="AI129" s="19">
        <f t="shared" si="65"/>
        <v>8.9195348634901389E-2</v>
      </c>
    </row>
    <row r="130" spans="1:56" x14ac:dyDescent="0.25">
      <c r="A130" s="45">
        <f t="shared" si="66"/>
        <v>149</v>
      </c>
      <c r="B130" s="32">
        <f t="shared" si="51"/>
        <v>7.463498998996583E-2</v>
      </c>
      <c r="C130" s="28">
        <f t="shared" si="42"/>
        <v>1.0000000000000002E-6</v>
      </c>
      <c r="D130" s="33">
        <f t="shared" si="52"/>
        <v>5.7210796385818412E-5</v>
      </c>
      <c r="E130" s="28">
        <f t="shared" si="43"/>
        <v>1E-4</v>
      </c>
      <c r="F130" s="34">
        <f t="shared" si="67"/>
        <v>1.031511456202774E-6</v>
      </c>
      <c r="G130" s="30">
        <f t="shared" si="44"/>
        <v>-9.8968488543797232E-5</v>
      </c>
      <c r="H130" s="30">
        <f t="shared" si="72"/>
        <v>2E-3</v>
      </c>
      <c r="I130" s="31">
        <f t="shared" si="71"/>
        <v>-2.0989684885437971E-3</v>
      </c>
      <c r="J130" s="30">
        <f t="shared" si="53"/>
        <v>0.99999796848854372</v>
      </c>
      <c r="K130" s="30">
        <f t="shared" si="54"/>
        <v>0</v>
      </c>
      <c r="L130" s="29">
        <v>8.8109325818685386E-2</v>
      </c>
      <c r="M130" s="29">
        <v>0.1205813644597212</v>
      </c>
      <c r="N130" s="37">
        <f t="shared" si="55"/>
        <v>5.2865595491211233E-2</v>
      </c>
      <c r="O130" s="37">
        <f t="shared" si="56"/>
        <v>7.2348818675832718E-2</v>
      </c>
      <c r="P130" s="32">
        <f t="shared" si="68"/>
        <v>0.4</v>
      </c>
      <c r="Q130" s="32">
        <f t="shared" si="73"/>
        <v>0.30531108946882324</v>
      </c>
      <c r="R130" s="49">
        <v>107</v>
      </c>
      <c r="S130" s="50">
        <f t="shared" si="75"/>
        <v>3.1610155845265261E-4</v>
      </c>
      <c r="T130" s="50">
        <f t="shared" si="75"/>
        <v>0.29419015989408548</v>
      </c>
      <c r="U130" s="50">
        <f t="shared" si="75"/>
        <v>0.35302819187290257</v>
      </c>
      <c r="V130" s="50">
        <f t="shared" si="75"/>
        <v>7.354753997352137E-2</v>
      </c>
      <c r="W130" s="50">
        <f t="shared" si="75"/>
        <v>7.354753997352137E-2</v>
      </c>
      <c r="X130" s="50">
        <f t="shared" si="75"/>
        <v>1.2000003811786519E-2</v>
      </c>
      <c r="Y130" s="50">
        <f t="shared" si="75"/>
        <v>0.11931210104066133</v>
      </c>
      <c r="Z130" s="32">
        <f t="shared" si="75"/>
        <v>9.4217720900864296E-5</v>
      </c>
      <c r="AA130" s="32">
        <f t="shared" si="75"/>
        <v>1.8824179473003307E-4</v>
      </c>
      <c r="AB130" s="32">
        <f t="shared" si="75"/>
        <v>0</v>
      </c>
      <c r="AC130" s="32">
        <f t="shared" si="75"/>
        <v>4.2013319858701482E-5</v>
      </c>
      <c r="AE130" s="19">
        <f t="shared" si="61"/>
        <v>1.3398541356198257E-5</v>
      </c>
      <c r="AF130" s="19">
        <f t="shared" si="62"/>
        <v>7.9502631816806537E-6</v>
      </c>
      <c r="AG130" s="19">
        <f t="shared" si="63"/>
        <v>2.043141615823327E-4</v>
      </c>
      <c r="AH130" s="19">
        <f t="shared" si="64"/>
        <v>9.0068803349878393E-2</v>
      </c>
      <c r="AI130" s="19">
        <f t="shared" si="65"/>
        <v>8.9198784855340219E-2</v>
      </c>
    </row>
    <row r="131" spans="1:56" x14ac:dyDescent="0.25">
      <c r="A131" s="45">
        <f t="shared" si="66"/>
        <v>150</v>
      </c>
      <c r="B131" s="32">
        <f t="shared" si="51"/>
        <v>7.7162334815951306E-2</v>
      </c>
      <c r="C131" s="28">
        <f t="shared" si="42"/>
        <v>1.0000000000000002E-6</v>
      </c>
      <c r="D131" s="33">
        <f t="shared" si="52"/>
        <v>5.5229592091412685E-5</v>
      </c>
      <c r="E131" s="28">
        <f t="shared" si="43"/>
        <v>1E-4</v>
      </c>
      <c r="F131" s="34">
        <f t="shared" si="67"/>
        <v>9.8293981557490885E-7</v>
      </c>
      <c r="G131" s="30">
        <f t="shared" si="44"/>
        <v>-9.9017060184425102E-5</v>
      </c>
      <c r="H131" s="30">
        <f t="shared" si="72"/>
        <v>2E-3</v>
      </c>
      <c r="I131" s="31">
        <f t="shared" si="71"/>
        <v>-2.099017060184425E-3</v>
      </c>
      <c r="J131" s="30">
        <f t="shared" si="53"/>
        <v>0.99999801706018443</v>
      </c>
      <c r="K131" s="30">
        <f t="shared" si="54"/>
        <v>0</v>
      </c>
      <c r="L131" s="29">
        <v>8.8109325818685386E-2</v>
      </c>
      <c r="M131" s="29">
        <v>0.1205813644597212</v>
      </c>
      <c r="N131" s="37">
        <f t="shared" si="55"/>
        <v>3.5243730327474146E-2</v>
      </c>
      <c r="O131" s="37">
        <f t="shared" si="56"/>
        <v>4.823254578388847E-2</v>
      </c>
      <c r="P131" s="32">
        <f t="shared" si="68"/>
        <v>0.60000000000000009</v>
      </c>
      <c r="Q131" s="32">
        <f t="shared" si="73"/>
        <v>0.30531108946882324</v>
      </c>
      <c r="R131" s="49">
        <v>108</v>
      </c>
      <c r="S131" s="50">
        <f t="shared" si="75"/>
        <v>3.1610155845265261E-4</v>
      </c>
      <c r="T131" s="50">
        <f t="shared" si="75"/>
        <v>0.29419015989408548</v>
      </c>
      <c r="U131" s="50">
        <f t="shared" si="75"/>
        <v>0.35302819187290257</v>
      </c>
      <c r="V131" s="50">
        <f t="shared" si="75"/>
        <v>7.354753997352137E-2</v>
      </c>
      <c r="W131" s="50">
        <f t="shared" si="75"/>
        <v>7.354753997352137E-2</v>
      </c>
      <c r="X131" s="50">
        <f t="shared" si="75"/>
        <v>1.2000003811786519E-2</v>
      </c>
      <c r="Y131" s="50">
        <f t="shared" si="75"/>
        <v>0.11931210104066133</v>
      </c>
      <c r="Z131" s="32">
        <f t="shared" si="75"/>
        <v>9.4217720900864296E-5</v>
      </c>
      <c r="AA131" s="32">
        <f t="shared" si="75"/>
        <v>1.8824179473003307E-4</v>
      </c>
      <c r="AB131" s="32">
        <f t="shared" si="75"/>
        <v>0</v>
      </c>
      <c r="AC131" s="32">
        <f t="shared" si="75"/>
        <v>4.2013319858701482E-5</v>
      </c>
      <c r="AE131" s="19">
        <f t="shared" si="61"/>
        <v>1.2959690791954577E-5</v>
      </c>
      <c r="AF131" s="19">
        <f t="shared" si="62"/>
        <v>7.6950346156199814E-6</v>
      </c>
      <c r="AG131" s="19">
        <f t="shared" si="63"/>
        <v>1.9789182496811217E-4</v>
      </c>
      <c r="AH131" s="19">
        <f t="shared" si="64"/>
        <v>9.0072595446670317E-2</v>
      </c>
      <c r="AI131" s="19">
        <f t="shared" si="65"/>
        <v>8.9202109174292818E-2</v>
      </c>
    </row>
    <row r="132" spans="1:56" x14ac:dyDescent="0.25">
      <c r="A132" s="45">
        <f t="shared" si="66"/>
        <v>151</v>
      </c>
      <c r="B132" s="32">
        <f t="shared" si="51"/>
        <v>7.9749378818151015E-2</v>
      </c>
      <c r="C132" s="28">
        <f t="shared" si="42"/>
        <v>1.0000000000000002E-6</v>
      </c>
      <c r="D132" s="33">
        <f t="shared" si="52"/>
        <v>5.4264868743418777E-5</v>
      </c>
      <c r="E132" s="28">
        <f t="shared" si="43"/>
        <v>1E-4</v>
      </c>
      <c r="F132" s="34">
        <f t="shared" si="67"/>
        <v>9.5951852301801114E-7</v>
      </c>
      <c r="G132" s="30">
        <f t="shared" si="44"/>
        <v>-9.9040481476981996E-5</v>
      </c>
      <c r="H132" s="30">
        <f t="shared" si="72"/>
        <v>2E-3</v>
      </c>
      <c r="I132" s="31">
        <f t="shared" si="71"/>
        <v>-2.0990404814769819E-3</v>
      </c>
      <c r="J132" s="30">
        <f t="shared" si="53"/>
        <v>0.99999804048147689</v>
      </c>
      <c r="K132" s="30">
        <f t="shared" si="54"/>
        <v>0</v>
      </c>
      <c r="L132" s="29">
        <v>8.8109325818685386E-2</v>
      </c>
      <c r="M132" s="29">
        <v>0.1205813644597212</v>
      </c>
      <c r="N132" s="37">
        <f t="shared" si="55"/>
        <v>1.7621865163737073E-2</v>
      </c>
      <c r="O132" s="37">
        <f t="shared" si="56"/>
        <v>2.4116272891944235E-2</v>
      </c>
      <c r="P132" s="32">
        <f t="shared" si="68"/>
        <v>0.8</v>
      </c>
      <c r="Q132" s="32">
        <f t="shared" si="73"/>
        <v>0.30531108946882324</v>
      </c>
      <c r="R132" s="49">
        <v>109</v>
      </c>
      <c r="S132" s="50">
        <f t="shared" si="75"/>
        <v>3.1610155845265261E-4</v>
      </c>
      <c r="T132" s="50">
        <f t="shared" si="75"/>
        <v>0.29419015989408548</v>
      </c>
      <c r="U132" s="50">
        <f t="shared" si="75"/>
        <v>0.35302819187290257</v>
      </c>
      <c r="V132" s="50">
        <f t="shared" si="75"/>
        <v>7.354753997352137E-2</v>
      </c>
      <c r="W132" s="50">
        <f t="shared" si="75"/>
        <v>7.354753997352137E-2</v>
      </c>
      <c r="X132" s="50">
        <f t="shared" si="75"/>
        <v>1.2000003811786519E-2</v>
      </c>
      <c r="Y132" s="50">
        <f t="shared" si="75"/>
        <v>0.11931210104066133</v>
      </c>
      <c r="Z132" s="32">
        <f t="shared" si="75"/>
        <v>9.4217720900864296E-5</v>
      </c>
      <c r="AA132" s="32">
        <f t="shared" si="75"/>
        <v>1.8824179473003307E-4</v>
      </c>
      <c r="AB132" s="32">
        <f t="shared" si="75"/>
        <v>0</v>
      </c>
      <c r="AC132" s="32">
        <f t="shared" si="75"/>
        <v>4.2013319858701482E-5</v>
      </c>
      <c r="AE132" s="19">
        <f t="shared" si="61"/>
        <v>1.2539282622881063E-5</v>
      </c>
      <c r="AF132" s="19">
        <f t="shared" si="62"/>
        <v>7.4492276453195542E-6</v>
      </c>
      <c r="AG132" s="19">
        <f t="shared" si="63"/>
        <v>1.9167136573364311E-4</v>
      </c>
      <c r="AH132" s="19">
        <f t="shared" si="64"/>
        <v>9.0076265164203626E-2</v>
      </c>
      <c r="AI132" s="19">
        <f t="shared" si="65"/>
        <v>8.9205326131133342E-2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6F9F-2725-3949-A051-8EF04A2E7177}">
  <dimension ref="A2:CB142"/>
  <sheetViews>
    <sheetView topLeftCell="A4" zoomScale="85" zoomScaleNormal="85" workbookViewId="0">
      <selection activeCell="D23" sqref="D23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1.9116867369647596E-2</v>
      </c>
      <c r="E5" s="3">
        <f>D5</f>
        <v>1.9116867369647596E-2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2E-3</v>
      </c>
      <c r="M6" s="1" t="s">
        <v>23</v>
      </c>
      <c r="N6" s="14">
        <f>-LN(H43/H23)/(A43-A23)</f>
        <v>7.3716377403738376E-2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0.16888035443206065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4.9066611977342009E-2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42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1.2271040085418037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9.7332087211165111E-2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3.9207595235277892E-2</v>
      </c>
      <c r="T12" s="1">
        <f ca="1">AVERAGE(INDIRECT(ADDRESS(23,COLUMN())&amp;":"&amp;ADDRESS(23 + $L$20,COLUMN())))</f>
        <v>0.10019866263419548</v>
      </c>
      <c r="U12" s="1">
        <f ca="1">AVERAGE(INDIRECT(ADDRESS(23,COLUMN())&amp;":"&amp;ADDRESS(23 + $L$20,COLUMN())))</f>
        <v>0.12023839516103459</v>
      </c>
      <c r="V12" s="1">
        <f ca="1">AVERAGE(INDIRECT(ADDRESS(23,COLUMN())&amp;":"&amp;ADDRESS(23 + $L$20,COLUMN())))</f>
        <v>2.504966565854887E-2</v>
      </c>
      <c r="W12" s="1">
        <f ca="1">AVERAGE(INDIRECT(ADDRESS(23,COLUMN())&amp;":"&amp;ADDRESS(23 + $L$20,COLUMN())))</f>
        <v>2.504966565854887E-2</v>
      </c>
      <c r="X12" s="1">
        <f ca="1">AVERAGE(INDIRECT(ADDRESS(23,COLUMN())&amp;":"&amp;ADDRESS(23 + $L$20,COLUMN())))</f>
        <v>8.0277748331643597E-2</v>
      </c>
      <c r="Y12" s="1">
        <f ca="1">AVERAGE(INDIRECT(ADDRESS(23,COLUMN())&amp;":"&amp;ADDRESS(23 + $L$20,COLUMN())))</f>
        <v>6.5793686671290569E-2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0.48462168448476783</v>
      </c>
      <c r="C13" s="9" t="s">
        <v>49</v>
      </c>
      <c r="D13" s="9">
        <f>(1-EXP(-$N$6))*F13/SUM($F$5,$F$13,$F$14)</f>
        <v>3.0614693396319701E-2</v>
      </c>
      <c r="E13" s="3">
        <f>D13</f>
        <v>3.0614693396319701E-2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4.5</v>
      </c>
      <c r="P13" s="1" t="s">
        <v>51</v>
      </c>
      <c r="Q13" s="1">
        <f ca="1">_xlfn.STDEV.P(INDIRECT(ADDRESS(23,COLUMN())&amp;":"&amp;ADDRESS(23 + $L$20,COLUMN())))</f>
        <v>5.9894474083109238E-2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4.7421468183407992E-2</v>
      </c>
      <c r="T13" s="1">
        <f ca="1">_xlfn.STDEV.P(INDIRECT(ADDRESS(23,COLUMN())&amp;":"&amp;ADDRESS(23 + $L$20,COLUMN())))</f>
        <v>6.8622746396157966E-2</v>
      </c>
      <c r="U13" s="1">
        <f ca="1">_xlfn.STDEV.P(INDIRECT(ADDRESS(23,COLUMN())&amp;":"&amp;ADDRESS(23 + $L$20,COLUMN())))</f>
        <v>8.2347295675389523E-2</v>
      </c>
      <c r="V13" s="1">
        <f ca="1">_xlfn.STDEV.P(INDIRECT(ADDRESS(23,COLUMN())&amp;":"&amp;ADDRESS(23 + $L$20,COLUMN())))</f>
        <v>1.7155686599039491E-2</v>
      </c>
      <c r="W13" s="1">
        <f ca="1">_xlfn.STDEV.P(INDIRECT(ADDRESS(23,COLUMN())&amp;":"&amp;ADDRESS(23 + $L$20,COLUMN())))</f>
        <v>1.7155686599039491E-2</v>
      </c>
      <c r="X13" s="1">
        <f ca="1">_xlfn.STDEV.P(INDIRECT(ADDRESS(23,COLUMN())&amp;":"&amp;ADDRESS(23 + $L$20,COLUMN())))</f>
        <v>2.4921464240195118E-2</v>
      </c>
      <c r="Y13" s="1">
        <f ca="1">_xlfn.STDEV.P(INDIRECT(ADDRESS(23,COLUMN())&amp;":"&amp;ADDRESS(23 + $L$20,COLUMN())))</f>
        <v>6.8895720911174452E-3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0.98977240966840008</v>
      </c>
      <c r="C14" s="9" t="s">
        <v>52</v>
      </c>
      <c r="D14" s="9">
        <f>(1-EXP(-$N$6))*F14/SUM($F$5,$F$13,$F$14)</f>
        <v>2.1333315760331373E-2</v>
      </c>
      <c r="E14" s="3">
        <f>D14</f>
        <v>2.1333315760331373E-2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3.9015971076596906E-2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4.1966817228856627E-4</v>
      </c>
      <c r="T14" s="1">
        <f ca="1">MIN(INDIRECT(ADDRESS(23,COLUMN())&amp;":"&amp;ADDRESS(23 + $L$20,COLUMN())))</f>
        <v>4.6044662323997829E-2</v>
      </c>
      <c r="U14" s="1">
        <f ca="1">MIN(INDIRECT(ADDRESS(23,COLUMN())&amp;":"&amp;ADDRESS(23 + $L$20,COLUMN())))</f>
        <v>5.5253594788797392E-2</v>
      </c>
      <c r="V14" s="1">
        <f ca="1">MIN(INDIRECT(ADDRESS(23,COLUMN())&amp;":"&amp;ADDRESS(23 + $L$20,COLUMN())))</f>
        <v>1.1511165580999457E-2</v>
      </c>
      <c r="W14" s="1">
        <f ca="1">MIN(INDIRECT(ADDRESS(23,COLUMN())&amp;":"&amp;ADDRESS(23 + $L$20,COLUMN())))</f>
        <v>1.1511165580999457E-2</v>
      </c>
      <c r="X14" s="1">
        <f ca="1">MIN(INDIRECT(ADDRESS(23,COLUMN())&amp;":"&amp;ADDRESS(23 + $L$20,COLUMN())))</f>
        <v>1.1999959961862013E-2</v>
      </c>
      <c r="Y14" s="1">
        <f ca="1">MIN(INDIRECT(ADDRESS(23,COLUMN())&amp;":"&amp;ADDRESS(23 + $L$20,COLUMN())))</f>
        <v>0.05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3.3657224847664149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0.30225855511453315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0.16888035443206065</v>
      </c>
      <c r="T15" s="1">
        <f ca="1">MAX(INDIRECT(ADDRESS(23,COLUMN())&amp;":"&amp;ADDRESS(23 + $L$20,COLUMN())))</f>
        <v>0.3339571144631675</v>
      </c>
      <c r="U15" s="1">
        <f ca="1">MAX(INDIRECT(ADDRESS(23,COLUMN())&amp;":"&amp;ADDRESS(23 + $L$20,COLUMN())))</f>
        <v>0.40074853735580102</v>
      </c>
      <c r="V15" s="1">
        <f ca="1">MAX(INDIRECT(ADDRESS(23,COLUMN())&amp;":"&amp;ADDRESS(23 + $L$20,COLUMN())))</f>
        <v>8.3489278615791876E-2</v>
      </c>
      <c r="W15" s="1">
        <f ca="1">MAX(INDIRECT(ADDRESS(23,COLUMN())&amp;":"&amp;ADDRESS(23 + $L$20,COLUMN())))</f>
        <v>8.3489278615791876E-2</v>
      </c>
      <c r="X15" s="1">
        <f ca="1">MAX(INDIRECT(ADDRESS(23,COLUMN())&amp;":"&amp;ADDRESS(23 + $L$20,COLUMN())))</f>
        <v>0.18321480000923659</v>
      </c>
      <c r="Y15" s="1">
        <f ca="1">MAX(INDIRECT(ADDRESS(23,COLUMN())&amp;":"&amp;ADDRESS(23 + $L$20,COLUMN())))</f>
        <v>7.2376955411781574E-2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0.22724683041944801</v>
      </c>
      <c r="E16" s="11"/>
      <c r="F16" s="11"/>
      <c r="G16" s="11"/>
      <c r="H16" s="11" t="s">
        <v>57</v>
      </c>
      <c r="I16" s="16">
        <v>0.05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0.11432429930250959</v>
      </c>
      <c r="R16" s="38">
        <f ca="1">R14/(R14+R15)</f>
        <v>0</v>
      </c>
      <c r="S16" s="38">
        <f t="shared" ref="S16:Y16" ca="1" si="5">S14/(S14+S15)</f>
        <v>2.4788429784756878E-3</v>
      </c>
      <c r="T16" s="38">
        <f t="shared" ca="1" si="5"/>
        <v>0.12116959745108487</v>
      </c>
      <c r="U16" s="38">
        <f t="shared" ca="1" si="5"/>
        <v>0.12116959745108487</v>
      </c>
      <c r="V16" s="38">
        <f t="shared" ca="1" si="5"/>
        <v>0.12116959745108487</v>
      </c>
      <c r="W16" s="38">
        <f t="shared" ca="1" si="5"/>
        <v>0.12116959745108487</v>
      </c>
      <c r="X16" s="38">
        <f t="shared" ca="1" si="5"/>
        <v>6.1470556650729674E-2</v>
      </c>
      <c r="Y16" s="38">
        <f t="shared" ca="1" si="5"/>
        <v>0.40857365532388756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0.3842748109348757</v>
      </c>
      <c r="E17" s="11"/>
      <c r="F17" s="11"/>
      <c r="G17" s="11"/>
      <c r="H17" s="24" t="s">
        <v>61</v>
      </c>
      <c r="I17" s="15">
        <v>1.0107596046192524</v>
      </c>
      <c r="J17" s="11"/>
      <c r="K17" s="47" t="s">
        <v>93</v>
      </c>
      <c r="L17" s="53">
        <v>1.2E-2</v>
      </c>
      <c r="M17" s="32">
        <f ca="1">X14</f>
        <v>1.1999959961862013E-2</v>
      </c>
      <c r="P17" s="1" t="s">
        <v>62</v>
      </c>
      <c r="Q17" s="1">
        <f t="shared" ref="Q17:W17" si="7">Q23/(Q23+Q99)</f>
        <v>0.19060492074906532</v>
      </c>
      <c r="R17" s="1">
        <f t="shared" si="7"/>
        <v>0</v>
      </c>
      <c r="S17" s="1">
        <f t="shared" si="7"/>
        <v>0.99330755757451561</v>
      </c>
      <c r="T17" s="1">
        <f t="shared" si="7"/>
        <v>0.20951018589291734</v>
      </c>
      <c r="U17" s="1">
        <f t="shared" si="7"/>
        <v>0.20951018589291734</v>
      </c>
      <c r="V17" s="1">
        <f t="shared" si="7"/>
        <v>0.20951018589291734</v>
      </c>
      <c r="W17" s="1">
        <f t="shared" si="7"/>
        <v>0.20951018589291734</v>
      </c>
      <c r="X17" s="1">
        <f>X23/(X23+X99)</f>
        <v>0.50546903234290907</v>
      </c>
      <c r="Y17" s="1">
        <f>Y23/(Y23+Y99)</f>
        <v>0.40935550016336802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15.208333191881428</v>
      </c>
      <c r="J18" s="11"/>
      <c r="K18" s="47" t="s">
        <v>95</v>
      </c>
      <c r="L18" s="53">
        <v>0.9</v>
      </c>
      <c r="M18" s="32">
        <f ca="1">X15</f>
        <v>0.18321480000923659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0.25</v>
      </c>
      <c r="M19" s="32">
        <f ca="1">Y15</f>
        <v>7.2376955411781574E-2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5.0274567684770961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42</v>
      </c>
      <c r="B23" s="32">
        <f>C23/AE23</f>
        <v>1</v>
      </c>
      <c r="C23" s="28">
        <f>MAX(D23-E23,$I$14*E23)</f>
        <v>0.13437406728658635</v>
      </c>
      <c r="D23" s="33">
        <f>I7</f>
        <v>0.16888035443206065</v>
      </c>
      <c r="E23" s="28">
        <f t="shared" ref="E23:E86" si="8">MAX($I$15,((EXP($Y$9+$Y$8*A23)-1)/EXP($Y$9+$Y$8*A23))*F23)</f>
        <v>3.4506287145474282E-2</v>
      </c>
      <c r="F23" s="34">
        <f>I8</f>
        <v>4.9066611977342009E-2</v>
      </c>
      <c r="G23" s="30">
        <f t="shared" ref="G23:G86" si="9">F23-E23</f>
        <v>1.4560324831867727E-2</v>
      </c>
      <c r="H23" s="30">
        <f>$I$3*(F23-E23)</f>
        <v>8.7361948991206365E-3</v>
      </c>
      <c r="I23" s="31">
        <f t="shared" ref="I23:I40" si="10">G23-H23</f>
        <v>5.8241299327470904E-3</v>
      </c>
      <c r="J23" s="30">
        <f>I5</f>
        <v>0.01</v>
      </c>
      <c r="K23" s="30"/>
      <c r="L23" s="29">
        <v>3.6843356390898641E-2</v>
      </c>
      <c r="M23" s="29">
        <v>2.0804204136417995E-2</v>
      </c>
      <c r="N23" s="37">
        <f>L23*(1-P23)+L28*P23</f>
        <v>3.6843356390898641E-2</v>
      </c>
      <c r="O23" s="37">
        <f>M23*(1-P23)+M28*P23</f>
        <v>2.0804204136417995E-2</v>
      </c>
      <c r="P23" s="37">
        <f>0</f>
        <v>0</v>
      </c>
      <c r="Q23" s="32">
        <f t="shared" ref="Q23:Q86" si="11">N23+(H23*($D$5+$D$14))/(C24+E24)</f>
        <v>3.9015971076596906E-2</v>
      </c>
      <c r="R23" s="43">
        <v>0</v>
      </c>
      <c r="S23" s="44">
        <f t="shared" ref="S23:S86" si="12">D23</f>
        <v>0.16888035443206065</v>
      </c>
      <c r="T23" s="44">
        <f t="shared" ref="T23:T86" si="13">Q23*(C23+E23)/(C23*($S$3*(1+$S$5))+E23*(1+$S$7))</f>
        <v>4.6044662323997829E-2</v>
      </c>
      <c r="U23" s="44">
        <f t="shared" ref="U23:U86" si="14">T23*$S$7</f>
        <v>5.5253594788797392E-2</v>
      </c>
      <c r="V23" s="44">
        <f t="shared" ref="V23:V86" si="15">T23*$S$3</f>
        <v>1.1511165580999457E-2</v>
      </c>
      <c r="W23" s="44">
        <f t="shared" ref="W23:W86" si="16">V23*$S$5</f>
        <v>1.1511165580999457E-2</v>
      </c>
      <c r="X23" s="44">
        <f>MIN((C24-AA24)/E23,1-T23-U23)</f>
        <v>0.10450419867125135</v>
      </c>
      <c r="Y23" s="44">
        <f>MIN($I$16*(1+ R23*$I$17),1-V23-W23)</f>
        <v>0.05</v>
      </c>
      <c r="Z23" s="32"/>
      <c r="AA23" s="32"/>
      <c r="AB23" s="32"/>
      <c r="AC23" s="32">
        <f>H23</f>
        <v>8.7361948991206365E-3</v>
      </c>
      <c r="AD23" s="32"/>
      <c r="AE23" s="35">
        <f>C23</f>
        <v>0.13437406728658635</v>
      </c>
      <c r="AF23" s="35">
        <f>E23</f>
        <v>3.4506287145474282E-2</v>
      </c>
      <c r="AG23" s="35">
        <f>H23</f>
        <v>8.7361948991206365E-3</v>
      </c>
      <c r="AH23" s="35">
        <f>I23</f>
        <v>5.8241299327470904E-3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43</v>
      </c>
      <c r="B24" s="32">
        <f t="shared" ref="B24:B87" si="17">C24/AE24</f>
        <v>1</v>
      </c>
      <c r="C24" s="28">
        <f t="shared" ref="C23:C86" si="18">MAX(D24-E24,$I$14*E24)</f>
        <v>0.1283348202120603</v>
      </c>
      <c r="D24" s="33">
        <f t="shared" ref="D24:D87" si="19">EXP(-N24)*D23</f>
        <v>0.16265225760224669</v>
      </c>
      <c r="E24" s="28">
        <f t="shared" si="8"/>
        <v>3.4317437390186396E-2</v>
      </c>
      <c r="F24" s="34">
        <f>MIN(D24/$I$12,F23*EXP(-O24))</f>
        <v>4.8036356995561455E-2</v>
      </c>
      <c r="G24" s="30">
        <f t="shared" si="9"/>
        <v>1.3718919605375059E-2</v>
      </c>
      <c r="H24" s="30">
        <f t="shared" ref="H24:H42" si="20">H23*EXP(-$N$6)</f>
        <v>8.1153582873049485E-3</v>
      </c>
      <c r="I24" s="31">
        <f t="shared" si="10"/>
        <v>5.6035613180701101E-3</v>
      </c>
      <c r="J24" s="30">
        <f t="shared" ref="J24:J87" si="21">1-AP24-I24-H24-E24-C24-AO24</f>
        <v>0.82362882279237815</v>
      </c>
      <c r="K24" s="30">
        <f t="shared" ref="K24:K87" si="22">(C23+E23)*$L$8</f>
        <v>0</v>
      </c>
      <c r="L24" s="29">
        <v>3.6843356390898641E-2</v>
      </c>
      <c r="M24" s="29">
        <v>2.0804204136417995E-2</v>
      </c>
      <c r="N24" s="37">
        <f t="shared" ref="N24:N87" si="23">L24*(1-P24)+L29*P24</f>
        <v>3.7575969311694678E-2</v>
      </c>
      <c r="O24" s="37">
        <f t="shared" ref="O24:O87" si="24">M24*(1-P24)+M29*P24</f>
        <v>2.1220641429354637E-2</v>
      </c>
      <c r="P24" s="32">
        <f>MOD(P23+0.2, 1)</f>
        <v>0.2</v>
      </c>
      <c r="Q24" s="32">
        <f t="shared" si="11"/>
        <v>3.9673002485254759E-2</v>
      </c>
      <c r="R24" s="43">
        <v>1</v>
      </c>
      <c r="S24" s="44">
        <f t="shared" si="12"/>
        <v>0.16265225760224669</v>
      </c>
      <c r="T24" s="44">
        <f t="shared" si="13"/>
        <v>4.6202468298733868E-2</v>
      </c>
      <c r="U24" s="44">
        <f t="shared" si="14"/>
        <v>5.5442961958480641E-2</v>
      </c>
      <c r="V24" s="44">
        <f t="shared" si="15"/>
        <v>1.1550617074683467E-2</v>
      </c>
      <c r="W24" s="44">
        <f t="shared" si="16"/>
        <v>1.1550617074683467E-2</v>
      </c>
      <c r="X24" s="44">
        <f>MIN((C25-AA25)/E24,1-T24-U24-$I$13)</f>
        <v>9.9402821834266838E-2</v>
      </c>
      <c r="Y24" s="44">
        <f>MIN(Y23*$I$17*(1-POWER(R24,$I$19)*$I$18/100000),1-V24-W24-$I$13)</f>
        <v>5.0530294246540645E-2</v>
      </c>
      <c r="Z24" s="32">
        <f t="shared" ref="Z24:Z87" si="25">E23*(1-T23-U23)+H23*$D$14+C23*Y23</f>
        <v>3.7915935766860143E-2</v>
      </c>
      <c r="AA24" s="32">
        <f t="shared" ref="AA24:AA87" si="26">C23*(1-V23-W23-Y23)+$D$5*H23</f>
        <v>0.12472876832480241</v>
      </c>
      <c r="AB24" s="32">
        <f t="shared" ref="AB24:AB87" si="27">AK23*(BF23+BG23)+AL23*(BH23+BI23)</f>
        <v>0</v>
      </c>
      <c r="AC24" s="32">
        <f t="shared" ref="AC24:AC87" si="28">AC23*(1-($D$5+$D$13+$D$14))</f>
        <v>8.1153582873049485E-3</v>
      </c>
      <c r="AD24" s="32"/>
      <c r="AE24" s="35">
        <f t="shared" ref="AE24:AE87" si="29">AE23*(1-V23-W23-Y23)+$D$5*AG23+X23*AF23</f>
        <v>0.1283348202120603</v>
      </c>
      <c r="AF24" s="35">
        <f t="shared" ref="AF24:AF87" si="30">AF23*(1-T23-U23-X23)+AG23*$D$14+Y23*AE23</f>
        <v>3.4309883879602251E-2</v>
      </c>
      <c r="AG24" s="35">
        <f t="shared" ref="AG24:AG87" si="31">AG23*(1-$D$5-$D$14)</f>
        <v>8.3828142155920188E-3</v>
      </c>
      <c r="AH24" s="35">
        <f t="shared" ref="AH24:AH87" si="32">AH23+AE23*V23+U23*AF23</f>
        <v>9.2775284786772733E-3</v>
      </c>
      <c r="AI24" s="35">
        <f t="shared" ref="AI24:AI87" si="33">AI23+T23*AF23+W23*AE23</f>
        <v>1.3135632477996529E-2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44</v>
      </c>
      <c r="B25" s="32">
        <f>C25/AE25</f>
        <v>0.99996437841950725</v>
      </c>
      <c r="C25" s="28">
        <f t="shared" si="18"/>
        <v>0.12245172159617315</v>
      </c>
      <c r="D25" s="33">
        <f t="shared" si="19"/>
        <v>0.1565391206137122</v>
      </c>
      <c r="E25" s="28">
        <f t="shared" si="8"/>
        <v>3.4087399017539044E-2</v>
      </c>
      <c r="F25" s="34">
        <f t="shared" ref="F25:F88" si="35">MIN(D25/$I$12,F24*EXP(-O25))</f>
        <v>4.7008154322380181E-2</v>
      </c>
      <c r="G25" s="30">
        <f t="shared" si="9"/>
        <v>1.2920755304841137E-2</v>
      </c>
      <c r="H25" s="30">
        <f t="shared" si="20"/>
        <v>7.5386413526509479E-3</v>
      </c>
      <c r="I25" s="31">
        <f t="shared" si="10"/>
        <v>5.3821139521901895E-3</v>
      </c>
      <c r="J25" s="30">
        <f t="shared" si="21"/>
        <v>0.83054012408144673</v>
      </c>
      <c r="K25" s="30">
        <f t="shared" si="22"/>
        <v>0</v>
      </c>
      <c r="L25" s="29">
        <v>3.6843356390898641E-2</v>
      </c>
      <c r="M25" s="29">
        <v>2.0804204136417995E-2</v>
      </c>
      <c r="N25" s="37">
        <f t="shared" si="23"/>
        <v>3.8308582232490715E-2</v>
      </c>
      <c r="O25" s="37">
        <f t="shared" si="24"/>
        <v>2.1637078722291279E-2</v>
      </c>
      <c r="P25" s="32">
        <f t="shared" ref="P25:P88" si="36">MOD(P24+0.2, 1)</f>
        <v>0.4</v>
      </c>
      <c r="Q25" s="32">
        <f t="shared" si="11"/>
        <v>4.0334146655385927E-2</v>
      </c>
      <c r="R25" s="43">
        <v>2</v>
      </c>
      <c r="S25" s="44">
        <f t="shared" si="12"/>
        <v>0.1565391206137122</v>
      </c>
      <c r="T25" s="44">
        <f t="shared" si="13"/>
        <v>4.6351182825800273E-2</v>
      </c>
      <c r="U25" s="44">
        <f t="shared" si="14"/>
        <v>5.5621419390960325E-2</v>
      </c>
      <c r="V25" s="44">
        <f t="shared" si="15"/>
        <v>1.1587795706450068E-2</v>
      </c>
      <c r="W25" s="44">
        <f t="shared" si="16"/>
        <v>1.1587795706450068E-2</v>
      </c>
      <c r="X25" s="44">
        <f t="shared" ref="X25:X88" si="37">MIN((C26-AA26)/E25,1-T25-U25-$I$13)</f>
        <v>9.448686894186363E-2</v>
      </c>
      <c r="Y25" s="44">
        <f t="shared" ref="Y25:Y33" si="38">MIN(Y24*$I$17*(1-POWER(R25,$I$19)*$I$18/100000),1-V25-W25-$I$13)</f>
        <v>5.1058445231751251E-2</v>
      </c>
      <c r="Z25" s="32">
        <f t="shared" si="25"/>
        <v>3.748715042957948E-2</v>
      </c>
      <c r="AA25" s="32">
        <f t="shared" si="26"/>
        <v>0.11904047148146785</v>
      </c>
      <c r="AB25" s="32">
        <f t="shared" si="27"/>
        <v>0</v>
      </c>
      <c r="AC25" s="32">
        <f t="shared" si="28"/>
        <v>7.5386413526509479E-3</v>
      </c>
      <c r="AD25" s="32"/>
      <c r="AE25" s="35">
        <f t="shared" si="29"/>
        <v>0.12245608367541462</v>
      </c>
      <c r="AF25" s="35">
        <f t="shared" si="30"/>
        <v>3.4075571146160243E-2</v>
      </c>
      <c r="AG25" s="35">
        <f t="shared" si="31"/>
        <v>8.0437278454267309E-3</v>
      </c>
      <c r="AH25" s="35">
        <f t="shared" si="32"/>
        <v>1.2662116431031805E-2</v>
      </c>
      <c r="AI25" s="35">
        <f t="shared" si="33"/>
        <v>1.6203180165894948E-2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45</v>
      </c>
      <c r="B26" s="32">
        <f t="shared" si="17"/>
        <v>0.99989226957180122</v>
      </c>
      <c r="C26" s="28">
        <f t="shared" si="18"/>
        <v>0.11672656281842737</v>
      </c>
      <c r="D26" s="33">
        <f t="shared" si="19"/>
        <v>0.15054540839046848</v>
      </c>
      <c r="E26" s="28">
        <f t="shared" si="8"/>
        <v>3.3818845572041109E-2</v>
      </c>
      <c r="F26" s="34">
        <f t="shared" si="35"/>
        <v>4.5982807051198643E-2</v>
      </c>
      <c r="G26" s="30">
        <f t="shared" si="9"/>
        <v>1.2163961479157534E-2</v>
      </c>
      <c r="H26" s="30">
        <f t="shared" si="20"/>
        <v>7.0029087357487592E-3</v>
      </c>
      <c r="I26" s="31">
        <f t="shared" si="10"/>
        <v>5.1610527434087748E-3</v>
      </c>
      <c r="J26" s="30">
        <f t="shared" si="21"/>
        <v>0.83729063013037408</v>
      </c>
      <c r="K26" s="30">
        <f t="shared" si="22"/>
        <v>0</v>
      </c>
      <c r="L26" s="29">
        <v>3.6843356390898641E-2</v>
      </c>
      <c r="M26" s="29">
        <v>2.0804204136417995E-2</v>
      </c>
      <c r="N26" s="37">
        <f t="shared" si="23"/>
        <v>3.9041195153286752E-2</v>
      </c>
      <c r="O26" s="37">
        <f t="shared" si="24"/>
        <v>2.2053516015227922E-2</v>
      </c>
      <c r="P26" s="32">
        <f t="shared" si="36"/>
        <v>0.60000000000000009</v>
      </c>
      <c r="Q26" s="32">
        <f t="shared" si="11"/>
        <v>4.0999160449295344E-2</v>
      </c>
      <c r="R26" s="43">
        <v>3</v>
      </c>
      <c r="S26" s="44">
        <f t="shared" si="12"/>
        <v>0.15054540839046848</v>
      </c>
      <c r="T26" s="44">
        <f t="shared" si="13"/>
        <v>4.6490018931034813E-2</v>
      </c>
      <c r="U26" s="44">
        <f t="shared" si="14"/>
        <v>5.5788022717241773E-2</v>
      </c>
      <c r="V26" s="44">
        <f t="shared" si="15"/>
        <v>1.1622504732758703E-2</v>
      </c>
      <c r="W26" s="44">
        <f t="shared" si="16"/>
        <v>1.1622504732758703E-2</v>
      </c>
      <c r="X26" s="44">
        <f t="shared" si="37"/>
        <v>8.9740387326992688E-2</v>
      </c>
      <c r="Y26" s="44">
        <f t="shared" si="38"/>
        <v>5.1584267850038966E-2</v>
      </c>
      <c r="Z26" s="32">
        <f t="shared" si="25"/>
        <v>3.7024436973951393E-2</v>
      </c>
      <c r="AA26" s="32">
        <f t="shared" si="26"/>
        <v>0.11350575121488815</v>
      </c>
      <c r="AB26" s="32">
        <f t="shared" si="27"/>
        <v>0</v>
      </c>
      <c r="AC26" s="32">
        <f t="shared" si="28"/>
        <v>7.0029087357487592E-3</v>
      </c>
      <c r="AD26" s="32"/>
      <c r="AE26" s="35">
        <f t="shared" si="29"/>
        <v>0.11673913917587835</v>
      </c>
      <c r="AF26" s="35">
        <f t="shared" si="30"/>
        <v>3.3805119087010088E-2</v>
      </c>
      <c r="AG26" s="35">
        <f t="shared" si="31"/>
        <v>7.7183575810315088E-3</v>
      </c>
      <c r="AH26" s="35">
        <f t="shared" si="32"/>
        <v>1.597644414538155E-2</v>
      </c>
      <c r="AI26" s="35">
        <f t="shared" si="33"/>
        <v>1.9201619274626849E-2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46</v>
      </c>
      <c r="B27" s="32">
        <f t="shared" si="17"/>
        <v>0.99978341838671114</v>
      </c>
      <c r="C27" s="28">
        <f t="shared" si="18"/>
        <v>0.11116078845728533</v>
      </c>
      <c r="D27" s="33">
        <f t="shared" si="19"/>
        <v>0.14467515914660226</v>
      </c>
      <c r="E27" s="28">
        <f t="shared" si="8"/>
        <v>3.3514370689316932E-2</v>
      </c>
      <c r="F27" s="34">
        <f t="shared" si="35"/>
        <v>4.4961097395874658E-2</v>
      </c>
      <c r="G27" s="30">
        <f t="shared" si="9"/>
        <v>1.1446726706557726E-2</v>
      </c>
      <c r="H27" s="30">
        <f t="shared" si="20"/>
        <v>6.5052478911178354E-3</v>
      </c>
      <c r="I27" s="31">
        <f t="shared" si="10"/>
        <v>4.941478815439891E-3</v>
      </c>
      <c r="J27" s="30">
        <f t="shared" si="21"/>
        <v>0.84387811414683989</v>
      </c>
      <c r="K27" s="30">
        <f t="shared" si="22"/>
        <v>0</v>
      </c>
      <c r="L27" s="29">
        <v>3.6843356390898641E-2</v>
      </c>
      <c r="M27" s="29">
        <v>2.0804204136417995E-2</v>
      </c>
      <c r="N27" s="37">
        <f t="shared" si="23"/>
        <v>3.9773808074082789E-2</v>
      </c>
      <c r="O27" s="37">
        <f t="shared" si="24"/>
        <v>2.2469953308164564E-2</v>
      </c>
      <c r="P27" s="32">
        <f t="shared" si="36"/>
        <v>0.8</v>
      </c>
      <c r="Q27" s="32">
        <f t="shared" si="11"/>
        <v>4.1667817295185351E-2</v>
      </c>
      <c r="R27" s="43">
        <v>4</v>
      </c>
      <c r="S27" s="44">
        <f t="shared" si="12"/>
        <v>0.14467515914660226</v>
      </c>
      <c r="T27" s="44">
        <f t="shared" si="13"/>
        <v>4.6618238401472639E-2</v>
      </c>
      <c r="U27" s="44">
        <f t="shared" si="14"/>
        <v>5.5941886081767166E-2</v>
      </c>
      <c r="V27" s="44">
        <f t="shared" si="15"/>
        <v>1.165455960036816E-2</v>
      </c>
      <c r="W27" s="44">
        <f t="shared" si="16"/>
        <v>1.165455960036816E-2</v>
      </c>
      <c r="X27" s="44">
        <f t="shared" si="37"/>
        <v>8.5149509428001174E-2</v>
      </c>
      <c r="Y27" s="44">
        <f t="shared" si="38"/>
        <v>5.2107576106349862E-2</v>
      </c>
      <c r="Z27" s="32">
        <f t="shared" si="25"/>
        <v>3.6530569821067921E-2</v>
      </c>
      <c r="AA27" s="32">
        <f t="shared" si="26"/>
        <v>0.10812587215669861</v>
      </c>
      <c r="AB27" s="32">
        <f t="shared" si="27"/>
        <v>0</v>
      </c>
      <c r="AC27" s="32">
        <f t="shared" si="28"/>
        <v>6.5052478911178354E-3</v>
      </c>
      <c r="AD27" s="32"/>
      <c r="AE27" s="35">
        <f t="shared" si="29"/>
        <v>0.1111848690555987</v>
      </c>
      <c r="AF27" s="35">
        <f t="shared" si="30"/>
        <v>3.3500474411859299E-2</v>
      </c>
      <c r="AG27" s="35">
        <f t="shared" si="31"/>
        <v>7.406148603416123E-3</v>
      </c>
      <c r="AH27" s="35">
        <f t="shared" si="32"/>
        <v>1.9219166094536555E-2</v>
      </c>
      <c r="AI27" s="35">
        <f t="shared" si="33"/>
        <v>2.2130021098517656E-2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47</v>
      </c>
      <c r="B28" s="32">
        <f t="shared" si="17"/>
        <v>0.99963794045034504</v>
      </c>
      <c r="C28" s="28">
        <f t="shared" si="18"/>
        <v>0.10575550132823147</v>
      </c>
      <c r="D28" s="33">
        <f t="shared" si="19"/>
        <v>0.13893198912117463</v>
      </c>
      <c r="E28" s="28">
        <f t="shared" si="8"/>
        <v>3.3176487792943153E-2</v>
      </c>
      <c r="F28" s="34">
        <f t="shared" si="35"/>
        <v>4.3943785857778743E-2</v>
      </c>
      <c r="G28" s="30">
        <f>F28-E28</f>
        <v>1.076729806483559E-2</v>
      </c>
      <c r="H28" s="30">
        <f t="shared" si="20"/>
        <v>6.0429532529625817E-3</v>
      </c>
      <c r="I28" s="31">
        <f t="shared" si="10"/>
        <v>4.7243448118730082E-3</v>
      </c>
      <c r="J28" s="30">
        <f t="shared" si="21"/>
        <v>0.85030071281398989</v>
      </c>
      <c r="K28" s="30">
        <f t="shared" si="22"/>
        <v>0</v>
      </c>
      <c r="L28" s="29">
        <v>4.050642099487882E-2</v>
      </c>
      <c r="M28" s="29">
        <v>2.2886390601101207E-2</v>
      </c>
      <c r="N28" s="37">
        <f t="shared" si="23"/>
        <v>4.050642099487882E-2</v>
      </c>
      <c r="O28" s="37">
        <f t="shared" si="24"/>
        <v>2.2886390601101207E-2</v>
      </c>
      <c r="P28" s="32">
        <f t="shared" si="36"/>
        <v>0</v>
      </c>
      <c r="Q28" s="32">
        <f t="shared" si="11"/>
        <v>4.2339969765209026E-2</v>
      </c>
      <c r="R28" s="43">
        <v>5</v>
      </c>
      <c r="S28" s="44">
        <f t="shared" si="12"/>
        <v>0.13893198912117463</v>
      </c>
      <c r="T28" s="44">
        <f t="shared" si="13"/>
        <v>4.6735219249925936E-2</v>
      </c>
      <c r="U28" s="44">
        <f t="shared" si="14"/>
        <v>5.6082263099911121E-2</v>
      </c>
      <c r="V28" s="44">
        <f t="shared" si="15"/>
        <v>1.1683804812481484E-2</v>
      </c>
      <c r="W28" s="44">
        <f t="shared" si="16"/>
        <v>1.1683804812481484E-2</v>
      </c>
      <c r="X28" s="44">
        <f t="shared" si="37"/>
        <v>8.0565437960773215E-2</v>
      </c>
      <c r="Y28" s="44">
        <f t="shared" si="38"/>
        <v>5.2628183221099779E-2</v>
      </c>
      <c r="Z28" s="32">
        <f t="shared" si="25"/>
        <v>3.6008230411383443E-2</v>
      </c>
      <c r="AA28" s="32">
        <f t="shared" si="26"/>
        <v>0.10290176910524795</v>
      </c>
      <c r="AB28" s="32">
        <f t="shared" si="27"/>
        <v>0</v>
      </c>
      <c r="AC28" s="32">
        <f t="shared" si="28"/>
        <v>6.0429532529625817E-3</v>
      </c>
      <c r="AD28" s="32"/>
      <c r="AE28" s="35">
        <f t="shared" si="29"/>
        <v>0.10579380498562085</v>
      </c>
      <c r="AF28" s="35">
        <f t="shared" si="30"/>
        <v>3.316368435707006E-2</v>
      </c>
      <c r="AG28" s="35">
        <f t="shared" si="31"/>
        <v>7.1065685361201029E-3</v>
      </c>
      <c r="AH28" s="35">
        <f t="shared" si="32"/>
        <v>2.2389056500837549E-2</v>
      </c>
      <c r="AI28" s="35">
        <f t="shared" si="33"/>
        <v>2.498756488427975E-2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48</v>
      </c>
      <c r="B29" s="32">
        <f t="shared" si="17"/>
        <v>0.99945611241308419</v>
      </c>
      <c r="C29" s="28">
        <f t="shared" si="18"/>
        <v>0.10050692876185627</v>
      </c>
      <c r="D29" s="33">
        <f t="shared" si="19"/>
        <v>0.13331446083335818</v>
      </c>
      <c r="E29" s="28">
        <f t="shared" si="8"/>
        <v>3.2807532071501923E-2</v>
      </c>
      <c r="F29" s="34">
        <f t="shared" si="35"/>
        <v>4.2931482384772686E-2</v>
      </c>
      <c r="G29" s="30">
        <f t="shared" si="9"/>
        <v>1.0123950313270763E-2</v>
      </c>
      <c r="H29" s="30">
        <f t="shared" si="20"/>
        <v>5.6135115261866011E-3</v>
      </c>
      <c r="I29" s="31">
        <f t="shared" si="10"/>
        <v>4.510438787084162E-3</v>
      </c>
      <c r="J29" s="30">
        <f t="shared" si="21"/>
        <v>0.85656158885337108</v>
      </c>
      <c r="K29" s="30">
        <f t="shared" si="22"/>
        <v>0</v>
      </c>
      <c r="L29" s="29">
        <v>4.050642099487882E-2</v>
      </c>
      <c r="M29" s="29">
        <v>2.2886390601101207E-2</v>
      </c>
      <c r="N29" s="37">
        <f t="shared" si="23"/>
        <v>4.1273821820976719E-2</v>
      </c>
      <c r="O29" s="37">
        <f t="shared" si="24"/>
        <v>2.3305811040818594E-2</v>
      </c>
      <c r="P29" s="32">
        <f t="shared" si="36"/>
        <v>0.2</v>
      </c>
      <c r="Q29" s="32">
        <f t="shared" si="11"/>
        <v>4.3050202828809843E-2</v>
      </c>
      <c r="R29" s="43">
        <v>6</v>
      </c>
      <c r="S29" s="44">
        <f t="shared" si="12"/>
        <v>0.13331446083335818</v>
      </c>
      <c r="T29" s="44">
        <f t="shared" si="13"/>
        <v>4.6877505032037345E-2</v>
      </c>
      <c r="U29" s="44">
        <f t="shared" si="14"/>
        <v>5.6253006038444811E-2</v>
      </c>
      <c r="V29" s="44">
        <f t="shared" si="15"/>
        <v>1.1719376258009336E-2</v>
      </c>
      <c r="W29" s="44">
        <f t="shared" si="16"/>
        <v>1.1719376258009336E-2</v>
      </c>
      <c r="X29" s="44">
        <f t="shared" si="37"/>
        <v>7.6175357346339248E-2</v>
      </c>
      <c r="Y29" s="44">
        <f>MIN(Y28*$I$17*(1-POWER(R29,$I$19)*$I$18/100000),1-V29-W29-$I$13)</f>
        <v>5.31459017368211E-2</v>
      </c>
      <c r="Z29" s="32">
        <f t="shared" si="25"/>
        <v>3.5460000975274436E-2</v>
      </c>
      <c r="AA29" s="32">
        <f t="shared" si="26"/>
        <v>9.7834050492817556E-2</v>
      </c>
      <c r="AB29" s="32">
        <f t="shared" si="27"/>
        <v>0</v>
      </c>
      <c r="AC29" s="32">
        <f t="shared" si="28"/>
        <v>5.6135115261866011E-3</v>
      </c>
      <c r="AD29" s="32"/>
      <c r="AE29" s="35">
        <f t="shared" si="29"/>
        <v>0.10056162298031537</v>
      </c>
      <c r="AF29" s="35">
        <f t="shared" si="30"/>
        <v>3.2801373494405289E-2</v>
      </c>
      <c r="AG29" s="35">
        <f t="shared" si="31"/>
        <v>6.8191065374082985E-3</v>
      </c>
      <c r="AH29" s="35">
        <f t="shared" si="32"/>
        <v>2.5485025140134884E-2</v>
      </c>
      <c r="AI29" s="35">
        <f t="shared" si="33"/>
        <v>2.7773551111664484E-2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49</v>
      </c>
      <c r="B30" s="32">
        <f t="shared" si="17"/>
        <v>0.99923464038097398</v>
      </c>
      <c r="C30" s="28">
        <f t="shared" si="18"/>
        <v>9.5416078607136939E-2</v>
      </c>
      <c r="D30" s="33">
        <f t="shared" si="19"/>
        <v>0.12782593837426742</v>
      </c>
      <c r="E30" s="28">
        <f t="shared" si="8"/>
        <v>3.2409859767130483E-2</v>
      </c>
      <c r="F30" s="34">
        <f t="shared" si="35"/>
        <v>4.1924910814176999E-2</v>
      </c>
      <c r="G30" s="30">
        <f>F30-E30</f>
        <v>9.5150510470465161E-3</v>
      </c>
      <c r="H30" s="30">
        <f t="shared" si="20"/>
        <v>5.2145880226991959E-3</v>
      </c>
      <c r="I30" s="31">
        <f t="shared" si="10"/>
        <v>4.3004630243473202E-3</v>
      </c>
      <c r="J30" s="30">
        <f t="shared" si="21"/>
        <v>0.86265901057868599</v>
      </c>
      <c r="K30" s="30">
        <f t="shared" si="22"/>
        <v>0</v>
      </c>
      <c r="L30" s="29">
        <v>4.050642099487882E-2</v>
      </c>
      <c r="M30" s="29">
        <v>2.2886390601101207E-2</v>
      </c>
      <c r="N30" s="37">
        <f t="shared" si="23"/>
        <v>4.2041222647074605E-2</v>
      </c>
      <c r="O30" s="37">
        <f t="shared" si="24"/>
        <v>2.3725231480535978E-2</v>
      </c>
      <c r="P30" s="32">
        <f t="shared" si="36"/>
        <v>0.4</v>
      </c>
      <c r="Q30" s="32">
        <f t="shared" si="11"/>
        <v>4.376353951227846E-2</v>
      </c>
      <c r="R30" s="43">
        <v>7</v>
      </c>
      <c r="S30" s="44">
        <f t="shared" si="12"/>
        <v>0.12782593837426742</v>
      </c>
      <c r="T30" s="44">
        <f t="shared" si="13"/>
        <v>4.7005530283472936E-2</v>
      </c>
      <c r="U30" s="44">
        <f t="shared" si="14"/>
        <v>5.6406636340167522E-2</v>
      </c>
      <c r="V30" s="44">
        <f t="shared" si="15"/>
        <v>1.1751382570868234E-2</v>
      </c>
      <c r="W30" s="44">
        <f t="shared" si="16"/>
        <v>1.1751382570868234E-2</v>
      </c>
      <c r="X30" s="44">
        <f t="shared" si="37"/>
        <v>7.4357434390005223E-2</v>
      </c>
      <c r="Y30" s="44">
        <f t="shared" si="38"/>
        <v>5.3660543626445213E-2</v>
      </c>
      <c r="Z30" s="32">
        <f t="shared" si="25"/>
        <v>3.4885360695766386E-2</v>
      </c>
      <c r="AA30" s="32">
        <f t="shared" si="26"/>
        <v>9.2916953127938795E-2</v>
      </c>
      <c r="AB30" s="32">
        <f t="shared" si="27"/>
        <v>0</v>
      </c>
      <c r="AC30" s="32">
        <f t="shared" si="28"/>
        <v>5.2145880226991959E-3</v>
      </c>
      <c r="AD30" s="32"/>
      <c r="AE30" s="35">
        <f t="shared" si="29"/>
        <v>9.5489162155905694E-2</v>
      </c>
      <c r="AF30" s="35">
        <f t="shared" si="30"/>
        <v>3.2409807021099406E-2</v>
      </c>
      <c r="AG30" s="35">
        <f t="shared" si="31"/>
        <v>6.5432724291872961E-3</v>
      </c>
      <c r="AH30" s="35">
        <f t="shared" si="32"/>
        <v>2.8508720498207345E-2</v>
      </c>
      <c r="AI30" s="35">
        <f t="shared" si="33"/>
        <v>3.0489717159528598E-2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50</v>
      </c>
      <c r="B31" s="32">
        <f t="shared" si="17"/>
        <v>0.99897590181735829</v>
      </c>
      <c r="C31" s="28">
        <f t="shared" si="18"/>
        <v>9.0563058880966288E-2</v>
      </c>
      <c r="D31" s="33">
        <f t="shared" si="19"/>
        <v>0.12246935783248636</v>
      </c>
      <c r="E31" s="28">
        <f t="shared" si="8"/>
        <v>3.1906298951520071E-2</v>
      </c>
      <c r="F31" s="34">
        <f t="shared" si="35"/>
        <v>4.0823119277495455E-2</v>
      </c>
      <c r="G31" s="30">
        <f t="shared" si="9"/>
        <v>8.9168203259753845E-3</v>
      </c>
      <c r="H31" s="30">
        <f t="shared" si="20"/>
        <v>4.8440139687305614E-3</v>
      </c>
      <c r="I31" s="31">
        <f t="shared" si="10"/>
        <v>4.0728063572448231E-3</v>
      </c>
      <c r="J31" s="30">
        <f t="shared" si="21"/>
        <v>0.86861382184153824</v>
      </c>
      <c r="K31" s="30">
        <f t="shared" si="22"/>
        <v>0</v>
      </c>
      <c r="L31" s="29">
        <v>4.050642099487882E-2</v>
      </c>
      <c r="M31" s="29">
        <v>2.2886390601101207E-2</v>
      </c>
      <c r="N31" s="37">
        <f t="shared" si="23"/>
        <v>4.2808623473172498E-2</v>
      </c>
      <c r="O31" s="37">
        <f t="shared" si="24"/>
        <v>2.414465192025337E-2</v>
      </c>
      <c r="P31" s="32">
        <f t="shared" si="36"/>
        <v>0.60000000000000009</v>
      </c>
      <c r="Q31" s="32">
        <f t="shared" si="11"/>
        <v>4.4479803610583388E-2</v>
      </c>
      <c r="R31" s="43">
        <v>8</v>
      </c>
      <c r="S31" s="44">
        <f t="shared" si="12"/>
        <v>0.12246935783248636</v>
      </c>
      <c r="T31" s="44">
        <f t="shared" si="13"/>
        <v>4.7173801447317198E-2</v>
      </c>
      <c r="U31" s="44">
        <f t="shared" si="14"/>
        <v>5.6608561736780638E-2</v>
      </c>
      <c r="V31" s="44">
        <f t="shared" si="15"/>
        <v>1.17934503618293E-2</v>
      </c>
      <c r="W31" s="44">
        <f t="shared" si="16"/>
        <v>1.17934503618293E-2</v>
      </c>
      <c r="X31" s="44">
        <f t="shared" si="37"/>
        <v>8.6724035410707279E-2</v>
      </c>
      <c r="Y31" s="44">
        <f t="shared" si="38"/>
        <v>5.4171920403137924E-2</v>
      </c>
      <c r="Z31" s="32">
        <f t="shared" si="25"/>
        <v>3.4289609050254043E-2</v>
      </c>
      <c r="AA31" s="32">
        <f t="shared" si="26"/>
        <v>8.8153144859742613E-2</v>
      </c>
      <c r="AB31" s="32">
        <f t="shared" si="27"/>
        <v>0</v>
      </c>
      <c r="AC31" s="32">
        <f t="shared" si="28"/>
        <v>4.8440139687305614E-3</v>
      </c>
      <c r="AD31" s="32"/>
      <c r="AE31" s="35">
        <f t="shared" si="29"/>
        <v>9.0655899422810937E-2</v>
      </c>
      <c r="AF31" s="35">
        <f t="shared" si="30"/>
        <v>3.1911918606586716E-2</v>
      </c>
      <c r="AG31" s="35">
        <f t="shared" si="31"/>
        <v>6.2785958611573274E-3</v>
      </c>
      <c r="AH31" s="35">
        <f t="shared" si="32"/>
        <v>3.1458978372567226E-2</v>
      </c>
      <c r="AI31" s="35">
        <f t="shared" si="33"/>
        <v>3.3135287000806125E-2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51</v>
      </c>
      <c r="B32" s="32">
        <f t="shared" si="17"/>
        <v>0.99868738605727814</v>
      </c>
      <c r="C32" s="28">
        <f t="shared" si="18"/>
        <v>8.6380627557418863E-2</v>
      </c>
      <c r="D32" s="33">
        <f t="shared" si="19"/>
        <v>0.1172472360896377</v>
      </c>
      <c r="E32" s="28">
        <f t="shared" si="8"/>
        <v>3.0866608532218846E-2</v>
      </c>
      <c r="F32" s="34">
        <f t="shared" si="35"/>
        <v>3.9082412029879235E-2</v>
      </c>
      <c r="G32" s="30">
        <f t="shared" si="9"/>
        <v>8.2158034976603893E-3</v>
      </c>
      <c r="H32" s="30">
        <f t="shared" si="20"/>
        <v>4.4997747141510584E-3</v>
      </c>
      <c r="I32" s="31">
        <f t="shared" si="10"/>
        <v>3.7160287835093309E-3</v>
      </c>
      <c r="J32" s="30">
        <f t="shared" si="21"/>
        <v>0.8745369604127019</v>
      </c>
      <c r="K32" s="30">
        <f t="shared" si="22"/>
        <v>0</v>
      </c>
      <c r="L32" s="29">
        <v>4.050642099487882E-2</v>
      </c>
      <c r="M32" s="29">
        <v>2.2886390601101207E-2</v>
      </c>
      <c r="N32" s="37">
        <f t="shared" si="23"/>
        <v>4.3576024299270391E-2</v>
      </c>
      <c r="O32" s="37">
        <f t="shared" si="24"/>
        <v>2.4564072359970754E-2</v>
      </c>
      <c r="P32" s="32">
        <f t="shared" si="36"/>
        <v>0.8</v>
      </c>
      <c r="Q32" s="32">
        <f t="shared" si="11"/>
        <v>4.5198830857562745E-2</v>
      </c>
      <c r="R32" s="43">
        <v>9</v>
      </c>
      <c r="S32" s="44">
        <f t="shared" si="12"/>
        <v>0.1172472360896377</v>
      </c>
      <c r="T32" s="44">
        <f t="shared" si="13"/>
        <v>4.7701063269697246E-2</v>
      </c>
      <c r="U32" s="44">
        <f t="shared" si="14"/>
        <v>5.7241275923636689E-2</v>
      </c>
      <c r="V32" s="44">
        <f t="shared" si="15"/>
        <v>1.1925265817424311E-2</v>
      </c>
      <c r="W32" s="44">
        <f t="shared" si="16"/>
        <v>1.1925265817424311E-2</v>
      </c>
      <c r="X32" s="44">
        <f t="shared" si="37"/>
        <v>8.6028227871483884E-2</v>
      </c>
      <c r="Y32" s="44">
        <f t="shared" si="38"/>
        <v>5.4679843231602472E-2</v>
      </c>
      <c r="Z32" s="32">
        <f t="shared" si="25"/>
        <v>3.3604301542579804E-2</v>
      </c>
      <c r="AA32" s="32">
        <f t="shared" si="26"/>
        <v>8.3613584557322623E-2</v>
      </c>
      <c r="AB32" s="32">
        <f t="shared" si="27"/>
        <v>0</v>
      </c>
      <c r="AC32" s="32">
        <f t="shared" si="28"/>
        <v>4.4997747141510584E-3</v>
      </c>
      <c r="AD32" s="32"/>
      <c r="AE32" s="35">
        <f t="shared" si="29"/>
        <v>8.6494160999110323E-2</v>
      </c>
      <c r="AF32" s="35">
        <f t="shared" si="30"/>
        <v>3.08774413562403E-2</v>
      </c>
      <c r="AG32" s="35">
        <f t="shared" si="31"/>
        <v>6.0246255087743859E-3</v>
      </c>
      <c r="AH32" s="35">
        <f t="shared" si="32"/>
        <v>3.4334612036997225E-2</v>
      </c>
      <c r="AI32" s="35">
        <f t="shared" si="33"/>
        <v>3.5709839362806105E-2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52</v>
      </c>
      <c r="B33" s="32">
        <f t="shared" si="17"/>
        <v>0.9983667440760573</v>
      </c>
      <c r="C33" s="28">
        <f t="shared" si="18"/>
        <v>8.2338545722968809E-2</v>
      </c>
      <c r="D33" s="33">
        <f t="shared" si="19"/>
        <v>0.11216168082447942</v>
      </c>
      <c r="E33" s="28">
        <f t="shared" si="8"/>
        <v>2.9823135101510599E-2</v>
      </c>
      <c r="F33" s="34">
        <f t="shared" si="35"/>
        <v>3.7387226941493136E-2</v>
      </c>
      <c r="G33" s="30">
        <f t="shared" si="9"/>
        <v>7.5640918399825369E-3</v>
      </c>
      <c r="H33" s="30">
        <f t="shared" si="20"/>
        <v>4.1799987796937521E-3</v>
      </c>
      <c r="I33" s="31">
        <f t="shared" si="10"/>
        <v>3.3840930602887847E-3</v>
      </c>
      <c r="J33" s="30">
        <f t="shared" si="21"/>
        <v>0.88027422733553806</v>
      </c>
      <c r="K33" s="30">
        <f t="shared" si="22"/>
        <v>0</v>
      </c>
      <c r="L33" s="29">
        <v>4.4343425125368284E-2</v>
      </c>
      <c r="M33" s="29">
        <v>2.4983492799688142E-2</v>
      </c>
      <c r="N33" s="37">
        <f t="shared" si="23"/>
        <v>4.4343425125368284E-2</v>
      </c>
      <c r="O33" s="37">
        <f t="shared" si="24"/>
        <v>2.4983492799688142E-2</v>
      </c>
      <c r="P33" s="32">
        <f t="shared" si="36"/>
        <v>0</v>
      </c>
      <c r="Q33" s="32">
        <f t="shared" si="11"/>
        <v>4.592051275953514E-2</v>
      </c>
      <c r="R33" s="43">
        <v>10</v>
      </c>
      <c r="S33" s="44">
        <f t="shared" si="12"/>
        <v>0.11216168082447942</v>
      </c>
      <c r="T33" s="44">
        <f t="shared" si="13"/>
        <v>4.8234816364693275E-2</v>
      </c>
      <c r="U33" s="44">
        <f t="shared" si="14"/>
        <v>5.7881779637631928E-2</v>
      </c>
      <c r="V33" s="44">
        <f t="shared" si="15"/>
        <v>1.2058704091173319E-2</v>
      </c>
      <c r="W33" s="44">
        <f t="shared" si="16"/>
        <v>1.2058704091173319E-2</v>
      </c>
      <c r="X33" s="44">
        <f t="shared" si="37"/>
        <v>8.5299496112121204E-2</v>
      </c>
      <c r="Y33" s="44">
        <f t="shared" si="38"/>
        <v>5.518412304076243E-2</v>
      </c>
      <c r="Z33" s="32">
        <f t="shared" si="25"/>
        <v>3.244666871779732E-2</v>
      </c>
      <c r="AA33" s="32">
        <f t="shared" si="26"/>
        <v>7.9683146090539198E-2</v>
      </c>
      <c r="AB33" s="32">
        <f t="shared" si="27"/>
        <v>0</v>
      </c>
      <c r="AC33" s="32">
        <f t="shared" si="28"/>
        <v>4.1799987796937521E-3</v>
      </c>
      <c r="AD33" s="32"/>
      <c r="AE33" s="35">
        <f t="shared" si="29"/>
        <v>8.2473245639977086E-2</v>
      </c>
      <c r="AF33" s="35">
        <f t="shared" si="30"/>
        <v>2.98387712731252E-2</v>
      </c>
      <c r="AG33" s="35">
        <f t="shared" si="31"/>
        <v>5.7809283036549192E-3</v>
      </c>
      <c r="AH33" s="35">
        <f t="shared" si="32"/>
        <v>3.7133542039055174E-2</v>
      </c>
      <c r="AI33" s="35">
        <f t="shared" si="33"/>
        <v>3.8214192008115974E-2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53</v>
      </c>
      <c r="B34" s="32">
        <f t="shared" si="17"/>
        <v>0.99801553594731529</v>
      </c>
      <c r="C34" s="28">
        <f t="shared" si="18"/>
        <v>7.8432779847372666E-2</v>
      </c>
      <c r="D34" s="33">
        <f t="shared" si="19"/>
        <v>0.10721136381937565</v>
      </c>
      <c r="E34" s="28">
        <f t="shared" si="8"/>
        <v>2.8778583972002988E-2</v>
      </c>
      <c r="F34" s="34">
        <f t="shared" si="35"/>
        <v>3.5737121273125221E-2</v>
      </c>
      <c r="G34" s="30">
        <f t="shared" si="9"/>
        <v>6.9585373011222321E-3</v>
      </c>
      <c r="H34" s="30">
        <f t="shared" si="20"/>
        <v>3.8829476825347365E-3</v>
      </c>
      <c r="I34" s="31">
        <f t="shared" si="10"/>
        <v>3.0755896185874956E-3</v>
      </c>
      <c r="J34" s="30">
        <f t="shared" si="21"/>
        <v>0.88583009887950226</v>
      </c>
      <c r="K34" s="30">
        <f t="shared" si="22"/>
        <v>0</v>
      </c>
      <c r="L34" s="29">
        <v>4.4343425125368284E-2</v>
      </c>
      <c r="M34" s="29">
        <v>2.4983492799688142E-2</v>
      </c>
      <c r="N34" s="37">
        <f t="shared" si="23"/>
        <v>4.5139160330666735E-2</v>
      </c>
      <c r="O34" s="37">
        <f t="shared" si="24"/>
        <v>2.5405408512139845E-2</v>
      </c>
      <c r="P34" s="32">
        <f t="shared" si="36"/>
        <v>0.2</v>
      </c>
      <c r="Q34" s="32">
        <f t="shared" si="11"/>
        <v>4.6673037142833967E-2</v>
      </c>
      <c r="R34" s="43">
        <v>11</v>
      </c>
      <c r="S34" s="44">
        <f t="shared" si="12"/>
        <v>0.10721136381937565</v>
      </c>
      <c r="T34" s="44">
        <f t="shared" si="13"/>
        <v>4.880440227600321E-2</v>
      </c>
      <c r="U34" s="44">
        <f t="shared" si="14"/>
        <v>5.8565282731203851E-2</v>
      </c>
      <c r="V34" s="44">
        <f t="shared" si="15"/>
        <v>1.2201100569000803E-2</v>
      </c>
      <c r="W34" s="44">
        <f t="shared" si="16"/>
        <v>1.2201100569000803E-2</v>
      </c>
      <c r="X34" s="44">
        <f t="shared" si="37"/>
        <v>8.4650900921828781E-2</v>
      </c>
      <c r="Y34" s="44">
        <f>MIN(Y33*$I$17*(1-POWER(R34,$I$19)*$I$18/100000),1-V34-W34-$I$13)</f>
        <v>5.5684570637734285E-2</v>
      </c>
      <c r="Z34" s="32">
        <f t="shared" si="25"/>
        <v>3.1291359194439594E-2</v>
      </c>
      <c r="AA34" s="32">
        <f t="shared" si="26"/>
        <v>7.5888881450730097E-2</v>
      </c>
      <c r="AB34" s="32">
        <f t="shared" si="27"/>
        <v>0</v>
      </c>
      <c r="AC34" s="32">
        <f t="shared" si="28"/>
        <v>3.8829476825347365E-3</v>
      </c>
      <c r="AD34" s="32"/>
      <c r="AE34" s="35">
        <f t="shared" si="29"/>
        <v>7.8588736369644141E-2</v>
      </c>
      <c r="AF34" s="35">
        <f t="shared" si="30"/>
        <v>2.8801690386383996E-2</v>
      </c>
      <c r="AG34" s="35">
        <f t="shared" si="31"/>
        <v>5.5470886951107991E-3</v>
      </c>
      <c r="AH34" s="35">
        <f t="shared" si="32"/>
        <v>3.9855183687155044E-2</v>
      </c>
      <c r="AI34" s="35">
        <f t="shared" si="33"/>
        <v>4.0647980125634385E-2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54</v>
      </c>
      <c r="B35" s="32">
        <f t="shared" si="17"/>
        <v>0.99763177317066165</v>
      </c>
      <c r="C35" s="28">
        <f t="shared" si="18"/>
        <v>7.4661714564334444E-2</v>
      </c>
      <c r="D35" s="33">
        <f t="shared" si="19"/>
        <v>0.10239801762224768</v>
      </c>
      <c r="E35" s="28">
        <f t="shared" si="8"/>
        <v>2.7736303057913234E-2</v>
      </c>
      <c r="F35" s="34">
        <f t="shared" si="35"/>
        <v>3.4132672540749226E-2</v>
      </c>
      <c r="G35" s="30">
        <f t="shared" si="9"/>
        <v>6.3963694828359924E-3</v>
      </c>
      <c r="H35" s="30">
        <f t="shared" si="20"/>
        <v>3.6070064849173279E-3</v>
      </c>
      <c r="I35" s="31">
        <f t="shared" si="10"/>
        <v>2.7893629979186645E-3</v>
      </c>
      <c r="J35" s="30">
        <f t="shared" si="21"/>
        <v>0.8912056128949164</v>
      </c>
      <c r="K35" s="30">
        <f t="shared" si="22"/>
        <v>0</v>
      </c>
      <c r="L35" s="29">
        <v>4.4343425125368284E-2</v>
      </c>
      <c r="M35" s="29">
        <v>2.4983492799688142E-2</v>
      </c>
      <c r="N35" s="37">
        <f t="shared" si="23"/>
        <v>4.5934895535965178E-2</v>
      </c>
      <c r="O35" s="37">
        <f t="shared" si="24"/>
        <v>2.5827324224591545E-2</v>
      </c>
      <c r="P35" s="32">
        <f t="shared" si="36"/>
        <v>0.4</v>
      </c>
      <c r="Q35" s="32">
        <f t="shared" si="11"/>
        <v>4.7427933054817704E-2</v>
      </c>
      <c r="R35" s="43">
        <v>12</v>
      </c>
      <c r="S35" s="44">
        <f t="shared" si="12"/>
        <v>0.10239801762224768</v>
      </c>
      <c r="T35" s="44">
        <f t="shared" si="13"/>
        <v>4.9379670293643485E-2</v>
      </c>
      <c r="U35" s="44">
        <f t="shared" si="14"/>
        <v>5.9255604352372176E-2</v>
      </c>
      <c r="V35" s="44">
        <f t="shared" si="15"/>
        <v>1.2344917573410871E-2</v>
      </c>
      <c r="W35" s="44">
        <f t="shared" si="16"/>
        <v>1.2344917573410871E-2</v>
      </c>
      <c r="X35" s="44">
        <f t="shared" si="37"/>
        <v>8.403712983206206E-2</v>
      </c>
      <c r="Y35" s="44">
        <f t="shared" ref="Y35:Y98" si="39">MIN(Y34*$I$17*(1-POWER(R35,$I$19)*$I$18/100000),1-V35-W35-$I$13)</f>
        <v>5.6180996822997341E-2</v>
      </c>
      <c r="Z35" s="32">
        <f t="shared" si="25"/>
        <v>3.0138968294692814E-2</v>
      </c>
      <c r="AA35" s="32">
        <f t="shared" si="26"/>
        <v>7.2225581503849889E-2</v>
      </c>
      <c r="AB35" s="32">
        <f t="shared" si="27"/>
        <v>0</v>
      </c>
      <c r="AC35" s="32">
        <f t="shared" si="28"/>
        <v>3.6070064849173279E-3</v>
      </c>
      <c r="AD35" s="32"/>
      <c r="AE35" s="35">
        <f t="shared" si="29"/>
        <v>7.4838950174016067E-2</v>
      </c>
      <c r="AF35" s="35">
        <f t="shared" si="30"/>
        <v>2.776569075903295E-2</v>
      </c>
      <c r="AG35" s="35">
        <f t="shared" si="31"/>
        <v>5.3227079415553314E-3</v>
      </c>
      <c r="AH35" s="35">
        <f t="shared" si="32"/>
        <v>4.2500831903806935E-2</v>
      </c>
      <c r="AI35" s="35">
        <f t="shared" si="33"/>
        <v>4.3012498485517081E-2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55</v>
      </c>
      <c r="B36" s="32">
        <f t="shared" si="17"/>
        <v>0.99721755119110322</v>
      </c>
      <c r="C36" s="28">
        <f t="shared" si="18"/>
        <v>7.1023593556936465E-2</v>
      </c>
      <c r="D36" s="33">
        <f t="shared" si="19"/>
        <v>9.7722978172753716E-2</v>
      </c>
      <c r="E36" s="28">
        <f t="shared" si="8"/>
        <v>2.6699384615817251E-2</v>
      </c>
      <c r="F36" s="34">
        <f t="shared" si="35"/>
        <v>3.257432605758457E-2</v>
      </c>
      <c r="G36" s="30">
        <f t="shared" si="9"/>
        <v>5.8749414417673188E-3</v>
      </c>
      <c r="H36" s="30">
        <f t="shared" si="20"/>
        <v>3.3506750144371195E-3</v>
      </c>
      <c r="I36" s="31">
        <f t="shared" si="10"/>
        <v>2.5242664273301993E-3</v>
      </c>
      <c r="J36" s="30">
        <f t="shared" si="21"/>
        <v>0.89640208038547908</v>
      </c>
      <c r="K36" s="30">
        <f t="shared" si="22"/>
        <v>0</v>
      </c>
      <c r="L36" s="29">
        <v>4.4343425125368284E-2</v>
      </c>
      <c r="M36" s="29">
        <v>2.4983492799688142E-2</v>
      </c>
      <c r="N36" s="37">
        <f t="shared" si="23"/>
        <v>4.6730630741263615E-2</v>
      </c>
      <c r="O36" s="37">
        <f t="shared" si="24"/>
        <v>2.6249239937043249E-2</v>
      </c>
      <c r="P36" s="32">
        <f t="shared" si="36"/>
        <v>0.60000000000000009</v>
      </c>
      <c r="Q36" s="32">
        <f t="shared" si="11"/>
        <v>4.8185073198995725E-2</v>
      </c>
      <c r="R36" s="43">
        <v>13</v>
      </c>
      <c r="S36" s="44">
        <f t="shared" si="12"/>
        <v>9.7722978172753716E-2</v>
      </c>
      <c r="T36" s="44">
        <f t="shared" si="13"/>
        <v>4.9960389680206024E-2</v>
      </c>
      <c r="U36" s="44">
        <f t="shared" si="14"/>
        <v>5.9952467616247229E-2</v>
      </c>
      <c r="V36" s="44">
        <f t="shared" si="15"/>
        <v>1.2490097420051506E-2</v>
      </c>
      <c r="W36" s="44">
        <f t="shared" si="16"/>
        <v>1.2490097420051506E-2</v>
      </c>
      <c r="X36" s="44">
        <f t="shared" si="37"/>
        <v>8.3455002484227825E-2</v>
      </c>
      <c r="Y36" s="44">
        <f t="shared" si="39"/>
        <v>5.6673212506666237E-2</v>
      </c>
      <c r="Z36" s="32">
        <f t="shared" si="25"/>
        <v>2.8994681114582418E-2</v>
      </c>
      <c r="AA36" s="32">
        <f t="shared" si="26"/>
        <v>6.8692714255797191E-2</v>
      </c>
      <c r="AB36" s="32">
        <f t="shared" si="27"/>
        <v>0</v>
      </c>
      <c r="AC36" s="32">
        <f t="shared" si="28"/>
        <v>3.3506750144371195E-3</v>
      </c>
      <c r="AD36" s="32"/>
      <c r="AE36" s="35">
        <f t="shared" si="29"/>
        <v>7.1221764470655369E-2</v>
      </c>
      <c r="AF36" s="35">
        <f t="shared" si="30"/>
        <v>2.6734086189675405E-2</v>
      </c>
      <c r="AG36" s="35">
        <f t="shared" si="31"/>
        <v>5.107403430572025E-3</v>
      </c>
      <c r="AH36" s="35">
        <f t="shared" si="32"/>
        <v>4.5069985361173334E-2</v>
      </c>
      <c r="AI36" s="35">
        <f t="shared" si="33"/>
        <v>4.5307439811852222E-2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56</v>
      </c>
      <c r="B37" s="32">
        <f t="shared" si="17"/>
        <v>0.99677465472895654</v>
      </c>
      <c r="C37" s="28">
        <f t="shared" si="18"/>
        <v>6.7516526760290727E-2</v>
      </c>
      <c r="D37" s="33">
        <f t="shared" si="19"/>
        <v>9.3187198450163947E-2</v>
      </c>
      <c r="E37" s="28">
        <f t="shared" si="8"/>
        <v>2.5670671689873217E-2</v>
      </c>
      <c r="F37" s="34">
        <f t="shared" si="35"/>
        <v>3.1062399483387983E-2</v>
      </c>
      <c r="G37" s="30">
        <f t="shared" si="9"/>
        <v>5.3917277935147667E-3</v>
      </c>
      <c r="H37" s="30">
        <f t="shared" si="20"/>
        <v>3.1125597082563915E-3</v>
      </c>
      <c r="I37" s="31">
        <f t="shared" si="10"/>
        <v>2.2791680852583753E-3</v>
      </c>
      <c r="J37" s="30">
        <f t="shared" si="21"/>
        <v>0.90142107375632119</v>
      </c>
      <c r="K37" s="30">
        <f t="shared" si="22"/>
        <v>0</v>
      </c>
      <c r="L37" s="29">
        <v>4.4343425125368284E-2</v>
      </c>
      <c r="M37" s="29">
        <v>2.4983492799688142E-2</v>
      </c>
      <c r="N37" s="37">
        <f t="shared" si="23"/>
        <v>4.7526365946562066E-2</v>
      </c>
      <c r="O37" s="37">
        <f t="shared" si="24"/>
        <v>2.6671155649494953E-2</v>
      </c>
      <c r="P37" s="32">
        <f t="shared" si="36"/>
        <v>0.8</v>
      </c>
      <c r="Q37" s="32">
        <f t="shared" si="11"/>
        <v>4.894433890876914E-2</v>
      </c>
      <c r="R37" s="43">
        <v>14</v>
      </c>
      <c r="S37" s="44">
        <f t="shared" si="12"/>
        <v>9.3187198450163947E-2</v>
      </c>
      <c r="T37" s="44">
        <f t="shared" si="13"/>
        <v>5.054634516324398E-2</v>
      </c>
      <c r="U37" s="44">
        <f t="shared" si="14"/>
        <v>6.0655614195892771E-2</v>
      </c>
      <c r="V37" s="44">
        <f t="shared" si="15"/>
        <v>1.2636586290810995E-2</v>
      </c>
      <c r="W37" s="44">
        <f t="shared" si="16"/>
        <v>1.2636586290810995E-2</v>
      </c>
      <c r="X37" s="44">
        <f t="shared" si="37"/>
        <v>8.290159580775977E-2</v>
      </c>
      <c r="Y37" s="44">
        <f t="shared" si="39"/>
        <v>5.7161028825769421E-2</v>
      </c>
      <c r="Z37" s="32">
        <f t="shared" si="25"/>
        <v>2.7861395183368404E-2</v>
      </c>
      <c r="AA37" s="32">
        <f t="shared" si="26"/>
        <v>6.5288329550850344E-2</v>
      </c>
      <c r="AB37" s="32">
        <f t="shared" si="27"/>
        <v>0</v>
      </c>
      <c r="AC37" s="32">
        <f t="shared" si="28"/>
        <v>3.1125597082563915E-3</v>
      </c>
      <c r="AD37" s="32"/>
      <c r="AE37" s="35">
        <f t="shared" si="29"/>
        <v>6.7734995507735749E-2</v>
      </c>
      <c r="AF37" s="35">
        <f t="shared" si="30"/>
        <v>2.5709897203030588E-2</v>
      </c>
      <c r="AG37" s="35">
        <f t="shared" si="31"/>
        <v>4.9008080264867039E-3</v>
      </c>
      <c r="AH37" s="35">
        <f t="shared" si="32"/>
        <v>4.7562326574376257E-2</v>
      </c>
      <c r="AI37" s="35">
        <f t="shared" si="33"/>
        <v>4.7532651952299068E-2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57</v>
      </c>
      <c r="B38" s="32">
        <f t="shared" si="17"/>
        <v>0.99630459247002212</v>
      </c>
      <c r="C38" s="28">
        <f t="shared" si="18"/>
        <v>6.4138497834675803E-2</v>
      </c>
      <c r="D38" s="33">
        <f t="shared" si="19"/>
        <v>8.8791262991359379E-2</v>
      </c>
      <c r="E38" s="28">
        <f t="shared" si="8"/>
        <v>2.4652765156683576E-2</v>
      </c>
      <c r="F38" s="34">
        <f t="shared" si="35"/>
        <v>2.9597087663786461E-2</v>
      </c>
      <c r="G38" s="30">
        <f>F38-E38</f>
        <v>4.944322507102885E-3</v>
      </c>
      <c r="H38" s="30">
        <f t="shared" si="20"/>
        <v>2.8913660369084188E-3</v>
      </c>
      <c r="I38" s="31">
        <f t="shared" si="10"/>
        <v>2.0529564701944661E-3</v>
      </c>
      <c r="J38" s="30">
        <f t="shared" si="21"/>
        <v>0.90626441450153772</v>
      </c>
      <c r="K38" s="30">
        <f t="shared" si="22"/>
        <v>0</v>
      </c>
      <c r="L38" s="29">
        <v>4.832210115186051E-2</v>
      </c>
      <c r="M38" s="29">
        <v>2.7093071361946653E-2</v>
      </c>
      <c r="N38" s="37">
        <f t="shared" si="23"/>
        <v>4.832210115186051E-2</v>
      </c>
      <c r="O38" s="37">
        <f t="shared" si="24"/>
        <v>2.7093071361946653E-2</v>
      </c>
      <c r="P38" s="32">
        <f t="shared" si="36"/>
        <v>0</v>
      </c>
      <c r="Q38" s="32">
        <f t="shared" si="11"/>
        <v>4.970564634456584E-2</v>
      </c>
      <c r="R38" s="43">
        <v>15</v>
      </c>
      <c r="S38" s="44">
        <f t="shared" si="12"/>
        <v>8.8791262991359379E-2</v>
      </c>
      <c r="T38" s="44">
        <f t="shared" si="13"/>
        <v>5.1137363139229002E-2</v>
      </c>
      <c r="U38" s="44">
        <f t="shared" si="14"/>
        <v>6.1364835767074799E-2</v>
      </c>
      <c r="V38" s="44">
        <f t="shared" si="15"/>
        <v>1.278434078480725E-2</v>
      </c>
      <c r="W38" s="44">
        <f t="shared" si="16"/>
        <v>1.278434078480725E-2</v>
      </c>
      <c r="X38" s="44">
        <f t="shared" si="37"/>
        <v>8.2326422029079208E-2</v>
      </c>
      <c r="Y38" s="44">
        <f t="shared" si="39"/>
        <v>5.7644257262434766E-2</v>
      </c>
      <c r="Z38" s="32">
        <f t="shared" si="25"/>
        <v>2.6741758051334129E-2</v>
      </c>
      <c r="AA38" s="32">
        <f t="shared" si="26"/>
        <v>6.2010358186128232E-2</v>
      </c>
      <c r="AB38" s="32">
        <f t="shared" si="27"/>
        <v>0</v>
      </c>
      <c r="AC38" s="32">
        <f t="shared" si="28"/>
        <v>2.8913660369084188E-3</v>
      </c>
      <c r="AD38" s="32"/>
      <c r="AE38" s="35">
        <f t="shared" si="29"/>
        <v>6.4376394848953453E-2</v>
      </c>
      <c r="AF38" s="35">
        <f t="shared" si="30"/>
        <v>2.4695867268787759E-2</v>
      </c>
      <c r="AG38" s="35">
        <f t="shared" si="31"/>
        <v>4.7025694443304459E-3</v>
      </c>
      <c r="AH38" s="35">
        <f t="shared" si="32"/>
        <v>4.9977715295780538E-2</v>
      </c>
      <c r="AI38" s="35">
        <f t="shared" si="33"/>
        <v>4.9688132406076169E-2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58</v>
      </c>
      <c r="B39" s="32">
        <f t="shared" si="17"/>
        <v>0.99580857795412425</v>
      </c>
      <c r="C39" s="28">
        <f t="shared" si="18"/>
        <v>6.0886192747096994E-2</v>
      </c>
      <c r="D39" s="33">
        <f t="shared" si="19"/>
        <v>8.4533766085410897E-2</v>
      </c>
      <c r="E39" s="28">
        <f t="shared" si="8"/>
        <v>2.3647573338313903E-2</v>
      </c>
      <c r="F39" s="34">
        <f t="shared" si="35"/>
        <v>2.81779220284703E-2</v>
      </c>
      <c r="G39" s="30">
        <f t="shared" si="9"/>
        <v>4.5303486901563973E-3</v>
      </c>
      <c r="H39" s="30">
        <f t="shared" si="20"/>
        <v>2.6858914665031887E-3</v>
      </c>
      <c r="I39" s="31">
        <f t="shared" si="10"/>
        <v>1.8444572236532087E-3</v>
      </c>
      <c r="J39" s="30">
        <f t="shared" si="21"/>
        <v>0.9109358852244327</v>
      </c>
      <c r="K39" s="30">
        <f t="shared" si="22"/>
        <v>0</v>
      </c>
      <c r="L39" s="29">
        <v>4.832210115186051E-2</v>
      </c>
      <c r="M39" s="29">
        <v>2.7093071361946653E-2</v>
      </c>
      <c r="N39" s="37">
        <f t="shared" si="23"/>
        <v>4.9137202231824072E-2</v>
      </c>
      <c r="O39" s="37">
        <f t="shared" si="24"/>
        <v>2.7516949187435014E-2</v>
      </c>
      <c r="P39" s="32">
        <f t="shared" si="36"/>
        <v>0.2</v>
      </c>
      <c r="Q39" s="32">
        <f t="shared" si="11"/>
        <v>5.0488256343337042E-2</v>
      </c>
      <c r="R39" s="43">
        <v>16</v>
      </c>
      <c r="S39" s="44">
        <f t="shared" si="12"/>
        <v>8.4533766085410897E-2</v>
      </c>
      <c r="T39" s="44">
        <f t="shared" si="13"/>
        <v>5.1753104120893158E-2</v>
      </c>
      <c r="U39" s="44">
        <f t="shared" si="14"/>
        <v>6.2103724945071784E-2</v>
      </c>
      <c r="V39" s="44">
        <f t="shared" si="15"/>
        <v>1.2938276030223289E-2</v>
      </c>
      <c r="W39" s="44">
        <f t="shared" si="16"/>
        <v>1.2938276030223289E-2</v>
      </c>
      <c r="X39" s="44">
        <f t="shared" si="37"/>
        <v>8.1801387025631195E-2</v>
      </c>
      <c r="Y39" s="44">
        <f t="shared" si="39"/>
        <v>5.8122709762881759E-2</v>
      </c>
      <c r="Z39" s="32">
        <f t="shared" si="25"/>
        <v>2.5638173361688197E-2</v>
      </c>
      <c r="AA39" s="32">
        <f t="shared" si="26"/>
        <v>5.8856618798624083E-2</v>
      </c>
      <c r="AB39" s="32">
        <f t="shared" si="27"/>
        <v>0</v>
      </c>
      <c r="AC39" s="32">
        <f t="shared" si="28"/>
        <v>2.6858914665031887E-3</v>
      </c>
      <c r="AD39" s="32"/>
      <c r="AE39" s="35">
        <f t="shared" si="29"/>
        <v>6.1142466629667803E-2</v>
      </c>
      <c r="AF39" s="35">
        <f t="shared" si="30"/>
        <v>2.3695656371148517E-2</v>
      </c>
      <c r="AG39" s="35">
        <f t="shared" si="31"/>
        <v>4.5123496491258361E-3</v>
      </c>
      <c r="AH39" s="35">
        <f t="shared" si="32"/>
        <v>5.231618290510151E-2</v>
      </c>
      <c r="AI39" s="35">
        <f t="shared" si="33"/>
        <v>5.1774023708884696E-2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59</v>
      </c>
      <c r="B40" s="32">
        <f t="shared" si="17"/>
        <v>0.99528535086808112</v>
      </c>
      <c r="C40" s="28">
        <f t="shared" si="18"/>
        <v>5.7757547630906785E-2</v>
      </c>
      <c r="D40" s="33">
        <f t="shared" si="19"/>
        <v>8.041484109443732E-2</v>
      </c>
      <c r="E40" s="28">
        <f t="shared" si="8"/>
        <v>2.2657293463530535E-2</v>
      </c>
      <c r="F40" s="34">
        <f t="shared" si="35"/>
        <v>2.6804947031479107E-2</v>
      </c>
      <c r="G40" s="30">
        <f t="shared" si="9"/>
        <v>4.1476535679485713E-3</v>
      </c>
      <c r="H40" s="30">
        <f t="shared" si="20"/>
        <v>2.4950189210731005E-3</v>
      </c>
      <c r="I40" s="31">
        <f t="shared" si="10"/>
        <v>1.6526346468754708E-3</v>
      </c>
      <c r="J40" s="30">
        <f t="shared" si="21"/>
        <v>0.91543750533761414</v>
      </c>
      <c r="K40" s="30">
        <f t="shared" si="22"/>
        <v>0</v>
      </c>
      <c r="L40" s="29">
        <v>4.832210115186051E-2</v>
      </c>
      <c r="M40" s="29">
        <v>2.7093071361946653E-2</v>
      </c>
      <c r="N40" s="37">
        <f t="shared" si="23"/>
        <v>4.9952303311787613E-2</v>
      </c>
      <c r="O40" s="37">
        <f t="shared" si="24"/>
        <v>2.7940827012923372E-2</v>
      </c>
      <c r="P40" s="32">
        <f t="shared" si="36"/>
        <v>0.4</v>
      </c>
      <c r="Q40" s="32">
        <f t="shared" si="11"/>
        <v>5.1272705182928355E-2</v>
      </c>
      <c r="R40" s="43">
        <v>17</v>
      </c>
      <c r="S40" s="44">
        <f t="shared" si="12"/>
        <v>8.041484109443732E-2</v>
      </c>
      <c r="T40" s="44">
        <f t="shared" si="13"/>
        <v>5.2373399765747772E-2</v>
      </c>
      <c r="U40" s="44">
        <f t="shared" si="14"/>
        <v>6.2848079718897318E-2</v>
      </c>
      <c r="V40" s="44">
        <f t="shared" si="15"/>
        <v>1.3093349941436943E-2</v>
      </c>
      <c r="W40" s="44">
        <f t="shared" si="16"/>
        <v>1.3093349941436943E-2</v>
      </c>
      <c r="X40" s="44">
        <f t="shared" si="37"/>
        <v>8.1297865303368688E-2</v>
      </c>
      <c r="Y40" s="44">
        <f t="shared" si="39"/>
        <v>5.8596198857117823E-2</v>
      </c>
      <c r="Z40" s="32">
        <f t="shared" si="25"/>
        <v>2.4551305103267914E-2</v>
      </c>
      <c r="AA40" s="32">
        <f t="shared" si="26"/>
        <v>5.5823143332042371E-2</v>
      </c>
      <c r="AB40" s="32">
        <f t="shared" si="27"/>
        <v>0</v>
      </c>
      <c r="AC40" s="32">
        <f t="shared" si="28"/>
        <v>2.4950189210731005E-3</v>
      </c>
      <c r="AD40" s="32"/>
      <c r="AE40" s="35">
        <f t="shared" si="29"/>
        <v>5.803114411412872E-2</v>
      </c>
      <c r="AF40" s="35">
        <f t="shared" si="30"/>
        <v>2.2709435738438821E-2</v>
      </c>
      <c r="AG40" s="35">
        <f t="shared" si="31"/>
        <v>4.3298242794722001E-3</v>
      </c>
      <c r="AH40" s="35">
        <f t="shared" si="32"/>
        <v>5.4578849541191611E-2</v>
      </c>
      <c r="AI40" s="35">
        <f t="shared" si="33"/>
        <v>5.3791425590697009E-2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60</v>
      </c>
      <c r="B41" s="32">
        <f t="shared" si="17"/>
        <v>0.99473629256962093</v>
      </c>
      <c r="C41" s="28">
        <f t="shared" si="18"/>
        <v>5.4750381856581279E-2</v>
      </c>
      <c r="D41" s="33">
        <f t="shared" si="19"/>
        <v>7.6434284497777588E-2</v>
      </c>
      <c r="E41" s="28">
        <f t="shared" si="8"/>
        <v>2.1683902641196306E-2</v>
      </c>
      <c r="F41" s="34">
        <f t="shared" si="35"/>
        <v>2.5478094832592529E-2</v>
      </c>
      <c r="G41" s="30">
        <f t="shared" si="9"/>
        <v>3.7941921913962236E-3</v>
      </c>
      <c r="H41" s="30">
        <f t="shared" si="20"/>
        <v>2.3177107095162619E-3</v>
      </c>
      <c r="I41" s="31">
        <f>G41-H41</f>
        <v>1.4764814818799617E-3</v>
      </c>
      <c r="J41" s="30">
        <f t="shared" si="21"/>
        <v>0.91977152331082612</v>
      </c>
      <c r="K41" s="30">
        <f t="shared" si="22"/>
        <v>0</v>
      </c>
      <c r="L41" s="29">
        <v>4.832210115186051E-2</v>
      </c>
      <c r="M41" s="29">
        <v>2.7093071361946653E-2</v>
      </c>
      <c r="N41" s="37">
        <f t="shared" si="23"/>
        <v>5.0767404391751168E-2</v>
      </c>
      <c r="O41" s="37">
        <f t="shared" si="24"/>
        <v>2.8364704838411726E-2</v>
      </c>
      <c r="P41" s="32">
        <f t="shared" si="36"/>
        <v>0.60000000000000009</v>
      </c>
      <c r="Q41" s="32">
        <f t="shared" si="11"/>
        <v>5.2058901721721756E-2</v>
      </c>
      <c r="R41" s="43">
        <v>18</v>
      </c>
      <c r="S41" s="44">
        <f t="shared" si="12"/>
        <v>7.6434284497777588E-2</v>
      </c>
      <c r="T41" s="44">
        <f t="shared" si="13"/>
        <v>5.29980918653572E-2</v>
      </c>
      <c r="U41" s="44">
        <f t="shared" si="14"/>
        <v>6.359771023842864E-2</v>
      </c>
      <c r="V41" s="44">
        <f t="shared" si="15"/>
        <v>1.32495229663393E-2</v>
      </c>
      <c r="W41" s="44">
        <f t="shared" si="16"/>
        <v>1.32495229663393E-2</v>
      </c>
      <c r="X41" s="44">
        <f t="shared" si="37"/>
        <v>8.0813696701182519E-2</v>
      </c>
      <c r="Y41" s="44">
        <f t="shared" si="39"/>
        <v>5.9064537779234573E-2</v>
      </c>
      <c r="Z41" s="32">
        <f t="shared" si="25"/>
        <v>2.3484286362496096E-2</v>
      </c>
      <c r="AA41" s="32">
        <f t="shared" si="26"/>
        <v>5.2908392264444278E-2</v>
      </c>
      <c r="AB41" s="32">
        <f t="shared" si="27"/>
        <v>0</v>
      </c>
      <c r="AC41" s="32">
        <f t="shared" si="28"/>
        <v>2.3177107095162619E-3</v>
      </c>
      <c r="AD41" s="32"/>
      <c r="AE41" s="35">
        <f t="shared" si="29"/>
        <v>5.5040096823198333E-2</v>
      </c>
      <c r="AF41" s="35">
        <f t="shared" si="30"/>
        <v>2.1739366275573602E-2</v>
      </c>
      <c r="AG41" s="35">
        <f t="shared" si="31"/>
        <v>4.1546820944469206E-3</v>
      </c>
      <c r="AH41" s="35">
        <f t="shared" si="32"/>
        <v>5.6765916046240442E-2</v>
      </c>
      <c r="AI41" s="35">
        <f t="shared" si="33"/>
        <v>5.5740618024469071E-2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61</v>
      </c>
      <c r="B42" s="32">
        <f t="shared" si="17"/>
        <v>0.99416248446885835</v>
      </c>
      <c r="C42" s="28">
        <f t="shared" si="18"/>
        <v>5.1862406674915117E-2</v>
      </c>
      <c r="D42" s="33">
        <f t="shared" si="19"/>
        <v>7.2591572949191871E-2</v>
      </c>
      <c r="E42" s="28">
        <f t="shared" si="8"/>
        <v>2.0729166274276754E-2</v>
      </c>
      <c r="F42" s="34">
        <f t="shared" si="35"/>
        <v>2.4197190983063957E-2</v>
      </c>
      <c r="G42" s="30">
        <f t="shared" si="9"/>
        <v>3.4680247087872026E-3</v>
      </c>
      <c r="H42" s="30">
        <f t="shared" si="20"/>
        <v>2.1530028841208085E-3</v>
      </c>
      <c r="I42" s="31">
        <f t="shared" ref="I42:I105" si="40">G42-H42</f>
        <v>1.3150218246663942E-3</v>
      </c>
      <c r="J42" s="30">
        <f t="shared" si="21"/>
        <v>0.92394040234202091</v>
      </c>
      <c r="K42" s="30">
        <f t="shared" si="22"/>
        <v>0</v>
      </c>
      <c r="L42" s="29">
        <v>4.832210115186051E-2</v>
      </c>
      <c r="M42" s="29">
        <v>2.7093071361946653E-2</v>
      </c>
      <c r="N42" s="37">
        <f t="shared" si="23"/>
        <v>5.1582505471714724E-2</v>
      </c>
      <c r="O42" s="37">
        <f t="shared" si="24"/>
        <v>2.8788582663900084E-2</v>
      </c>
      <c r="P42" s="32">
        <f t="shared" si="36"/>
        <v>0.8</v>
      </c>
      <c r="Q42" s="32">
        <f t="shared" si="11"/>
        <v>5.2846761077835556E-2</v>
      </c>
      <c r="R42" s="43">
        <v>19</v>
      </c>
      <c r="S42" s="44">
        <f t="shared" si="12"/>
        <v>7.2591572949191871E-2</v>
      </c>
      <c r="T42" s="44">
        <f t="shared" si="13"/>
        <v>5.3627031746435329E-2</v>
      </c>
      <c r="U42" s="44">
        <f t="shared" si="14"/>
        <v>6.4352438095722386E-2</v>
      </c>
      <c r="V42" s="44">
        <f t="shared" si="15"/>
        <v>1.3406757936608832E-2</v>
      </c>
      <c r="W42" s="44">
        <f t="shared" si="16"/>
        <v>1.3406757936608832E-2</v>
      </c>
      <c r="X42" s="44">
        <f t="shared" si="37"/>
        <v>8.0346869043055283E-2</v>
      </c>
      <c r="Y42" s="44">
        <f t="shared" si="39"/>
        <v>5.952754058819841E-2</v>
      </c>
      <c r="Z42" s="32">
        <f t="shared" si="25"/>
        <v>2.24389010720084E-2</v>
      </c>
      <c r="AA42" s="32">
        <f t="shared" si="26"/>
        <v>5.0110050343571508E-2</v>
      </c>
      <c r="AB42" s="32">
        <f t="shared" si="27"/>
        <v>0</v>
      </c>
      <c r="AC42" s="32">
        <f t="shared" si="28"/>
        <v>2.1530028841208085E-3</v>
      </c>
      <c r="AD42" s="32"/>
      <c r="AE42" s="35">
        <f t="shared" si="29"/>
        <v>5.2166931950387511E-2</v>
      </c>
      <c r="AF42" s="35">
        <f t="shared" si="30"/>
        <v>2.0787359897966141E-2</v>
      </c>
      <c r="AG42" s="35">
        <f t="shared" si="31"/>
        <v>3.9866244428796984E-3</v>
      </c>
      <c r="AH42" s="35">
        <f t="shared" si="32"/>
        <v>5.8877744990329946E-2</v>
      </c>
      <c r="AI42" s="35">
        <f t="shared" si="33"/>
        <v>5.7622017982365076E-2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62</v>
      </c>
      <c r="B43" s="32">
        <f t="shared" si="17"/>
        <v>0.99356473998098793</v>
      </c>
      <c r="C43" s="28">
        <f t="shared" si="18"/>
        <v>4.9091233970564585E-2</v>
      </c>
      <c r="D43" s="33">
        <f t="shared" si="19"/>
        <v>6.8885880766848651E-2</v>
      </c>
      <c r="E43" s="28">
        <f t="shared" si="8"/>
        <v>1.9794646796284062E-2</v>
      </c>
      <c r="F43" s="34">
        <f t="shared" si="35"/>
        <v>2.2961960255616216E-2</v>
      </c>
      <c r="G43" s="30">
        <f t="shared" si="9"/>
        <v>3.1673134593321536E-3</v>
      </c>
      <c r="H43" s="48">
        <f>I6</f>
        <v>2E-3</v>
      </c>
      <c r="I43" s="31">
        <f t="shared" si="40"/>
        <v>1.1673134593321536E-3</v>
      </c>
      <c r="J43" s="30">
        <f t="shared" si="21"/>
        <v>0.92794680577381916</v>
      </c>
      <c r="K43" s="30">
        <f t="shared" si="22"/>
        <v>0</v>
      </c>
      <c r="L43" s="29">
        <v>5.2397606551678279E-2</v>
      </c>
      <c r="M43" s="29">
        <v>2.9212460489388442E-2</v>
      </c>
      <c r="N43" s="37">
        <f t="shared" si="23"/>
        <v>5.2397606551678279E-2</v>
      </c>
      <c r="O43" s="37">
        <f t="shared" si="24"/>
        <v>2.9212460489388442E-2</v>
      </c>
      <c r="P43" s="32">
        <f t="shared" si="36"/>
        <v>0</v>
      </c>
      <c r="Q43" s="32">
        <f t="shared" si="11"/>
        <v>5.3636215640636961E-2</v>
      </c>
      <c r="R43" s="43">
        <v>20</v>
      </c>
      <c r="S43" s="44">
        <f t="shared" si="12"/>
        <v>6.8885880766848651E-2</v>
      </c>
      <c r="T43" s="44">
        <f t="shared" si="13"/>
        <v>5.4260091056965908E-2</v>
      </c>
      <c r="U43" s="44">
        <f t="shared" si="14"/>
        <v>6.5112109268359086E-2</v>
      </c>
      <c r="V43" s="44">
        <f t="shared" si="15"/>
        <v>1.3565022764241477E-2</v>
      </c>
      <c r="W43" s="44">
        <f t="shared" si="16"/>
        <v>1.3565022764241477E-2</v>
      </c>
      <c r="X43" s="44">
        <f t="shared" si="37"/>
        <v>7.9873884816628937E-2</v>
      </c>
      <c r="Y43" s="44">
        <f t="shared" si="39"/>
        <v>5.9985022289028252E-2</v>
      </c>
      <c r="Z43" s="32">
        <f t="shared" si="25"/>
        <v>2.1416722435670162E-2</v>
      </c>
      <c r="AA43" s="32">
        <f t="shared" si="26"/>
        <v>4.7425710362553553E-2</v>
      </c>
      <c r="AB43" s="32">
        <f t="shared" si="27"/>
        <v>0</v>
      </c>
      <c r="AC43" s="32">
        <f t="shared" si="28"/>
        <v>1.9999999999999983E-3</v>
      </c>
      <c r="AE43" s="19">
        <f t="shared" si="29"/>
        <v>4.9409194987640119E-2</v>
      </c>
      <c r="AF43" s="19">
        <f t="shared" si="30"/>
        <v>1.9855095991409506E-2</v>
      </c>
      <c r="AG43" s="19">
        <f t="shared" si="31"/>
        <v>3.8253647540947644E-3</v>
      </c>
      <c r="AH43" s="19">
        <f t="shared" si="32"/>
        <v>6.0914851710291699E-2</v>
      </c>
      <c r="AI43" s="19">
        <f t="shared" si="33"/>
        <v>5.9436171820492267E-2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63</v>
      </c>
      <c r="B44" s="32">
        <f t="shared" si="17"/>
        <v>0.9929435934281462</v>
      </c>
      <c r="C44" s="28">
        <f t="shared" si="18"/>
        <v>4.6433956866905088E-2</v>
      </c>
      <c r="D44" s="33">
        <f t="shared" si="19"/>
        <v>6.5315495406199756E-2</v>
      </c>
      <c r="E44" s="28">
        <f t="shared" si="8"/>
        <v>1.8881538539294671E-2</v>
      </c>
      <c r="F44" s="34">
        <f t="shared" si="35"/>
        <v>2.1771831802066585E-2</v>
      </c>
      <c r="G44" s="30">
        <f t="shared" si="9"/>
        <v>2.890293262771914E-3</v>
      </c>
      <c r="H44" s="30">
        <f t="shared" ref="H44:H107" si="41">H43*EXP(-$N$6*$N$7)</f>
        <v>2E-3</v>
      </c>
      <c r="I44" s="31">
        <f t="shared" si="40"/>
        <v>8.9029326277191394E-4</v>
      </c>
      <c r="J44" s="30">
        <f t="shared" si="21"/>
        <v>0.93179421133102835</v>
      </c>
      <c r="K44" s="30">
        <f t="shared" si="22"/>
        <v>0</v>
      </c>
      <c r="L44" s="29">
        <v>5.2397606551678279E-2</v>
      </c>
      <c r="M44" s="29">
        <v>2.9212460489388442E-2</v>
      </c>
      <c r="N44" s="37">
        <f t="shared" si="23"/>
        <v>5.3221929675710586E-2</v>
      </c>
      <c r="O44" s="37">
        <f t="shared" si="24"/>
        <v>2.9637752898177661E-2</v>
      </c>
      <c r="P44" s="32">
        <f t="shared" si="36"/>
        <v>0.2</v>
      </c>
      <c r="Q44" s="32">
        <f t="shared" si="11"/>
        <v>5.4529322966397419E-2</v>
      </c>
      <c r="R44" s="43">
        <v>21</v>
      </c>
      <c r="S44" s="44">
        <f t="shared" si="12"/>
        <v>6.5315495406199756E-2</v>
      </c>
      <c r="T44" s="44">
        <f t="shared" si="13"/>
        <v>5.500015082101406E-2</v>
      </c>
      <c r="U44" s="44">
        <f t="shared" si="14"/>
        <v>6.6000180985216872E-2</v>
      </c>
      <c r="V44" s="44">
        <f t="shared" si="15"/>
        <v>1.3750037705253515E-2</v>
      </c>
      <c r="W44" s="44">
        <f t="shared" si="16"/>
        <v>1.3750037705253515E-2</v>
      </c>
      <c r="X44" s="44">
        <f t="shared" si="37"/>
        <v>7.9397760075869794E-2</v>
      </c>
      <c r="Y44" s="44">
        <f t="shared" si="39"/>
        <v>6.0436798954251893E-2</v>
      </c>
      <c r="Z44" s="32">
        <f t="shared" si="25"/>
        <v>2.0419121648989867E-2</v>
      </c>
      <c r="AA44" s="32">
        <f t="shared" si="26"/>
        <v>4.4852881528712842E-2</v>
      </c>
      <c r="AB44" s="32">
        <f t="shared" si="27"/>
        <v>0</v>
      </c>
      <c r="AC44" s="32">
        <f t="shared" si="28"/>
        <v>1.8578702469474011E-3</v>
      </c>
      <c r="AE44" s="19">
        <f t="shared" si="29"/>
        <v>4.6763942256368721E-2</v>
      </c>
      <c r="AF44" s="19">
        <f t="shared" si="30"/>
        <v>1.8944465221817541E-2</v>
      </c>
      <c r="AG44" s="19">
        <f t="shared" si="31"/>
        <v>3.6706280492526644E-3</v>
      </c>
      <c r="AH44" s="19">
        <f t="shared" si="32"/>
        <v>6.2877895744788304E-2</v>
      </c>
      <c r="AI44" s="19">
        <f t="shared" si="33"/>
        <v>6.1183747991701128E-2</v>
      </c>
      <c r="AO44" s="3"/>
      <c r="AP44" s="3"/>
    </row>
    <row r="45" spans="1:72" x14ac:dyDescent="0.25">
      <c r="A45" s="45">
        <f t="shared" si="34"/>
        <v>64</v>
      </c>
      <c r="B45" s="32">
        <f t="shared" si="17"/>
        <v>0.99235967479626797</v>
      </c>
      <c r="C45" s="28">
        <f t="shared" si="18"/>
        <v>4.3888085437186926E-2</v>
      </c>
      <c r="D45" s="33">
        <f t="shared" si="19"/>
        <v>6.1879135250462659E-2</v>
      </c>
      <c r="E45" s="28">
        <f t="shared" si="8"/>
        <v>1.7991049813275733E-2</v>
      </c>
      <c r="F45" s="34">
        <f t="shared" si="35"/>
        <v>2.0626378416820888E-2</v>
      </c>
      <c r="G45" s="30">
        <f t="shared" si="9"/>
        <v>2.6353286035451541E-3</v>
      </c>
      <c r="H45" s="30">
        <f t="shared" si="41"/>
        <v>2E-3</v>
      </c>
      <c r="I45" s="31">
        <f t="shared" si="40"/>
        <v>6.3532860354515407E-4</v>
      </c>
      <c r="J45" s="30">
        <f t="shared" si="21"/>
        <v>0.93548553614599217</v>
      </c>
      <c r="K45" s="30">
        <f t="shared" si="22"/>
        <v>0</v>
      </c>
      <c r="L45" s="29">
        <v>5.2397606551678279E-2</v>
      </c>
      <c r="M45" s="29">
        <v>2.9212460489388442E-2</v>
      </c>
      <c r="N45" s="37">
        <f t="shared" si="23"/>
        <v>5.4046252799742886E-2</v>
      </c>
      <c r="O45" s="37">
        <f t="shared" si="24"/>
        <v>3.0063045306966876E-2</v>
      </c>
      <c r="P45" s="32">
        <f t="shared" si="36"/>
        <v>0.4</v>
      </c>
      <c r="Q45" s="32">
        <f t="shared" si="11"/>
        <v>5.54273881469734E-2</v>
      </c>
      <c r="R45" s="43">
        <v>22</v>
      </c>
      <c r="S45" s="44">
        <f t="shared" si="12"/>
        <v>6.1879135250462659E-2</v>
      </c>
      <c r="T45" s="44">
        <f t="shared" si="13"/>
        <v>5.5747012671787638E-2</v>
      </c>
      <c r="U45" s="44">
        <f t="shared" si="14"/>
        <v>6.6896415206145157E-2</v>
      </c>
      <c r="V45" s="44">
        <f t="shared" si="15"/>
        <v>1.3936753167946909E-2</v>
      </c>
      <c r="W45" s="44">
        <f t="shared" si="16"/>
        <v>1.3936753167946909E-2</v>
      </c>
      <c r="X45" s="44">
        <f t="shared" si="37"/>
        <v>7.8932088445082468E-2</v>
      </c>
      <c r="Y45" s="44">
        <f t="shared" si="39"/>
        <v>6.0882687845531351E-2</v>
      </c>
      <c r="Z45" s="32">
        <f t="shared" si="25"/>
        <v>1.9445852458364089E-2</v>
      </c>
      <c r="AA45" s="32">
        <f t="shared" si="26"/>
        <v>4.2388933570380719E-2</v>
      </c>
      <c r="AB45" s="32">
        <f t="shared" si="27"/>
        <v>0</v>
      </c>
      <c r="AC45" s="32">
        <f t="shared" si="28"/>
        <v>1.7258409272461999E-3</v>
      </c>
      <c r="AE45" s="19">
        <f t="shared" si="29"/>
        <v>4.4225986355397984E-2</v>
      </c>
      <c r="AF45" s="19">
        <f t="shared" si="30"/>
        <v>1.8052600183308325E-2</v>
      </c>
      <c r="AG45" s="19">
        <f t="shared" si="31"/>
        <v>3.5221504724583567E-3</v>
      </c>
      <c r="AH45" s="19">
        <f t="shared" si="32"/>
        <v>6.4771239847367781E-2</v>
      </c>
      <c r="AI45" s="19">
        <f t="shared" si="33"/>
        <v>6.2868702405395924E-2</v>
      </c>
    </row>
    <row r="46" spans="1:72" x14ac:dyDescent="0.25">
      <c r="A46" s="45">
        <f t="shared" si="34"/>
        <v>65</v>
      </c>
      <c r="B46" s="32">
        <f t="shared" si="17"/>
        <v>0.99181997374961728</v>
      </c>
      <c r="C46" s="28">
        <f t="shared" si="18"/>
        <v>4.1451050873693641E-2</v>
      </c>
      <c r="D46" s="33">
        <f t="shared" si="19"/>
        <v>5.8575263041512574E-2</v>
      </c>
      <c r="E46" s="28">
        <f>MAX($I$15,((EXP($Y$9+$Y$8*A46)-1)/EXP($Y$9+$Y$8*A46))*F46)</f>
        <v>1.7124212167818932E-2</v>
      </c>
      <c r="F46" s="34">
        <f t="shared" si="35"/>
        <v>1.9525087680504191E-2</v>
      </c>
      <c r="G46" s="30">
        <f t="shared" si="9"/>
        <v>2.4008755126852591E-3</v>
      </c>
      <c r="H46" s="30">
        <f t="shared" si="41"/>
        <v>2E-3</v>
      </c>
      <c r="I46" s="31">
        <f t="shared" si="40"/>
        <v>4.0087551268525902E-4</v>
      </c>
      <c r="J46" s="30">
        <f t="shared" si="21"/>
        <v>0.93902386144580219</v>
      </c>
      <c r="K46" s="30">
        <f t="shared" si="22"/>
        <v>0</v>
      </c>
      <c r="L46" s="29">
        <v>5.2397606551678279E-2</v>
      </c>
      <c r="M46" s="29">
        <v>2.9212460489388442E-2</v>
      </c>
      <c r="N46" s="37">
        <f t="shared" si="23"/>
        <v>5.4870575923775186E-2</v>
      </c>
      <c r="O46" s="37">
        <f t="shared" si="24"/>
        <v>3.0488337715756091E-2</v>
      </c>
      <c r="P46" s="32">
        <f t="shared" si="36"/>
        <v>0.60000000000000009</v>
      </c>
      <c r="Q46" s="32">
        <f t="shared" si="11"/>
        <v>5.6330815879360764E-2</v>
      </c>
      <c r="R46" s="43">
        <v>23</v>
      </c>
      <c r="S46" s="44">
        <f t="shared" si="12"/>
        <v>5.8575263041512574E-2</v>
      </c>
      <c r="T46" s="44">
        <f t="shared" si="13"/>
        <v>5.6501037655618244E-2</v>
      </c>
      <c r="U46" s="44">
        <f t="shared" si="14"/>
        <v>6.7801245186741896E-2</v>
      </c>
      <c r="V46" s="44">
        <f t="shared" si="15"/>
        <v>1.4125259413904561E-2</v>
      </c>
      <c r="W46" s="44">
        <f t="shared" si="16"/>
        <v>1.4125259413904561E-2</v>
      </c>
      <c r="X46" s="44">
        <f t="shared" si="37"/>
        <v>7.8475200890851637E-2</v>
      </c>
      <c r="Y46" s="44">
        <f t="shared" si="39"/>
        <v>6.1322507535346307E-2</v>
      </c>
      <c r="Z46" s="32">
        <f t="shared" si="25"/>
        <v>1.8499257030383878E-2</v>
      </c>
      <c r="AA46" s="32">
        <f t="shared" si="26"/>
        <v>4.0030979738612277E-2</v>
      </c>
      <c r="AB46" s="32">
        <f t="shared" si="27"/>
        <v>0</v>
      </c>
      <c r="AC46" s="32">
        <f t="shared" si="28"/>
        <v>1.603194254847416E-3</v>
      </c>
      <c r="AE46" s="19">
        <f t="shared" si="29"/>
        <v>4.1792918040343748E-2</v>
      </c>
      <c r="AF46" s="19">
        <f t="shared" si="30"/>
        <v>1.7181374050505765E-2</v>
      </c>
      <c r="AG46" s="19">
        <f t="shared" si="31"/>
        <v>3.3796788408360741E-3</v>
      </c>
      <c r="AH46" s="19">
        <f t="shared" si="32"/>
        <v>6.6595260740225065E-2</v>
      </c>
      <c r="AI46" s="19">
        <f t="shared" si="33"/>
        <v>6.4491447592017692E-2</v>
      </c>
    </row>
    <row r="47" spans="1:72" x14ac:dyDescent="0.25">
      <c r="A47" s="45">
        <f t="shared" si="34"/>
        <v>66</v>
      </c>
      <c r="B47" s="32">
        <f t="shared" si="17"/>
        <v>0.99133081854159921</v>
      </c>
      <c r="C47" s="28">
        <f t="shared" si="18"/>
        <v>3.912021452571024E-2</v>
      </c>
      <c r="D47" s="33">
        <f t="shared" si="19"/>
        <v>5.5402104257252532E-2</v>
      </c>
      <c r="E47" s="28">
        <f t="shared" si="8"/>
        <v>1.6281889731542293E-2</v>
      </c>
      <c r="F47" s="34">
        <f t="shared" si="35"/>
        <v>1.8467368085750845E-2</v>
      </c>
      <c r="G47" s="30">
        <f t="shared" si="9"/>
        <v>2.1854783542085525E-3</v>
      </c>
      <c r="H47" s="30">
        <f t="shared" si="41"/>
        <v>2E-3</v>
      </c>
      <c r="I47" s="31">
        <f t="shared" si="40"/>
        <v>1.8547835420855245E-4</v>
      </c>
      <c r="J47" s="30">
        <f t="shared" si="21"/>
        <v>0.94241241738853887</v>
      </c>
      <c r="K47" s="30">
        <f t="shared" si="22"/>
        <v>0</v>
      </c>
      <c r="L47" s="29">
        <v>5.2397606551678279E-2</v>
      </c>
      <c r="M47" s="29">
        <v>2.9212460489388442E-2</v>
      </c>
      <c r="N47" s="37">
        <f t="shared" si="23"/>
        <v>5.5694899047807493E-2</v>
      </c>
      <c r="O47" s="37">
        <f t="shared" si="24"/>
        <v>3.0913630124545306E-2</v>
      </c>
      <c r="P47" s="32">
        <f t="shared" si="36"/>
        <v>0.8</v>
      </c>
      <c r="Q47" s="32">
        <f t="shared" si="11"/>
        <v>5.7240047509631083E-2</v>
      </c>
      <c r="R47" s="43">
        <v>24</v>
      </c>
      <c r="S47" s="44">
        <f t="shared" si="12"/>
        <v>5.5402104257252532E-2</v>
      </c>
      <c r="T47" s="44">
        <f t="shared" si="13"/>
        <v>5.726262051267899E-2</v>
      </c>
      <c r="U47" s="44">
        <f t="shared" si="14"/>
        <v>6.8715144615214788E-2</v>
      </c>
      <c r="V47" s="44">
        <f t="shared" si="15"/>
        <v>1.4315655128169747E-2</v>
      </c>
      <c r="W47" s="44">
        <f t="shared" si="16"/>
        <v>1.4315655128169747E-2</v>
      </c>
      <c r="X47" s="44">
        <f t="shared" si="37"/>
        <v>7.8025501963482166E-2</v>
      </c>
      <c r="Y47" s="44">
        <f t="shared" si="39"/>
        <v>6.1756078028623949E-2</v>
      </c>
      <c r="Z47" s="32">
        <f t="shared" si="25"/>
        <v>1.7580182514552883E-2</v>
      </c>
      <c r="AA47" s="32">
        <f t="shared" si="26"/>
        <v>3.7776388535743083E-2</v>
      </c>
      <c r="AB47" s="32">
        <f t="shared" si="27"/>
        <v>0</v>
      </c>
      <c r="AC47" s="32">
        <f t="shared" si="28"/>
        <v>1.4892634530790129E-3</v>
      </c>
      <c r="AE47" s="19">
        <f t="shared" si="29"/>
        <v>3.9462320543269418E-2</v>
      </c>
      <c r="AF47" s="19">
        <f t="shared" si="30"/>
        <v>1.6332324540798263E-2</v>
      </c>
      <c r="AG47" s="19">
        <f t="shared" si="31"/>
        <v>3.2429702128037399E-3</v>
      </c>
      <c r="AH47" s="19">
        <f t="shared" si="32"/>
        <v>6.8350515103852441E-2</v>
      </c>
      <c r="AI47" s="19">
        <f t="shared" si="33"/>
        <v>6.6052548863204483E-2</v>
      </c>
    </row>
    <row r="48" spans="1:72" x14ac:dyDescent="0.25">
      <c r="A48" s="45">
        <f t="shared" si="34"/>
        <v>67</v>
      </c>
      <c r="B48" s="32">
        <f t="shared" si="17"/>
        <v>0.99089807016886899</v>
      </c>
      <c r="C48" s="28">
        <f t="shared" si="18"/>
        <v>3.6892876859540749E-2</v>
      </c>
      <c r="D48" s="33">
        <f t="shared" si="19"/>
        <v>5.2357665466319606E-2</v>
      </c>
      <c r="E48" s="28">
        <f t="shared" si="8"/>
        <v>1.546478860677886E-2</v>
      </c>
      <c r="F48" s="34">
        <f t="shared" si="35"/>
        <v>1.7452555155439867E-2</v>
      </c>
      <c r="G48" s="30">
        <f t="shared" si="9"/>
        <v>1.9877665486610074E-3</v>
      </c>
      <c r="H48" s="30">
        <f t="shared" si="41"/>
        <v>2E-3</v>
      </c>
      <c r="I48" s="31">
        <f t="shared" si="40"/>
        <v>-1.2233451338992604E-5</v>
      </c>
      <c r="J48" s="30">
        <f t="shared" si="21"/>
        <v>0.94565456798501935</v>
      </c>
      <c r="K48" s="30">
        <f t="shared" si="22"/>
        <v>0</v>
      </c>
      <c r="L48" s="29">
        <v>5.65192221718398E-2</v>
      </c>
      <c r="M48" s="29">
        <v>3.1338922533334521E-2</v>
      </c>
      <c r="N48" s="37">
        <f t="shared" si="23"/>
        <v>5.65192221718398E-2</v>
      </c>
      <c r="O48" s="37">
        <f t="shared" si="24"/>
        <v>3.1338922533334521E-2</v>
      </c>
      <c r="P48" s="32">
        <f t="shared" si="36"/>
        <v>0</v>
      </c>
      <c r="Q48" s="32">
        <f t="shared" si="11"/>
        <v>5.8155563684145324E-2</v>
      </c>
      <c r="R48" s="43">
        <v>25</v>
      </c>
      <c r="S48" s="44">
        <f t="shared" si="12"/>
        <v>5.2357665466319606E-2</v>
      </c>
      <c r="T48" s="44">
        <f t="shared" si="13"/>
        <v>5.8032192229421409E-2</v>
      </c>
      <c r="U48" s="44">
        <f t="shared" si="14"/>
        <v>6.9638630675305693E-2</v>
      </c>
      <c r="V48" s="44">
        <f t="shared" si="15"/>
        <v>1.4508048057355352E-2</v>
      </c>
      <c r="W48" s="44">
        <f t="shared" si="16"/>
        <v>1.4508048057355352E-2</v>
      </c>
      <c r="X48" s="44">
        <f t="shared" si="37"/>
        <v>7.7582759718294647E-2</v>
      </c>
      <c r="Y48" s="44">
        <f t="shared" si="39"/>
        <v>6.2183220884202597E-2</v>
      </c>
      <c r="Z48" s="32">
        <f t="shared" si="25"/>
        <v>1.6689311303370726E-2</v>
      </c>
      <c r="AA48" s="32">
        <f t="shared" si="26"/>
        <v>3.5622474240323096E-2</v>
      </c>
      <c r="AB48" s="32">
        <f t="shared" si="27"/>
        <v>0</v>
      </c>
      <c r="AC48" s="32">
        <f t="shared" si="28"/>
        <v>1.3834291296708236E-3</v>
      </c>
      <c r="AE48" s="19">
        <f t="shared" si="29"/>
        <v>3.7231757705667404E-2</v>
      </c>
      <c r="AF48" s="19">
        <f t="shared" si="30"/>
        <v>1.5506698429490569E-2</v>
      </c>
      <c r="AG48" s="19">
        <f t="shared" si="31"/>
        <v>3.1117914738107619E-3</v>
      </c>
      <c r="AH48" s="19">
        <f t="shared" si="32"/>
        <v>7.0037722118030749E-2</v>
      </c>
      <c r="AI48" s="19">
        <f t="shared" si="33"/>
        <v>6.7552709536928851E-2</v>
      </c>
    </row>
    <row r="49" spans="1:35" x14ac:dyDescent="0.25">
      <c r="A49" s="45">
        <f t="shared" si="34"/>
        <v>68</v>
      </c>
      <c r="B49" s="32">
        <f t="shared" si="17"/>
        <v>0.99052729103395465</v>
      </c>
      <c r="C49" s="28">
        <f t="shared" si="18"/>
        <v>3.4766306401138855E-2</v>
      </c>
      <c r="D49" s="33">
        <f t="shared" si="19"/>
        <v>4.9439781153002384E-2</v>
      </c>
      <c r="E49" s="28">
        <f t="shared" si="8"/>
        <v>1.4673474751863525E-2</v>
      </c>
      <c r="F49" s="34">
        <f t="shared" si="35"/>
        <v>1.6479927051000796E-2</v>
      </c>
      <c r="G49" s="30">
        <f t="shared" si="9"/>
        <v>1.8064522991372706E-3</v>
      </c>
      <c r="H49" s="30">
        <f t="shared" si="41"/>
        <v>2E-3</v>
      </c>
      <c r="I49" s="31">
        <f t="shared" si="40"/>
        <v>-1.9354770086272947E-4</v>
      </c>
      <c r="J49" s="30">
        <f t="shared" si="21"/>
        <v>0.94875376654786037</v>
      </c>
      <c r="K49" s="30">
        <f t="shared" si="22"/>
        <v>0</v>
      </c>
      <c r="L49" s="29">
        <v>5.65192221718398E-2</v>
      </c>
      <c r="M49" s="29">
        <v>3.1338922533334521E-2</v>
      </c>
      <c r="N49" s="37">
        <f t="shared" si="23"/>
        <v>5.7342967220264669E-2</v>
      </c>
      <c r="O49" s="37">
        <f t="shared" si="24"/>
        <v>3.1765096247934554E-2</v>
      </c>
      <c r="P49" s="32">
        <f t="shared" si="36"/>
        <v>0.2</v>
      </c>
      <c r="Q49" s="32">
        <f t="shared" si="11"/>
        <v>5.9077311971406268E-2</v>
      </c>
      <c r="R49" s="43">
        <v>26</v>
      </c>
      <c r="S49" s="44">
        <f t="shared" si="12"/>
        <v>4.9439781153002384E-2</v>
      </c>
      <c r="T49" s="44">
        <f t="shared" si="13"/>
        <v>5.8809650152664629E-2</v>
      </c>
      <c r="U49" s="44">
        <f t="shared" si="14"/>
        <v>7.0571580183197549E-2</v>
      </c>
      <c r="V49" s="44">
        <f t="shared" si="15"/>
        <v>1.4702412538166157E-2</v>
      </c>
      <c r="W49" s="44">
        <f t="shared" si="16"/>
        <v>1.4702412538166157E-2</v>
      </c>
      <c r="X49" s="44">
        <f t="shared" si="37"/>
        <v>7.7143501348383686E-2</v>
      </c>
      <c r="Y49" s="44">
        <f t="shared" si="39"/>
        <v>6.2603759336015766E-2</v>
      </c>
      <c r="Z49" s="32">
        <f t="shared" si="25"/>
        <v>1.5827170861634928E-2</v>
      </c>
      <c r="AA49" s="32">
        <f t="shared" si="26"/>
        <v>3.356650542256491E-2</v>
      </c>
      <c r="AB49" s="32">
        <f t="shared" si="27"/>
        <v>0</v>
      </c>
      <c r="AC49" s="32">
        <f t="shared" si="28"/>
        <v>1.2851159093878817E-3</v>
      </c>
      <c r="AE49" s="19">
        <f t="shared" si="29"/>
        <v>3.5098786995407569E-2</v>
      </c>
      <c r="AF49" s="19">
        <f t="shared" si="30"/>
        <v>1.4705468465592585E-2</v>
      </c>
      <c r="AG49" s="19">
        <f t="shared" si="31"/>
        <v>2.9859189388328094E-3</v>
      </c>
      <c r="AH49" s="19">
        <f t="shared" si="32"/>
        <v>7.1657747493009016E-2</v>
      </c>
      <c r="AI49" s="19">
        <f t="shared" si="33"/>
        <v>6.8992757371086344E-2</v>
      </c>
    </row>
    <row r="50" spans="1:35" x14ac:dyDescent="0.25">
      <c r="A50" s="45">
        <f t="shared" si="34"/>
        <v>69</v>
      </c>
      <c r="B50" s="32">
        <f t="shared" si="17"/>
        <v>0.99022394381096257</v>
      </c>
      <c r="C50" s="28">
        <f t="shared" si="18"/>
        <v>3.2737704717969267E-2</v>
      </c>
      <c r="D50" s="33">
        <f t="shared" si="19"/>
        <v>4.6646069765948713E-2</v>
      </c>
      <c r="E50" s="28">
        <f t="shared" si="8"/>
        <v>1.3908365047979444E-2</v>
      </c>
      <c r="F50" s="34">
        <f t="shared" si="35"/>
        <v>1.5548689921982904E-2</v>
      </c>
      <c r="G50" s="30">
        <f t="shared" si="9"/>
        <v>1.6403248740034602E-3</v>
      </c>
      <c r="H50" s="30">
        <f t="shared" si="41"/>
        <v>2E-3</v>
      </c>
      <c r="I50" s="31">
        <f t="shared" si="40"/>
        <v>-3.5967512599653986E-4</v>
      </c>
      <c r="J50" s="30">
        <f t="shared" si="21"/>
        <v>0.95171360536004779</v>
      </c>
      <c r="K50" s="30">
        <f t="shared" si="22"/>
        <v>0</v>
      </c>
      <c r="L50" s="29">
        <v>5.65192221718398E-2</v>
      </c>
      <c r="M50" s="29">
        <v>3.1338922533334521E-2</v>
      </c>
      <c r="N50" s="37">
        <f t="shared" si="23"/>
        <v>5.8166712268689531E-2</v>
      </c>
      <c r="O50" s="37">
        <f t="shared" si="24"/>
        <v>3.2191269962534581E-2</v>
      </c>
      <c r="P50" s="32">
        <f t="shared" si="36"/>
        <v>0.4</v>
      </c>
      <c r="Q50" s="32">
        <f t="shared" si="11"/>
        <v>6.0006444683541396E-2</v>
      </c>
      <c r="R50" s="43">
        <v>27</v>
      </c>
      <c r="S50" s="44">
        <f t="shared" si="12"/>
        <v>4.6646069765948713E-2</v>
      </c>
      <c r="T50" s="44">
        <f t="shared" si="13"/>
        <v>5.9596090455579773E-2</v>
      </c>
      <c r="U50" s="44">
        <f t="shared" si="14"/>
        <v>7.151530854669573E-2</v>
      </c>
      <c r="V50" s="44">
        <f t="shared" si="15"/>
        <v>1.4899022613894943E-2</v>
      </c>
      <c r="W50" s="44">
        <f t="shared" si="16"/>
        <v>1.4899022613894943E-2</v>
      </c>
      <c r="X50" s="44">
        <f t="shared" si="37"/>
        <v>7.6706998694966097E-2</v>
      </c>
      <c r="Y50" s="44">
        <f t="shared" si="39"/>
        <v>6.3017518413882839E-2</v>
      </c>
      <c r="Z50" s="32">
        <f t="shared" si="25"/>
        <v>1.4994170645624957E-2</v>
      </c>
      <c r="AA50" s="32">
        <f t="shared" si="26"/>
        <v>3.1605741498663409E-2</v>
      </c>
      <c r="AB50" s="32">
        <f t="shared" si="27"/>
        <v>0</v>
      </c>
      <c r="AC50" s="32">
        <f t="shared" si="28"/>
        <v>1.1937893059652499E-3</v>
      </c>
      <c r="AE50" s="19">
        <f t="shared" si="29"/>
        <v>3.3060910032103825E-2</v>
      </c>
      <c r="AF50" s="19">
        <f t="shared" si="30"/>
        <v>1.3929441102048388E-2</v>
      </c>
      <c r="AG50" s="19">
        <f t="shared" si="31"/>
        <v>2.8651379709457498E-3</v>
      </c>
      <c r="AH50" s="19">
        <f t="shared" si="32"/>
        <v>7.3211572485955764E-2</v>
      </c>
      <c r="AI50" s="19">
        <f t="shared" si="33"/>
        <v>7.0373617672874589E-2</v>
      </c>
    </row>
    <row r="51" spans="1:35" x14ac:dyDescent="0.25">
      <c r="A51" s="45">
        <f t="shared" si="34"/>
        <v>70</v>
      </c>
      <c r="B51" s="32">
        <f t="shared" si="17"/>
        <v>0.98999337219070638</v>
      </c>
      <c r="C51" s="28">
        <f t="shared" si="18"/>
        <v>3.0804238876560065E-2</v>
      </c>
      <c r="D51" s="33">
        <f t="shared" si="19"/>
        <v>4.3973985350729411E-2</v>
      </c>
      <c r="E51" s="28">
        <f t="shared" si="8"/>
        <v>1.3169746474169344E-2</v>
      </c>
      <c r="F51" s="34">
        <f t="shared" si="35"/>
        <v>1.4657995116909803E-2</v>
      </c>
      <c r="G51" s="30">
        <f t="shared" si="9"/>
        <v>1.4882486427404591E-3</v>
      </c>
      <c r="H51" s="30">
        <f t="shared" si="41"/>
        <v>2E-3</v>
      </c>
      <c r="I51" s="31">
        <f t="shared" si="40"/>
        <v>-5.1175135725954092E-4</v>
      </c>
      <c r="J51" s="30">
        <f t="shared" si="21"/>
        <v>0.95453776600653006</v>
      </c>
      <c r="K51" s="30">
        <f t="shared" si="22"/>
        <v>0</v>
      </c>
      <c r="L51" s="29">
        <v>5.65192221718398E-2</v>
      </c>
      <c r="M51" s="29">
        <v>3.1338922533334521E-2</v>
      </c>
      <c r="N51" s="37">
        <f t="shared" si="23"/>
        <v>5.89904573171144E-2</v>
      </c>
      <c r="O51" s="37">
        <f t="shared" si="24"/>
        <v>3.2617443677134615E-2</v>
      </c>
      <c r="P51" s="32">
        <f t="shared" si="36"/>
        <v>0.60000000000000009</v>
      </c>
      <c r="Q51" s="32">
        <f t="shared" si="11"/>
        <v>6.0943589510013135E-2</v>
      </c>
      <c r="R51" s="43">
        <v>28</v>
      </c>
      <c r="S51" s="44">
        <f t="shared" si="12"/>
        <v>4.3973985350729411E-2</v>
      </c>
      <c r="T51" s="44">
        <f t="shared" si="13"/>
        <v>6.0392080928956454E-2</v>
      </c>
      <c r="U51" s="44">
        <f t="shared" si="14"/>
        <v>7.2470497114747748E-2</v>
      </c>
      <c r="V51" s="44">
        <f t="shared" si="15"/>
        <v>1.5098020232239114E-2</v>
      </c>
      <c r="W51" s="44">
        <f t="shared" si="16"/>
        <v>1.5098020232239114E-2</v>
      </c>
      <c r="X51" s="44">
        <f t="shared" si="37"/>
        <v>7.6271871912526892E-2</v>
      </c>
      <c r="Y51" s="44">
        <f t="shared" si="39"/>
        <v>6.3424325063792031E-2</v>
      </c>
      <c r="Z51" s="32">
        <f t="shared" si="25"/>
        <v>1.4190535390118057E-2</v>
      </c>
      <c r="AA51" s="32">
        <f t="shared" si="26"/>
        <v>2.9737369936975594E-2</v>
      </c>
      <c r="AB51" s="32">
        <f t="shared" si="27"/>
        <v>0</v>
      </c>
      <c r="AC51" s="32">
        <f t="shared" si="28"/>
        <v>1.1089528163384136E-3</v>
      </c>
      <c r="AE51" s="19">
        <f t="shared" si="29"/>
        <v>3.1115601115990221E-2</v>
      </c>
      <c r="AF51" s="19">
        <f t="shared" si="30"/>
        <v>1.3179186371161521E-2</v>
      </c>
      <c r="AG51" s="19">
        <f t="shared" si="31"/>
        <v>2.749242615328338E-3</v>
      </c>
      <c r="AH51" s="19">
        <f t="shared" si="32"/>
        <v>7.4700316010456042E-2</v>
      </c>
      <c r="AI51" s="19">
        <f t="shared" si="33"/>
        <v>7.1696333150992192E-2</v>
      </c>
    </row>
    <row r="52" spans="1:35" x14ac:dyDescent="0.25">
      <c r="A52" s="45">
        <f t="shared" si="34"/>
        <v>71</v>
      </c>
      <c r="B52" s="32">
        <f t="shared" si="17"/>
        <v>0.98984099584180152</v>
      </c>
      <c r="C52" s="28">
        <f t="shared" si="18"/>
        <v>2.896304972405395E-2</v>
      </c>
      <c r="D52" s="33">
        <f t="shared" si="19"/>
        <v>4.1420834981932206E-2</v>
      </c>
      <c r="E52" s="28">
        <f t="shared" si="8"/>
        <v>1.2457785257878256E-2</v>
      </c>
      <c r="F52" s="34">
        <f t="shared" si="35"/>
        <v>1.3806944993977402E-2</v>
      </c>
      <c r="G52" s="30">
        <f t="shared" si="9"/>
        <v>1.349159736099146E-3</v>
      </c>
      <c r="H52" s="30">
        <f t="shared" si="41"/>
        <v>2E-3</v>
      </c>
      <c r="I52" s="31">
        <f t="shared" si="40"/>
        <v>-6.5084026390085405E-4</v>
      </c>
      <c r="J52" s="30">
        <f t="shared" si="21"/>
        <v>0.95723000528196878</v>
      </c>
      <c r="K52" s="30">
        <f t="shared" si="22"/>
        <v>0</v>
      </c>
      <c r="L52" s="29">
        <v>5.65192221718398E-2</v>
      </c>
      <c r="M52" s="29">
        <v>3.1338922533334521E-2</v>
      </c>
      <c r="N52" s="37">
        <f t="shared" si="23"/>
        <v>5.9814202365539269E-2</v>
      </c>
      <c r="O52" s="37">
        <f t="shared" si="24"/>
        <v>3.3043617391734642E-2</v>
      </c>
      <c r="P52" s="32">
        <f t="shared" si="36"/>
        <v>0.8</v>
      </c>
      <c r="Q52" s="32">
        <f t="shared" si="11"/>
        <v>6.1889432973997793E-2</v>
      </c>
      <c r="R52" s="43">
        <v>29</v>
      </c>
      <c r="S52" s="44">
        <f t="shared" si="12"/>
        <v>4.1420834981932206E-2</v>
      </c>
      <c r="T52" s="44">
        <f t="shared" si="13"/>
        <v>6.1198244433009946E-2</v>
      </c>
      <c r="U52" s="44">
        <f t="shared" si="14"/>
        <v>7.3437893319611938E-2</v>
      </c>
      <c r="V52" s="44">
        <f t="shared" si="15"/>
        <v>1.5299561108252487E-2</v>
      </c>
      <c r="W52" s="44">
        <f t="shared" si="16"/>
        <v>1.5299561108252487E-2</v>
      </c>
      <c r="X52" s="44">
        <f t="shared" si="37"/>
        <v>7.5836777742014708E-2</v>
      </c>
      <c r="Y52" s="44">
        <f t="shared" si="39"/>
        <v>6.382400826756103E-2</v>
      </c>
      <c r="Z52" s="32">
        <f t="shared" si="25"/>
        <v>1.3416384696799528E-2</v>
      </c>
      <c r="AA52" s="32">
        <f t="shared" si="26"/>
        <v>2.7958568507855653E-2</v>
      </c>
      <c r="AB52" s="32">
        <f t="shared" si="27"/>
        <v>0</v>
      </c>
      <c r="AC52" s="32">
        <f t="shared" si="28"/>
        <v>1.0301452213718331E-3</v>
      </c>
      <c r="AE52" s="19">
        <f t="shared" si="29"/>
        <v>2.9260305287136124E-2</v>
      </c>
      <c r="AF52" s="19">
        <f t="shared" si="30"/>
        <v>1.2455100939108411E-2</v>
      </c>
      <c r="AG52" s="19">
        <f t="shared" si="31"/>
        <v>2.6380352480695644E-3</v>
      </c>
      <c r="AH52" s="19">
        <f t="shared" si="32"/>
        <v>7.6125202173529527E-2</v>
      </c>
      <c r="AI52" s="19">
        <f t="shared" si="33"/>
        <v>7.2962035616084678E-2</v>
      </c>
    </row>
    <row r="53" spans="1:35" x14ac:dyDescent="0.25">
      <c r="A53" s="45">
        <f t="shared" si="34"/>
        <v>72</v>
      </c>
      <c r="B53" s="32">
        <f t="shared" si="17"/>
        <v>0.98977240966840008</v>
      </c>
      <c r="C53" s="28">
        <f t="shared" si="18"/>
        <v>2.7211259927241868E-2</v>
      </c>
      <c r="D53" s="33">
        <f t="shared" si="19"/>
        <v>3.8983795791278565E-2</v>
      </c>
      <c r="E53" s="28">
        <f t="shared" si="8"/>
        <v>1.1772535864036695E-2</v>
      </c>
      <c r="F53" s="34">
        <f t="shared" si="35"/>
        <v>1.2994598597092856E-2</v>
      </c>
      <c r="G53" s="30">
        <f t="shared" si="9"/>
        <v>1.2220627330561604E-3</v>
      </c>
      <c r="H53" s="30">
        <f t="shared" si="41"/>
        <v>2E-3</v>
      </c>
      <c r="I53" s="31">
        <f t="shared" si="40"/>
        <v>-7.7793726694383968E-4</v>
      </c>
      <c r="J53" s="30">
        <f t="shared" si="21"/>
        <v>0.95979414147566533</v>
      </c>
      <c r="K53" s="30">
        <f t="shared" si="22"/>
        <v>0</v>
      </c>
      <c r="L53" s="29">
        <v>6.0637947413964131E-2</v>
      </c>
      <c r="M53" s="29">
        <v>3.3469791106334676E-2</v>
      </c>
      <c r="N53" s="37">
        <f t="shared" si="23"/>
        <v>6.0637947413964131E-2</v>
      </c>
      <c r="O53" s="37">
        <f t="shared" si="24"/>
        <v>3.3469791106334676E-2</v>
      </c>
      <c r="P53" s="32">
        <f t="shared" si="36"/>
        <v>0</v>
      </c>
      <c r="Q53" s="32">
        <f t="shared" si="11"/>
        <v>6.2844707214314899E-2</v>
      </c>
      <c r="R53" s="43">
        <v>30</v>
      </c>
      <c r="S53" s="44">
        <f t="shared" si="12"/>
        <v>3.8983795791278565E-2</v>
      </c>
      <c r="T53" s="44">
        <f t="shared" si="13"/>
        <v>6.2015245660604033E-2</v>
      </c>
      <c r="U53" s="44">
        <f t="shared" si="14"/>
        <v>7.441829479272484E-2</v>
      </c>
      <c r="V53" s="44">
        <f t="shared" si="15"/>
        <v>1.5503811415151008E-2</v>
      </c>
      <c r="W53" s="44">
        <f t="shared" si="16"/>
        <v>1.5503811415151008E-2</v>
      </c>
      <c r="X53" s="44">
        <f t="shared" si="37"/>
        <v>7.5419239812312494E-2</v>
      </c>
      <c r="Y53" s="44">
        <f t="shared" si="39"/>
        <v>6.4216399161760515E-2</v>
      </c>
      <c r="Z53" s="32">
        <f t="shared" si="25"/>
        <v>1.2671721722368441E-2</v>
      </c>
      <c r="AA53" s="32">
        <f t="shared" si="26"/>
        <v>2.6266501635482407E-2</v>
      </c>
      <c r="AB53" s="32">
        <f t="shared" si="27"/>
        <v>0</v>
      </c>
      <c r="AC53" s="32">
        <f t="shared" si="28"/>
        <v>9.5693807841088711E-4</v>
      </c>
      <c r="AE53" s="19">
        <f t="shared" si="29"/>
        <v>2.7492441354632587E-2</v>
      </c>
      <c r="AF53" s="19">
        <f t="shared" si="30"/>
        <v>1.1757427537165764E-2</v>
      </c>
      <c r="AG53" s="19">
        <f t="shared" si="31"/>
        <v>2.5313262391818111E-3</v>
      </c>
      <c r="AH53" s="19">
        <f t="shared" si="32"/>
        <v>7.7487548376367427E-2</v>
      </c>
      <c r="AI53" s="19">
        <f t="shared" si="33"/>
        <v>7.4171935756580709E-2</v>
      </c>
    </row>
    <row r="54" spans="1:35" x14ac:dyDescent="0.25">
      <c r="A54" s="45">
        <f t="shared" si="34"/>
        <v>73</v>
      </c>
      <c r="B54" s="32">
        <f t="shared" si="17"/>
        <v>0.98979357479189178</v>
      </c>
      <c r="C54" s="28">
        <f t="shared" si="18"/>
        <v>2.5546203753766587E-2</v>
      </c>
      <c r="D54" s="33">
        <f t="shared" si="19"/>
        <v>3.6660250131028603E-2</v>
      </c>
      <c r="E54" s="28">
        <f t="shared" si="8"/>
        <v>1.1114046377262014E-2</v>
      </c>
      <c r="F54" s="34">
        <f t="shared" si="35"/>
        <v>1.2220083377009534E-2</v>
      </c>
      <c r="G54" s="30">
        <f t="shared" si="9"/>
        <v>1.1060369997475204E-3</v>
      </c>
      <c r="H54" s="30">
        <f t="shared" si="41"/>
        <v>2E-3</v>
      </c>
      <c r="I54" s="31">
        <f t="shared" si="40"/>
        <v>-8.9396300025247968E-4</v>
      </c>
      <c r="J54" s="30">
        <f t="shared" si="21"/>
        <v>0.96223371286922388</v>
      </c>
      <c r="K54" s="30">
        <f t="shared" si="22"/>
        <v>0</v>
      </c>
      <c r="L54" s="29">
        <v>6.0637947413964131E-2</v>
      </c>
      <c r="M54" s="29">
        <v>3.3469791106334676E-2</v>
      </c>
      <c r="N54" s="37">
        <f t="shared" si="23"/>
        <v>6.1453001873236324E-2</v>
      </c>
      <c r="O54" s="37">
        <f t="shared" si="24"/>
        <v>3.3896351585693416E-2</v>
      </c>
      <c r="P54" s="32">
        <f t="shared" si="36"/>
        <v>0.2</v>
      </c>
      <c r="Q54" s="32">
        <f t="shared" si="11"/>
        <v>6.3801540660994652E-2</v>
      </c>
      <c r="R54" s="43">
        <v>31</v>
      </c>
      <c r="S54" s="44">
        <f t="shared" si="12"/>
        <v>3.6660250131028603E-2</v>
      </c>
      <c r="T54" s="44">
        <f t="shared" si="13"/>
        <v>6.2835272778005033E-2</v>
      </c>
      <c r="U54" s="44">
        <f t="shared" si="14"/>
        <v>7.5402327333606037E-2</v>
      </c>
      <c r="V54" s="44">
        <f t="shared" si="15"/>
        <v>1.5708818194501258E-2</v>
      </c>
      <c r="W54" s="44">
        <f t="shared" si="16"/>
        <v>1.5708818194501258E-2</v>
      </c>
      <c r="X54" s="44">
        <f t="shared" si="37"/>
        <v>7.4989062553436028E-2</v>
      </c>
      <c r="Y54" s="44">
        <f t="shared" si="39"/>
        <v>6.4601331155785841E-2</v>
      </c>
      <c r="Z54" s="32">
        <f t="shared" si="25"/>
        <v>1.1956442876695225E-2</v>
      </c>
      <c r="AA54" s="32">
        <f t="shared" si="26"/>
        <v>2.4658328048237754E-2</v>
      </c>
      <c r="AB54" s="32">
        <f t="shared" si="27"/>
        <v>0</v>
      </c>
      <c r="AC54" s="32">
        <f t="shared" si="28"/>
        <v>8.8893339202530388E-4</v>
      </c>
      <c r="AE54" s="19">
        <f t="shared" si="29"/>
        <v>2.5809627789448706E-2</v>
      </c>
      <c r="AF54" s="19">
        <f t="shared" si="30"/>
        <v>1.108605099455864E-2</v>
      </c>
      <c r="AG54" s="19">
        <f t="shared" si="31"/>
        <v>2.4289336292451858E-3</v>
      </c>
      <c r="AH54" s="19">
        <f t="shared" si="32"/>
        <v>7.8788753710936646E-2</v>
      </c>
      <c r="AI54" s="19">
        <f t="shared" si="33"/>
        <v>7.5327313139739116E-2</v>
      </c>
    </row>
    <row r="55" spans="1:35" x14ac:dyDescent="0.25">
      <c r="A55" s="45">
        <f t="shared" si="34"/>
        <v>74</v>
      </c>
      <c r="B55" s="32">
        <f t="shared" si="17"/>
        <v>0.989911643020012</v>
      </c>
      <c r="C55" s="28">
        <f t="shared" si="18"/>
        <v>2.3964949298386714E-2</v>
      </c>
      <c r="D55" s="33">
        <f t="shared" si="19"/>
        <v>3.4447106720846249E-2</v>
      </c>
      <c r="E55" s="28">
        <f t="shared" si="8"/>
        <v>1.0482157422459535E-2</v>
      </c>
      <c r="F55" s="34">
        <f t="shared" si="35"/>
        <v>1.148236890694875E-2</v>
      </c>
      <c r="G55" s="30">
        <f t="shared" si="9"/>
        <v>1.0002114844892152E-3</v>
      </c>
      <c r="H55" s="30">
        <f t="shared" si="41"/>
        <v>2E-3</v>
      </c>
      <c r="I55" s="31">
        <f t="shared" si="40"/>
        <v>-9.9978851551078482E-4</v>
      </c>
      <c r="J55" s="30">
        <f t="shared" si="21"/>
        <v>0.96455268179466469</v>
      </c>
      <c r="K55" s="30">
        <f t="shared" si="22"/>
        <v>0</v>
      </c>
      <c r="L55" s="29">
        <v>6.0637947413964131E-2</v>
      </c>
      <c r="M55" s="29">
        <v>3.3469791106334676E-2</v>
      </c>
      <c r="N55" s="37">
        <f t="shared" si="23"/>
        <v>6.2268056332508502E-2</v>
      </c>
      <c r="O55" s="37">
        <f t="shared" si="24"/>
        <v>3.4322912065052155E-2</v>
      </c>
      <c r="P55" s="32">
        <f t="shared" si="36"/>
        <v>0.4</v>
      </c>
      <c r="Q55" s="32">
        <f t="shared" si="11"/>
        <v>6.4769521064522287E-2</v>
      </c>
      <c r="R55" s="43">
        <v>32</v>
      </c>
      <c r="S55" s="44">
        <f t="shared" si="12"/>
        <v>3.4447106720846249E-2</v>
      </c>
      <c r="T55" s="44">
        <f t="shared" si="13"/>
        <v>6.3667737783861589E-2</v>
      </c>
      <c r="U55" s="44">
        <f t="shared" si="14"/>
        <v>7.6401285340633909E-2</v>
      </c>
      <c r="V55" s="44">
        <f t="shared" si="15"/>
        <v>1.5916934445965397E-2</v>
      </c>
      <c r="W55" s="44">
        <f t="shared" si="16"/>
        <v>1.5916934445965397E-2</v>
      </c>
      <c r="X55" s="44">
        <f t="shared" si="37"/>
        <v>7.4554970724951097E-2</v>
      </c>
      <c r="Y55" s="44">
        <f t="shared" si="39"/>
        <v>6.49786400489622E-2</v>
      </c>
      <c r="Z55" s="32">
        <f t="shared" si="25"/>
        <v>1.1270652678531085E-2</v>
      </c>
      <c r="AA55" s="32">
        <f t="shared" si="26"/>
        <v>2.3131517379380424E-2</v>
      </c>
      <c r="AB55" s="32">
        <f t="shared" si="27"/>
        <v>0</v>
      </c>
      <c r="AC55" s="32">
        <f t="shared" si="28"/>
        <v>8.2576145028092176E-4</v>
      </c>
      <c r="AE55" s="19">
        <f t="shared" si="29"/>
        <v>2.4209180149932067E-2</v>
      </c>
      <c r="AF55" s="19">
        <f t="shared" si="30"/>
        <v>1.0441362858761698E-2</v>
      </c>
      <c r="AG55" s="19">
        <f t="shared" si="31"/>
        <v>2.3306828191316537E-3</v>
      </c>
      <c r="AH55" s="19">
        <f t="shared" si="32"/>
        <v>8.0030106507477591E-2</v>
      </c>
      <c r="AI55" s="19">
        <f t="shared" si="33"/>
        <v>7.6429346928625269E-2</v>
      </c>
    </row>
    <row r="56" spans="1:35" x14ac:dyDescent="0.25">
      <c r="A56" s="45">
        <f t="shared" si="34"/>
        <v>75</v>
      </c>
      <c r="B56" s="32">
        <f t="shared" si="17"/>
        <v>0.99013301766409378</v>
      </c>
      <c r="C56" s="28">
        <f t="shared" si="18"/>
        <v>2.2464573104673695E-2</v>
      </c>
      <c r="D56" s="33">
        <f>EXP(-N56)*D55</f>
        <v>3.2341198028736411E-2</v>
      </c>
      <c r="E56" s="28">
        <f t="shared" si="8"/>
        <v>9.8766249240627157E-3</v>
      </c>
      <c r="F56" s="34">
        <f t="shared" si="35"/>
        <v>1.0780399342912137E-2</v>
      </c>
      <c r="G56" s="30">
        <f t="shared" si="9"/>
        <v>9.0377441884942171E-4</v>
      </c>
      <c r="H56" s="30">
        <f t="shared" si="41"/>
        <v>2E-3</v>
      </c>
      <c r="I56" s="31">
        <f t="shared" si="40"/>
        <v>-1.0962255811505783E-3</v>
      </c>
      <c r="J56" s="30">
        <f t="shared" si="21"/>
        <v>0.96675502755241427</v>
      </c>
      <c r="K56" s="30">
        <f t="shared" si="22"/>
        <v>0</v>
      </c>
      <c r="L56" s="29">
        <v>6.0637947413964131E-2</v>
      </c>
      <c r="M56" s="29">
        <v>3.3469791106334676E-2</v>
      </c>
      <c r="N56" s="37">
        <f t="shared" si="23"/>
        <v>6.3083110791780694E-2</v>
      </c>
      <c r="O56" s="37">
        <f t="shared" si="24"/>
        <v>3.4749472544410895E-2</v>
      </c>
      <c r="P56" s="32">
        <f t="shared" si="36"/>
        <v>0.60000000000000009</v>
      </c>
      <c r="Q56" s="32">
        <f t="shared" si="11"/>
        <v>6.574963177002939E-2</v>
      </c>
      <c r="R56" s="43">
        <v>33</v>
      </c>
      <c r="S56" s="44">
        <f t="shared" si="12"/>
        <v>3.2341198028736411E-2</v>
      </c>
      <c r="T56" s="44">
        <f t="shared" si="13"/>
        <v>6.4513540363389688E-2</v>
      </c>
      <c r="U56" s="44">
        <f t="shared" si="14"/>
        <v>7.741624843606762E-2</v>
      </c>
      <c r="V56" s="44">
        <f t="shared" si="15"/>
        <v>1.6128385090847422E-2</v>
      </c>
      <c r="W56" s="44">
        <f t="shared" si="16"/>
        <v>1.6128385090847422E-2</v>
      </c>
      <c r="X56" s="44">
        <f t="shared" si="37"/>
        <v>7.4115712398654804E-2</v>
      </c>
      <c r="Y56" s="44">
        <f t="shared" si="39"/>
        <v>6.5348164146568771E-2</v>
      </c>
      <c r="Z56" s="32">
        <f t="shared" si="25"/>
        <v>1.061380831783061E-2</v>
      </c>
      <c r="AA56" s="32">
        <f t="shared" si="26"/>
        <v>2.1683076164907895E-2</v>
      </c>
      <c r="AB56" s="32">
        <f t="shared" si="27"/>
        <v>0</v>
      </c>
      <c r="AC56" s="32">
        <f t="shared" si="28"/>
        <v>7.6707881477653078E-4</v>
      </c>
      <c r="AE56" s="19">
        <f t="shared" si="29"/>
        <v>2.2688439536812703E-2</v>
      </c>
      <c r="AF56" s="19">
        <f t="shared" si="30"/>
        <v>9.8231966561436179E-3</v>
      </c>
      <c r="AG56" s="19">
        <f t="shared" si="31"/>
        <v>2.2364062722798829E-3</v>
      </c>
      <c r="AH56" s="19">
        <f t="shared" si="32"/>
        <v>8.1213175984031979E-2</v>
      </c>
      <c r="AI56" s="19">
        <f t="shared" si="33"/>
        <v>7.7479460814660103E-2</v>
      </c>
    </row>
    <row r="57" spans="1:35" x14ac:dyDescent="0.25">
      <c r="A57" s="45">
        <f t="shared" si="34"/>
        <v>76</v>
      </c>
      <c r="B57" s="32">
        <f t="shared" si="17"/>
        <v>0.99046467896994561</v>
      </c>
      <c r="C57" s="28">
        <f t="shared" si="18"/>
        <v>2.1042166749160054E-2</v>
      </c>
      <c r="D57" s="33">
        <f t="shared" si="19"/>
        <v>3.0339294878936655E-2</v>
      </c>
      <c r="E57" s="28">
        <f t="shared" si="8"/>
        <v>9.2971281297765992E-3</v>
      </c>
      <c r="F57" s="34">
        <f t="shared" si="35"/>
        <v>1.0113098292978885E-2</v>
      </c>
      <c r="G57" s="30">
        <f t="shared" si="9"/>
        <v>8.1597016320228595E-4</v>
      </c>
      <c r="H57" s="30">
        <f t="shared" si="41"/>
        <v>2E-3</v>
      </c>
      <c r="I57" s="31">
        <f t="shared" si="40"/>
        <v>-1.1840298367977141E-3</v>
      </c>
      <c r="J57" s="30">
        <f t="shared" si="21"/>
        <v>0.96884473495786116</v>
      </c>
      <c r="K57" s="30">
        <f t="shared" si="22"/>
        <v>0</v>
      </c>
      <c r="L57" s="29">
        <v>6.0637947413964131E-2</v>
      </c>
      <c r="M57" s="29">
        <v>3.3469791106334676E-2</v>
      </c>
      <c r="N57" s="37">
        <f t="shared" si="23"/>
        <v>6.389816525105288E-2</v>
      </c>
      <c r="O57" s="37">
        <f t="shared" si="24"/>
        <v>3.5176033023769634E-2</v>
      </c>
      <c r="P57" s="32">
        <f t="shared" si="36"/>
        <v>0.8</v>
      </c>
      <c r="Q57" s="32">
        <f t="shared" si="11"/>
        <v>6.674295123116035E-2</v>
      </c>
      <c r="R57" s="43">
        <v>34</v>
      </c>
      <c r="S57" s="44">
        <f t="shared" si="12"/>
        <v>3.0339294878936655E-2</v>
      </c>
      <c r="T57" s="44">
        <f t="shared" si="13"/>
        <v>6.5373669872546863E-2</v>
      </c>
      <c r="U57" s="44">
        <f t="shared" si="14"/>
        <v>7.8448403847056231E-2</v>
      </c>
      <c r="V57" s="44">
        <f t="shared" si="15"/>
        <v>1.6343417468136716E-2</v>
      </c>
      <c r="W57" s="44">
        <f t="shared" si="16"/>
        <v>1.6343417468136716E-2</v>
      </c>
      <c r="X57" s="44">
        <f t="shared" si="37"/>
        <v>7.367004280023802E-2</v>
      </c>
      <c r="Y57" s="44">
        <f t="shared" si="39"/>
        <v>6.5709744374668061E-2</v>
      </c>
      <c r="Z57" s="32">
        <f t="shared" si="25"/>
        <v>9.9855228767865116E-3</v>
      </c>
      <c r="AA57" s="32">
        <f t="shared" si="26"/>
        <v>2.0310153656818836E-2</v>
      </c>
      <c r="AB57" s="32">
        <f t="shared" si="27"/>
        <v>0</v>
      </c>
      <c r="AC57" s="32">
        <f t="shared" si="28"/>
        <v>7.1256645351849704E-4</v>
      </c>
      <c r="AE57" s="19">
        <f t="shared" si="29"/>
        <v>2.1244742186105309E-2</v>
      </c>
      <c r="AF57" s="19">
        <f t="shared" si="30"/>
        <v>9.2312970434555216E-3</v>
      </c>
      <c r="AG57" s="19">
        <f t="shared" si="31"/>
        <v>2.1459432290131279E-3</v>
      </c>
      <c r="AH57" s="19">
        <f t="shared" si="32"/>
        <v>8.2339578906760469E-2</v>
      </c>
      <c r="AI57" s="19">
        <f t="shared" si="33"/>
        <v>7.8479117898593867E-2</v>
      </c>
    </row>
    <row r="58" spans="1:35" x14ac:dyDescent="0.25">
      <c r="A58" s="45">
        <f t="shared" si="34"/>
        <v>77</v>
      </c>
      <c r="B58" s="32">
        <f t="shared" si="17"/>
        <v>0.99091426239513536</v>
      </c>
      <c r="C58" s="28">
        <f t="shared" si="18"/>
        <v>1.9694843081731507E-2</v>
      </c>
      <c r="D58" s="33">
        <f t="shared" si="19"/>
        <v>2.8438120415969464E-2</v>
      </c>
      <c r="E58" s="28">
        <f t="shared" si="8"/>
        <v>8.7432773342379557E-3</v>
      </c>
      <c r="F58" s="34">
        <f t="shared" si="35"/>
        <v>9.4793734719898215E-3</v>
      </c>
      <c r="G58" s="30">
        <f t="shared" si="9"/>
        <v>7.3609613775186579E-4</v>
      </c>
      <c r="H58" s="30">
        <f t="shared" si="41"/>
        <v>2E-3</v>
      </c>
      <c r="I58" s="31">
        <f t="shared" si="40"/>
        <v>-1.2639038622481343E-3</v>
      </c>
      <c r="J58" s="30">
        <f t="shared" si="21"/>
        <v>0.97082578344627868</v>
      </c>
      <c r="K58" s="30">
        <f t="shared" si="22"/>
        <v>0</v>
      </c>
      <c r="L58" s="29">
        <v>6.4713219710325065E-2</v>
      </c>
      <c r="M58" s="29">
        <v>3.5602593503128374E-2</v>
      </c>
      <c r="N58" s="37">
        <f t="shared" si="23"/>
        <v>6.4713219710325065E-2</v>
      </c>
      <c r="O58" s="37">
        <f t="shared" si="24"/>
        <v>3.5602593503128374E-2</v>
      </c>
      <c r="P58" s="32">
        <f t="shared" si="36"/>
        <v>0</v>
      </c>
      <c r="Q58" s="32">
        <f t="shared" si="11"/>
        <v>6.7750619629382253E-2</v>
      </c>
      <c r="R58" s="43">
        <v>35</v>
      </c>
      <c r="S58" s="44">
        <f t="shared" si="12"/>
        <v>2.8438120415969464E-2</v>
      </c>
      <c r="T58" s="44">
        <f t="shared" si="13"/>
        <v>6.6249172383335553E-2</v>
      </c>
      <c r="U58" s="44">
        <f t="shared" si="14"/>
        <v>7.9499006860002663E-2</v>
      </c>
      <c r="V58" s="44">
        <f t="shared" si="15"/>
        <v>1.6562293095833888E-2</v>
      </c>
      <c r="W58" s="44">
        <f t="shared" si="16"/>
        <v>1.6562293095833888E-2</v>
      </c>
      <c r="X58" s="44">
        <f t="shared" si="37"/>
        <v>7.3246697462084676E-2</v>
      </c>
      <c r="Y58" s="44">
        <f t="shared" si="39"/>
        <v>6.6063224393626815E-2</v>
      </c>
      <c r="Z58" s="32">
        <f t="shared" si="25"/>
        <v>9.3853379122123826E-3</v>
      </c>
      <c r="AA58" s="32">
        <f t="shared" si="26"/>
        <v>1.9009923254491568E-2</v>
      </c>
      <c r="AB58" s="32">
        <f t="shared" si="27"/>
        <v>0</v>
      </c>
      <c r="AC58" s="32">
        <f t="shared" si="28"/>
        <v>6.6192800648242256E-4</v>
      </c>
      <c r="AE58" s="19">
        <f t="shared" si="29"/>
        <v>1.9875425987034612E-2</v>
      </c>
      <c r="AF58" s="19">
        <f t="shared" si="30"/>
        <v>8.6653293741140169E-3</v>
      </c>
      <c r="AG58" s="19">
        <f t="shared" si="31"/>
        <v>2.0591394324130084E-3</v>
      </c>
      <c r="AH58" s="19">
        <f t="shared" si="32"/>
        <v>8.3410971115808058E-2</v>
      </c>
      <c r="AI58" s="19">
        <f t="shared" si="33"/>
        <v>7.9429813354558593E-2</v>
      </c>
    </row>
    <row r="59" spans="1:35" x14ac:dyDescent="0.25">
      <c r="A59" s="45">
        <f t="shared" si="34"/>
        <v>78</v>
      </c>
      <c r="B59" s="32">
        <f t="shared" si="17"/>
        <v>0.99149038720838534</v>
      </c>
      <c r="C59" s="28">
        <f t="shared" si="18"/>
        <v>1.8420004641100947E-2</v>
      </c>
      <c r="D59" s="33">
        <f t="shared" si="19"/>
        <v>2.6634743009102884E-2</v>
      </c>
      <c r="E59" s="28">
        <f t="shared" si="8"/>
        <v>8.2147383680019372E-3</v>
      </c>
      <c r="F59" s="34">
        <f t="shared" si="35"/>
        <v>8.8782476697009619E-3</v>
      </c>
      <c r="G59" s="30">
        <f t="shared" si="9"/>
        <v>6.6350930169902476E-4</v>
      </c>
      <c r="H59" s="30">
        <f t="shared" si="41"/>
        <v>2E-3</v>
      </c>
      <c r="I59" s="31">
        <f t="shared" si="40"/>
        <v>-1.3364906983009753E-3</v>
      </c>
      <c r="J59" s="30">
        <f t="shared" si="21"/>
        <v>0.97270174768919804</v>
      </c>
      <c r="K59" s="30">
        <f t="shared" si="22"/>
        <v>0</v>
      </c>
      <c r="L59" s="29">
        <v>6.4713219710325065E-2</v>
      </c>
      <c r="M59" s="29">
        <v>3.5602593503128374E-2</v>
      </c>
      <c r="N59" s="37">
        <f t="shared" si="23"/>
        <v>6.5514021592445085E-2</v>
      </c>
      <c r="O59" s="37">
        <f t="shared" si="24"/>
        <v>3.6029103976633302E-2</v>
      </c>
      <c r="P59" s="32">
        <f t="shared" si="36"/>
        <v>0.2</v>
      </c>
      <c r="Q59" s="32">
        <f t="shared" si="11"/>
        <v>6.8759674983750005E-2</v>
      </c>
      <c r="R59" s="43">
        <v>36</v>
      </c>
      <c r="S59" s="44">
        <f t="shared" si="12"/>
        <v>2.6634743009102884E-2</v>
      </c>
      <c r="T59" s="44">
        <f t="shared" si="13"/>
        <v>6.7127323045549137E-2</v>
      </c>
      <c r="U59" s="44">
        <f t="shared" si="14"/>
        <v>8.0552787654658967E-2</v>
      </c>
      <c r="V59" s="44">
        <f t="shared" si="15"/>
        <v>1.6781830761387284E-2</v>
      </c>
      <c r="W59" s="44">
        <f t="shared" si="16"/>
        <v>1.6781830761387284E-2</v>
      </c>
      <c r="X59" s="44">
        <f t="shared" si="37"/>
        <v>7.2798540735930867E-2</v>
      </c>
      <c r="Y59" s="44">
        <f t="shared" si="39"/>
        <v>6.6408450710215838E-2</v>
      </c>
      <c r="Z59" s="32">
        <f t="shared" si="25"/>
        <v>8.8127320515795846E-3</v>
      </c>
      <c r="AA59" s="32">
        <f t="shared" si="26"/>
        <v>1.7779588451372917E-2</v>
      </c>
      <c r="AB59" s="32">
        <f t="shared" si="27"/>
        <v>0</v>
      </c>
      <c r="AC59" s="32">
        <f t="shared" si="28"/>
        <v>6.1488817443245021E-4</v>
      </c>
      <c r="AE59" s="19">
        <f t="shared" si="29"/>
        <v>1.8578097053430678E-2</v>
      </c>
      <c r="AF59" s="19">
        <f t="shared" si="30"/>
        <v>8.1246296348246438E-3</v>
      </c>
      <c r="AG59" s="19">
        <f t="shared" si="31"/>
        <v>1.9758468652817411E-3</v>
      </c>
      <c r="AH59" s="19">
        <f t="shared" si="32"/>
        <v>8.4429038825766745E-2</v>
      </c>
      <c r="AI59" s="19">
        <f t="shared" si="33"/>
        <v>8.0333066884624466E-2</v>
      </c>
    </row>
    <row r="60" spans="1:35" x14ac:dyDescent="0.25">
      <c r="A60" s="45">
        <f t="shared" si="34"/>
        <v>79</v>
      </c>
      <c r="B60" s="32">
        <f t="shared" si="17"/>
        <v>0.9922037024676662</v>
      </c>
      <c r="C60" s="28">
        <f t="shared" si="18"/>
        <v>1.7214772570245899E-2</v>
      </c>
      <c r="D60" s="33">
        <f t="shared" si="19"/>
        <v>2.4925756544641974E-2</v>
      </c>
      <c r="E60" s="28">
        <f t="shared" si="8"/>
        <v>7.7109839743960762E-3</v>
      </c>
      <c r="F60" s="34">
        <f t="shared" si="35"/>
        <v>8.3085855148806575E-3</v>
      </c>
      <c r="G60" s="30">
        <f t="shared" si="9"/>
        <v>5.9760154048458126E-4</v>
      </c>
      <c r="H60" s="30">
        <f t="shared" si="41"/>
        <v>2E-3</v>
      </c>
      <c r="I60" s="31">
        <f t="shared" si="40"/>
        <v>-1.4023984595154188E-3</v>
      </c>
      <c r="J60" s="30">
        <f t="shared" si="21"/>
        <v>0.97447664191487349</v>
      </c>
      <c r="K60" s="30">
        <f t="shared" si="22"/>
        <v>0</v>
      </c>
      <c r="L60" s="29">
        <v>6.4713219710325065E-2</v>
      </c>
      <c r="M60" s="29">
        <v>3.5602593503128374E-2</v>
      </c>
      <c r="N60" s="37">
        <f t="shared" si="23"/>
        <v>6.6314823474565104E-2</v>
      </c>
      <c r="O60" s="37">
        <f t="shared" si="24"/>
        <v>3.645561445013823E-2</v>
      </c>
      <c r="P60" s="32">
        <f t="shared" si="36"/>
        <v>0.4</v>
      </c>
      <c r="Q60" s="32">
        <f t="shared" si="11"/>
        <v>6.9785787277836145E-2</v>
      </c>
      <c r="R60" s="43">
        <v>37</v>
      </c>
      <c r="S60" s="44">
        <f t="shared" si="12"/>
        <v>2.4925756544641974E-2</v>
      </c>
      <c r="T60" s="44">
        <f t="shared" si="13"/>
        <v>6.8023388256927775E-2</v>
      </c>
      <c r="U60" s="44">
        <f t="shared" si="14"/>
        <v>8.1628065908313327E-2</v>
      </c>
      <c r="V60" s="44">
        <f t="shared" si="15"/>
        <v>1.7005847064231944E-2</v>
      </c>
      <c r="W60" s="44">
        <f t="shared" si="16"/>
        <v>1.7005847064231944E-2</v>
      </c>
      <c r="X60" s="44">
        <f t="shared" si="37"/>
        <v>7.2340120059488186E-2</v>
      </c>
      <c r="Y60" s="44">
        <f t="shared" si="39"/>
        <v>6.6745272788176824E-2</v>
      </c>
      <c r="Z60" s="32">
        <f t="shared" si="25"/>
        <v>8.2674954982533255E-3</v>
      </c>
      <c r="AA60" s="32">
        <f t="shared" si="26"/>
        <v>1.6616751604527896E-2</v>
      </c>
      <c r="AB60" s="32">
        <f t="shared" si="27"/>
        <v>0</v>
      </c>
      <c r="AC60" s="32">
        <f t="shared" si="28"/>
        <v>5.7119122223892689E-4</v>
      </c>
      <c r="AE60" s="19">
        <f t="shared" si="29"/>
        <v>1.7350038633631173E-2</v>
      </c>
      <c r="AF60" s="19">
        <f t="shared" si="30"/>
        <v>7.6092162570538897E-3</v>
      </c>
      <c r="AG60" s="19">
        <f t="shared" si="31"/>
        <v>1.8959234977442999E-3</v>
      </c>
      <c r="AH60" s="19">
        <f t="shared" si="32"/>
        <v>8.5395274872132818E-2</v>
      </c>
      <c r="AI60" s="19">
        <f t="shared" si="33"/>
        <v>8.1190226003366076E-2</v>
      </c>
    </row>
    <row r="61" spans="1:35" x14ac:dyDescent="0.25">
      <c r="A61" s="45">
        <f t="shared" si="34"/>
        <v>80</v>
      </c>
      <c r="B61" s="32">
        <f t="shared" si="17"/>
        <v>0.99306391042824915</v>
      </c>
      <c r="C61" s="28">
        <f t="shared" si="18"/>
        <v>1.6076311541132038E-2</v>
      </c>
      <c r="D61" s="33">
        <f t="shared" si="19"/>
        <v>2.3307752787199102E-2</v>
      </c>
      <c r="E61" s="28">
        <f t="shared" si="8"/>
        <v>7.2314412460670659E-3</v>
      </c>
      <c r="F61" s="34">
        <f t="shared" si="35"/>
        <v>7.7692509290663674E-3</v>
      </c>
      <c r="G61" s="30">
        <f t="shared" si="9"/>
        <v>5.3780968299930142E-4</v>
      </c>
      <c r="H61" s="30">
        <f t="shared" si="41"/>
        <v>2E-3</v>
      </c>
      <c r="I61" s="31">
        <f t="shared" si="40"/>
        <v>-1.4621903170006986E-3</v>
      </c>
      <c r="J61" s="30">
        <f t="shared" si="21"/>
        <v>0.97615443752980147</v>
      </c>
      <c r="K61" s="30">
        <f t="shared" si="22"/>
        <v>0</v>
      </c>
      <c r="L61" s="29">
        <v>6.4713219710325065E-2</v>
      </c>
      <c r="M61" s="29">
        <v>3.5602593503128374E-2</v>
      </c>
      <c r="N61" s="37">
        <f t="shared" si="23"/>
        <v>6.7115625356685124E-2</v>
      </c>
      <c r="O61" s="37">
        <f t="shared" si="24"/>
        <v>3.688212492364315E-2</v>
      </c>
      <c r="P61" s="32">
        <f t="shared" si="36"/>
        <v>0.60000000000000009</v>
      </c>
      <c r="Q61" s="32">
        <f t="shared" si="11"/>
        <v>7.0830514122206825E-2</v>
      </c>
      <c r="R61" s="43">
        <v>38</v>
      </c>
      <c r="S61" s="44">
        <f t="shared" si="12"/>
        <v>2.3307752787199102E-2</v>
      </c>
      <c r="T61" s="44">
        <f t="shared" si="13"/>
        <v>6.8938806681794099E-2</v>
      </c>
      <c r="U61" s="44">
        <f t="shared" si="14"/>
        <v>8.272656801815291E-2</v>
      </c>
      <c r="V61" s="44">
        <f t="shared" si="15"/>
        <v>1.7234701670448525E-2</v>
      </c>
      <c r="W61" s="44">
        <f t="shared" si="16"/>
        <v>1.7234701670448525E-2</v>
      </c>
      <c r="X61" s="44">
        <f t="shared" si="37"/>
        <v>7.1870168219495975E-2</v>
      </c>
      <c r="Y61" s="44">
        <f t="shared" si="39"/>
        <v>6.7073543157145213E-2</v>
      </c>
      <c r="Z61" s="32">
        <f t="shared" si="25"/>
        <v>7.7486953322909828E-3</v>
      </c>
      <c r="AA61" s="32">
        <f t="shared" si="26"/>
        <v>1.5518498034647436E-2</v>
      </c>
      <c r="AB61" s="32">
        <f t="shared" si="27"/>
        <v>0</v>
      </c>
      <c r="AC61" s="32">
        <f t="shared" si="28"/>
        <v>5.3059958855761191E-4</v>
      </c>
      <c r="AE61" s="19">
        <f t="shared" si="29"/>
        <v>1.6188597100663223E-2</v>
      </c>
      <c r="AF61" s="19">
        <f t="shared" si="30"/>
        <v>7.1185137576560246E-3</v>
      </c>
      <c r="AG61" s="19">
        <f t="shared" si="31"/>
        <v>1.8192330450601127E-3</v>
      </c>
      <c r="AH61" s="19">
        <f t="shared" si="32"/>
        <v>8.631145258183627E-2</v>
      </c>
      <c r="AI61" s="19">
        <f t="shared" si="33"/>
        <v>8.2002882778712635E-2</v>
      </c>
    </row>
    <row r="62" spans="1:35" x14ac:dyDescent="0.25">
      <c r="A62" s="45">
        <f t="shared" si="34"/>
        <v>81</v>
      </c>
      <c r="B62" s="32">
        <f t="shared" si="17"/>
        <v>0.99408183201825795</v>
      </c>
      <c r="C62" s="28">
        <f t="shared" si="18"/>
        <v>1.5001834131988547E-2</v>
      </c>
      <c r="D62" s="33">
        <f t="shared" si="19"/>
        <v>2.1777332072713276E-2</v>
      </c>
      <c r="E62" s="28">
        <f t="shared" si="8"/>
        <v>6.7754979407247291E-3</v>
      </c>
      <c r="F62" s="34">
        <f t="shared" si="35"/>
        <v>7.2591106909044257E-3</v>
      </c>
      <c r="G62" s="30">
        <f t="shared" si="9"/>
        <v>4.8361275017969659E-4</v>
      </c>
      <c r="H62" s="30">
        <f t="shared" si="41"/>
        <v>2E-3</v>
      </c>
      <c r="I62" s="31">
        <f t="shared" si="40"/>
        <v>-1.5163872498203034E-3</v>
      </c>
      <c r="J62" s="30">
        <f t="shared" si="21"/>
        <v>0.97773905517710702</v>
      </c>
      <c r="K62" s="30">
        <f t="shared" si="22"/>
        <v>0</v>
      </c>
      <c r="L62" s="29">
        <v>6.4713219710325065E-2</v>
      </c>
      <c r="M62" s="29">
        <v>3.5602593503128374E-2</v>
      </c>
      <c r="N62" s="37">
        <f t="shared" si="23"/>
        <v>6.7916427238805144E-2</v>
      </c>
      <c r="O62" s="37">
        <f t="shared" si="24"/>
        <v>3.7308635397148078E-2</v>
      </c>
      <c r="P62" s="32">
        <f t="shared" si="36"/>
        <v>0.8</v>
      </c>
      <c r="Q62" s="32">
        <f t="shared" si="11"/>
        <v>7.1895568230847418E-2</v>
      </c>
      <c r="R62" s="43">
        <v>39</v>
      </c>
      <c r="S62" s="44">
        <f t="shared" si="12"/>
        <v>2.1777332072713276E-2</v>
      </c>
      <c r="T62" s="44">
        <f t="shared" si="13"/>
        <v>6.9875163475399252E-2</v>
      </c>
      <c r="U62" s="44">
        <f t="shared" si="14"/>
        <v>8.3850196170479105E-2</v>
      </c>
      <c r="V62" s="44">
        <f t="shared" si="15"/>
        <v>1.7468790868849813E-2</v>
      </c>
      <c r="W62" s="44">
        <f t="shared" si="16"/>
        <v>1.7468790868849813E-2</v>
      </c>
      <c r="X62" s="44">
        <f t="shared" si="37"/>
        <v>7.1387394826167405E-2</v>
      </c>
      <c r="Y62" s="44">
        <f t="shared" si="39"/>
        <v>6.7393117519819273E-2</v>
      </c>
      <c r="Z62" s="32">
        <f t="shared" si="25"/>
        <v>7.2556438073441473E-3</v>
      </c>
      <c r="AA62" s="32">
        <f t="shared" si="26"/>
        <v>1.4482109233164306E-2</v>
      </c>
      <c r="AB62" s="32">
        <f t="shared" si="27"/>
        <v>0</v>
      </c>
      <c r="AC62" s="32">
        <f t="shared" si="28"/>
        <v>4.9289259431186034E-4</v>
      </c>
      <c r="AE62" s="19">
        <f t="shared" si="29"/>
        <v>1.5091146069464646E-2</v>
      </c>
      <c r="AF62" s="19">
        <f t="shared" si="30"/>
        <v>6.651909759335729E-3</v>
      </c>
      <c r="AG62" s="19">
        <f t="shared" si="31"/>
        <v>1.745644735231322E-3</v>
      </c>
      <c r="AH62" s="19">
        <f t="shared" si="32"/>
        <v>8.7179348435890189E-2</v>
      </c>
      <c r="AI62" s="19">
        <f t="shared" si="33"/>
        <v>8.27726302640064E-2</v>
      </c>
    </row>
    <row r="63" spans="1:35" x14ac:dyDescent="0.25">
      <c r="A63" s="45">
        <f t="shared" si="34"/>
        <v>82</v>
      </c>
      <c r="B63" s="32">
        <f t="shared" si="17"/>
        <v>0.99526951023523591</v>
      </c>
      <c r="C63" s="28">
        <f t="shared" si="18"/>
        <v>1.3988604836494542E-2</v>
      </c>
      <c r="D63" s="33">
        <f t="shared" si="19"/>
        <v>2.0331113278405442E-2</v>
      </c>
      <c r="E63" s="28">
        <f t="shared" si="8"/>
        <v>6.3425084419108995E-3</v>
      </c>
      <c r="F63" s="34">
        <f t="shared" si="35"/>
        <v>6.7770377594684808E-3</v>
      </c>
      <c r="G63" s="30">
        <f t="shared" si="9"/>
        <v>4.3452931755758126E-4</v>
      </c>
      <c r="H63" s="30">
        <f t="shared" si="41"/>
        <v>2E-3</v>
      </c>
      <c r="I63" s="31">
        <f t="shared" si="40"/>
        <v>-1.5654706824424188E-3</v>
      </c>
      <c r="J63" s="30">
        <f t="shared" si="21"/>
        <v>0.97923435740403697</v>
      </c>
      <c r="K63" s="30">
        <f t="shared" si="22"/>
        <v>0</v>
      </c>
      <c r="L63" s="29">
        <v>6.8717229120925163E-2</v>
      </c>
      <c r="M63" s="29">
        <v>3.7735145870653006E-2</v>
      </c>
      <c r="N63" s="37">
        <f t="shared" si="23"/>
        <v>6.8717229120925163E-2</v>
      </c>
      <c r="O63" s="37">
        <f t="shared" si="24"/>
        <v>3.7735145870653006E-2</v>
      </c>
      <c r="P63" s="32">
        <f t="shared" si="36"/>
        <v>0</v>
      </c>
      <c r="Q63" s="32">
        <f t="shared" si="11"/>
        <v>7.2982761394588619E-2</v>
      </c>
      <c r="R63" s="43">
        <v>40</v>
      </c>
      <c r="S63" s="44">
        <f t="shared" si="12"/>
        <v>2.0331113278405442E-2</v>
      </c>
      <c r="T63" s="44">
        <f t="shared" si="13"/>
        <v>7.0834135443519117E-2</v>
      </c>
      <c r="U63" s="44">
        <f t="shared" si="14"/>
        <v>8.5000962532222932E-2</v>
      </c>
      <c r="V63" s="44">
        <f t="shared" si="15"/>
        <v>1.7708533860879779E-2</v>
      </c>
      <c r="W63" s="44">
        <f t="shared" si="16"/>
        <v>1.7708533860879779E-2</v>
      </c>
      <c r="X63" s="44">
        <f t="shared" si="37"/>
        <v>7.0925383053931257E-2</v>
      </c>
      <c r="Y63" s="44">
        <f t="shared" si="39"/>
        <v>6.7703854857266973E-2</v>
      </c>
      <c r="Z63" s="32">
        <f t="shared" si="25"/>
        <v>6.7876190851975157E-3</v>
      </c>
      <c r="AA63" s="32">
        <f t="shared" si="26"/>
        <v>1.3504919689856142E-2</v>
      </c>
      <c r="AB63" s="32">
        <f t="shared" si="27"/>
        <v>0</v>
      </c>
      <c r="AC63" s="32">
        <f t="shared" si="28"/>
        <v>4.5786524295636098E-4</v>
      </c>
      <c r="AE63" s="19">
        <f t="shared" si="29"/>
        <v>1.4055092306794649E-2</v>
      </c>
      <c r="AF63" s="19">
        <f t="shared" si="30"/>
        <v>6.2087598018224196E-3</v>
      </c>
      <c r="AG63" s="19">
        <f t="shared" si="31"/>
        <v>1.6750330860113313E-3</v>
      </c>
      <c r="AH63" s="19">
        <f t="shared" si="32"/>
        <v>8.8000736448777553E-2</v>
      </c>
      <c r="AI63" s="19">
        <f t="shared" si="33"/>
        <v>8.3501057620522331E-2</v>
      </c>
    </row>
    <row r="64" spans="1:35" x14ac:dyDescent="0.25">
      <c r="A64" s="45">
        <f t="shared" si="34"/>
        <v>83</v>
      </c>
      <c r="B64" s="32">
        <f t="shared" si="17"/>
        <v>0.99664074262345292</v>
      </c>
      <c r="C64" s="28">
        <f t="shared" si="18"/>
        <v>1.3034165575666412E-2</v>
      </c>
      <c r="D64" s="33">
        <f t="shared" si="19"/>
        <v>1.8966065913850586E-2</v>
      </c>
      <c r="E64" s="28">
        <f t="shared" si="8"/>
        <v>5.9319003381841737E-3</v>
      </c>
      <c r="F64" s="34">
        <f t="shared" si="35"/>
        <v>6.322021971283529E-3</v>
      </c>
      <c r="G64" s="30">
        <f t="shared" si="9"/>
        <v>3.9012163309935528E-4</v>
      </c>
      <c r="H64" s="30">
        <f t="shared" si="41"/>
        <v>2E-3</v>
      </c>
      <c r="I64" s="31">
        <f t="shared" si="40"/>
        <v>-1.6098783669006448E-3</v>
      </c>
      <c r="J64" s="30">
        <f t="shared" si="21"/>
        <v>0.98064381245305021</v>
      </c>
      <c r="K64" s="30">
        <f t="shared" si="22"/>
        <v>0</v>
      </c>
      <c r="L64" s="29">
        <v>6.8717229120925163E-2</v>
      </c>
      <c r="M64" s="29">
        <v>3.7735145870653006E-2</v>
      </c>
      <c r="N64" s="37">
        <f t="shared" si="23"/>
        <v>6.9501008690451213E-2</v>
      </c>
      <c r="O64" s="37">
        <f t="shared" si="24"/>
        <v>3.816124022965256E-2</v>
      </c>
      <c r="P64" s="32">
        <f t="shared" si="36"/>
        <v>0.2</v>
      </c>
      <c r="Q64" s="32">
        <f t="shared" si="11"/>
        <v>7.4077129991427848E-2</v>
      </c>
      <c r="R64" s="43">
        <v>41</v>
      </c>
      <c r="S64" s="44">
        <f t="shared" si="12"/>
        <v>1.8966065913850586E-2</v>
      </c>
      <c r="T64" s="44">
        <f t="shared" si="13"/>
        <v>7.1801134984473741E-2</v>
      </c>
      <c r="U64" s="44">
        <f t="shared" si="14"/>
        <v>8.6161361981368492E-2</v>
      </c>
      <c r="V64" s="44">
        <f t="shared" si="15"/>
        <v>1.7950283746118435E-2</v>
      </c>
      <c r="W64" s="44">
        <f t="shared" si="16"/>
        <v>1.7950283746118435E-2</v>
      </c>
      <c r="X64" s="44">
        <f t="shared" si="37"/>
        <v>7.0429447173322099E-2</v>
      </c>
      <c r="Y64" s="44">
        <f t="shared" si="39"/>
        <v>6.8005617532263293E-2</v>
      </c>
      <c r="Z64" s="32">
        <f t="shared" si="25"/>
        <v>6.3438721204800951E-3</v>
      </c>
      <c r="AA64" s="32">
        <f t="shared" si="26"/>
        <v>1.2584320734901089E-2</v>
      </c>
      <c r="AB64" s="32">
        <f t="shared" si="27"/>
        <v>0</v>
      </c>
      <c r="AC64" s="32">
        <f t="shared" si="28"/>
        <v>4.2532710599998345E-4</v>
      </c>
      <c r="AE64" s="19">
        <f t="shared" si="29"/>
        <v>1.3078098273763761E-2</v>
      </c>
      <c r="AF64" s="19">
        <f t="shared" si="30"/>
        <v>5.7881763818410648E-3</v>
      </c>
      <c r="AG64" s="19">
        <f t="shared" si="31"/>
        <v>1.6072776909333993E-3</v>
      </c>
      <c r="AH64" s="19">
        <f t="shared" si="32"/>
        <v>8.8777382086096493E-2</v>
      </c>
      <c r="AI64" s="19">
        <f t="shared" si="33"/>
        <v>8.4189744831293559E-2</v>
      </c>
    </row>
    <row r="65" spans="1:74" x14ac:dyDescent="0.25">
      <c r="A65" s="45">
        <f t="shared" si="34"/>
        <v>84</v>
      </c>
      <c r="B65" s="32">
        <f t="shared" si="17"/>
        <v>0.99821199719300779</v>
      </c>
      <c r="C65" s="28">
        <f t="shared" si="18"/>
        <v>1.2135849351966098E-2</v>
      </c>
      <c r="D65" s="33">
        <f t="shared" si="19"/>
        <v>1.7678807212276517E-2</v>
      </c>
      <c r="E65" s="28">
        <f t="shared" si="8"/>
        <v>5.5429578603104195E-3</v>
      </c>
      <c r="F65" s="34">
        <f t="shared" si="35"/>
        <v>5.8929357374255054E-3</v>
      </c>
      <c r="G65" s="30">
        <f t="shared" si="9"/>
        <v>3.4997787711508587E-4</v>
      </c>
      <c r="H65" s="30">
        <f t="shared" si="41"/>
        <v>2E-3</v>
      </c>
      <c r="I65" s="31">
        <f t="shared" si="40"/>
        <v>-1.6500221228849142E-3</v>
      </c>
      <c r="J65" s="30">
        <f t="shared" si="21"/>
        <v>0.98197121491060846</v>
      </c>
      <c r="K65" s="30">
        <f t="shared" si="22"/>
        <v>0</v>
      </c>
      <c r="L65" s="29">
        <v>6.8717229120925163E-2</v>
      </c>
      <c r="M65" s="29">
        <v>3.7735145870653006E-2</v>
      </c>
      <c r="N65" s="37">
        <f t="shared" si="23"/>
        <v>7.0284788259977263E-2</v>
      </c>
      <c r="O65" s="37">
        <f t="shared" si="24"/>
        <v>3.8587334588652107E-2</v>
      </c>
      <c r="P65" s="32">
        <f t="shared" si="36"/>
        <v>0.4</v>
      </c>
      <c r="Q65" s="32">
        <f t="shared" si="11"/>
        <v>7.5197963050183905E-2</v>
      </c>
      <c r="R65" s="43">
        <v>42</v>
      </c>
      <c r="S65" s="44">
        <f t="shared" si="12"/>
        <v>1.7678807212276517E-2</v>
      </c>
      <c r="T65" s="44">
        <f t="shared" si="13"/>
        <v>7.2794811435905632E-2</v>
      </c>
      <c r="U65" s="44">
        <f t="shared" si="14"/>
        <v>8.7353773723086753E-2</v>
      </c>
      <c r="V65" s="44">
        <f t="shared" si="15"/>
        <v>1.8198702858976408E-2</v>
      </c>
      <c r="W65" s="44">
        <f t="shared" si="16"/>
        <v>1.8198702858976408E-2</v>
      </c>
      <c r="X65" s="44">
        <f t="shared" si="37"/>
        <v>6.9916508478065992E-2</v>
      </c>
      <c r="Y65" s="44">
        <f t="shared" si="39"/>
        <v>6.8298271390552528E-2</v>
      </c>
      <c r="Z65" s="32">
        <f t="shared" si="25"/>
        <v>5.9239456595237029E-3</v>
      </c>
      <c r="AA65" s="32">
        <f t="shared" si="26"/>
        <v>1.1718068890460544E-2</v>
      </c>
      <c r="AB65" s="32">
        <f t="shared" si="27"/>
        <v>0</v>
      </c>
      <c r="AC65" s="32">
        <f t="shared" si="28"/>
        <v>3.9510128772880668E-4</v>
      </c>
      <c r="AE65" s="19">
        <f t="shared" si="29"/>
        <v>1.2157587151919983E-2</v>
      </c>
      <c r="AF65" s="19">
        <f t="shared" si="30"/>
        <v>5.3898762367221402E-3</v>
      </c>
      <c r="AG65" s="19">
        <f t="shared" si="31"/>
        <v>1.5422630139944136E-3</v>
      </c>
      <c r="AH65" s="19">
        <f t="shared" si="32"/>
        <v>8.951085482141799E-2</v>
      </c>
      <c r="AI65" s="19">
        <f t="shared" si="33"/>
        <v>8.4840098039873746E-2</v>
      </c>
    </row>
    <row r="66" spans="1:74" x14ac:dyDescent="0.25">
      <c r="A66" s="45">
        <f t="shared" si="34"/>
        <v>85</v>
      </c>
      <c r="B66" s="32">
        <f t="shared" si="17"/>
        <v>0.9999992457413146</v>
      </c>
      <c r="C66" s="28">
        <f t="shared" si="18"/>
        <v>1.1291056381748443E-2</v>
      </c>
      <c r="D66" s="33">
        <f t="shared" si="19"/>
        <v>1.6466006139495695E-2</v>
      </c>
      <c r="E66" s="28">
        <f t="shared" si="8"/>
        <v>5.1749497577472511E-3</v>
      </c>
      <c r="F66" s="34">
        <f t="shared" si="35"/>
        <v>5.4886687131652312E-3</v>
      </c>
      <c r="G66" s="30">
        <f t="shared" si="9"/>
        <v>3.1371895541798013E-4</v>
      </c>
      <c r="H66" s="30">
        <f t="shared" si="41"/>
        <v>2E-3</v>
      </c>
      <c r="I66" s="31">
        <f t="shared" si="40"/>
        <v>-1.6862810445820199E-3</v>
      </c>
      <c r="J66" s="30">
        <f t="shared" si="21"/>
        <v>0.98322027490508646</v>
      </c>
      <c r="K66" s="30">
        <f t="shared" si="22"/>
        <v>0</v>
      </c>
      <c r="L66" s="29">
        <v>6.8717229120925163E-2</v>
      </c>
      <c r="M66" s="29">
        <v>3.7735145870653006E-2</v>
      </c>
      <c r="N66" s="37">
        <f t="shared" si="23"/>
        <v>7.1068567829503312E-2</v>
      </c>
      <c r="O66" s="37">
        <f t="shared" si="24"/>
        <v>3.9013428947651654E-2</v>
      </c>
      <c r="P66" s="32">
        <f t="shared" si="36"/>
        <v>0.60000000000000009</v>
      </c>
      <c r="Q66" s="32">
        <f t="shared" si="11"/>
        <v>7.6347757830434418E-2</v>
      </c>
      <c r="R66" s="43">
        <v>43</v>
      </c>
      <c r="S66" s="44">
        <f t="shared" si="12"/>
        <v>1.6466006139495695E-2</v>
      </c>
      <c r="T66" s="44">
        <f t="shared" si="13"/>
        <v>7.3817487886925895E-2</v>
      </c>
      <c r="U66" s="44">
        <f t="shared" si="14"/>
        <v>8.8580985464311077E-2</v>
      </c>
      <c r="V66" s="44">
        <f t="shared" si="15"/>
        <v>1.8454371971731474E-2</v>
      </c>
      <c r="W66" s="44">
        <f t="shared" si="16"/>
        <v>1.8454371971731474E-2</v>
      </c>
      <c r="X66" s="44">
        <f t="shared" si="37"/>
        <v>6.9385119507763049E-2</v>
      </c>
      <c r="Y66" s="44">
        <f t="shared" si="39"/>
        <v>6.8581685859931629E-2</v>
      </c>
      <c r="Z66" s="32">
        <f t="shared" si="25"/>
        <v>5.5267851655018945E-3</v>
      </c>
      <c r="AA66" s="32">
        <f t="shared" si="26"/>
        <v>1.0903512121514487E-2</v>
      </c>
      <c r="AB66" s="32">
        <f t="shared" si="27"/>
        <v>0</v>
      </c>
      <c r="AC66" s="32">
        <f t="shared" si="28"/>
        <v>3.6702346350097741E-4</v>
      </c>
      <c r="AE66" s="19">
        <f t="shared" si="29"/>
        <v>1.1291064898132209E-2</v>
      </c>
      <c r="AF66" s="19">
        <f t="shared" si="30"/>
        <v>5.0130976262476546E-3</v>
      </c>
      <c r="AG66" s="19">
        <f t="shared" si="31"/>
        <v>1.4798781926437462E-3</v>
      </c>
      <c r="AH66" s="19">
        <f t="shared" si="32"/>
        <v>9.0202933166655966E-2</v>
      </c>
      <c r="AI66" s="19">
        <f t="shared" si="33"/>
        <v>8.5453705380248712E-2</v>
      </c>
    </row>
    <row r="67" spans="1:74" x14ac:dyDescent="0.25">
      <c r="A67" s="45">
        <f t="shared" si="34"/>
        <v>86</v>
      </c>
      <c r="B67" s="32">
        <f t="shared" si="17"/>
        <v>1.0020203730447403</v>
      </c>
      <c r="C67" s="28">
        <f t="shared" si="18"/>
        <v>1.0497256233230695E-2</v>
      </c>
      <c r="D67" s="33">
        <f t="shared" si="19"/>
        <v>1.5324389962416463E-2</v>
      </c>
      <c r="E67" s="28">
        <f t="shared" si="8"/>
        <v>4.8271337291857673E-3</v>
      </c>
      <c r="F67" s="34">
        <f t="shared" si="35"/>
        <v>5.1081299874721547E-3</v>
      </c>
      <c r="G67" s="30">
        <f t="shared" si="9"/>
        <v>2.8099625828638744E-4</v>
      </c>
      <c r="H67" s="30">
        <f t="shared" si="41"/>
        <v>2E-3</v>
      </c>
      <c r="I67" s="31">
        <f t="shared" si="40"/>
        <v>-1.7190037417136126E-3</v>
      </c>
      <c r="J67" s="30">
        <f t="shared" si="21"/>
        <v>0.98439461377929716</v>
      </c>
      <c r="K67" s="30">
        <f t="shared" si="22"/>
        <v>0</v>
      </c>
      <c r="L67" s="29">
        <v>6.8717229120925163E-2</v>
      </c>
      <c r="M67" s="29">
        <v>3.7735145870653006E-2</v>
      </c>
      <c r="N67" s="37">
        <f t="shared" si="23"/>
        <v>7.1852347399029362E-2</v>
      </c>
      <c r="O67" s="37">
        <f t="shared" si="24"/>
        <v>3.9439523306651209E-2</v>
      </c>
      <c r="P67" s="32">
        <f t="shared" si="36"/>
        <v>0.8</v>
      </c>
      <c r="Q67" s="32">
        <f t="shared" si="11"/>
        <v>7.752926723930631E-2</v>
      </c>
      <c r="R67" s="43">
        <v>44</v>
      </c>
      <c r="S67" s="44">
        <f t="shared" si="12"/>
        <v>1.5324389962416463E-2</v>
      </c>
      <c r="T67" s="44">
        <f t="shared" si="13"/>
        <v>7.4871728759655795E-2</v>
      </c>
      <c r="U67" s="44">
        <f t="shared" si="14"/>
        <v>8.9846074511586951E-2</v>
      </c>
      <c r="V67" s="44">
        <f t="shared" si="15"/>
        <v>1.8717932189913949E-2</v>
      </c>
      <c r="W67" s="44">
        <f t="shared" si="16"/>
        <v>1.8717932189913949E-2</v>
      </c>
      <c r="X67" s="44">
        <f t="shared" si="37"/>
        <v>6.8833770059493343E-2</v>
      </c>
      <c r="Y67" s="44">
        <f t="shared" si="39"/>
        <v>6.8855734047052489E-2</v>
      </c>
      <c r="Z67" s="32">
        <f t="shared" si="25"/>
        <v>5.1515721307402547E-3</v>
      </c>
      <c r="AA67" s="32">
        <f t="shared" si="26"/>
        <v>1.0138191725842733E-2</v>
      </c>
      <c r="AB67" s="32">
        <f t="shared" si="27"/>
        <v>0</v>
      </c>
      <c r="AC67" s="32">
        <f t="shared" si="28"/>
        <v>3.4094098638502598E-4</v>
      </c>
      <c r="AE67" s="19">
        <f t="shared" si="29"/>
        <v>1.0476090622123501E-2</v>
      </c>
      <c r="AF67" s="19">
        <f t="shared" si="30"/>
        <v>4.6570748217213504E-3</v>
      </c>
      <c r="AG67" s="19">
        <f t="shared" si="31"/>
        <v>1.4200168487412445E-3</v>
      </c>
      <c r="AH67" s="19">
        <f t="shared" si="32"/>
        <v>9.0855367806204873E-2</v>
      </c>
      <c r="AI67" s="19">
        <f t="shared" si="33"/>
        <v>8.6032129165137319E-2</v>
      </c>
    </row>
    <row r="68" spans="1:74" x14ac:dyDescent="0.25">
      <c r="A68" s="45">
        <f t="shared" si="34"/>
        <v>87</v>
      </c>
      <c r="B68" s="32">
        <f t="shared" si="17"/>
        <v>1.0042953590476709</v>
      </c>
      <c r="C68" s="28">
        <f t="shared" si="18"/>
        <v>9.7519896370045663E-3</v>
      </c>
      <c r="D68" s="33">
        <f t="shared" si="19"/>
        <v>1.4250750149047592E-2</v>
      </c>
      <c r="E68" s="28">
        <f t="shared" si="8"/>
        <v>4.4987605120430253E-3</v>
      </c>
      <c r="F68" s="34">
        <f t="shared" si="35"/>
        <v>4.7502500496825308E-3</v>
      </c>
      <c r="G68" s="30">
        <f t="shared" si="9"/>
        <v>2.5148953763950554E-4</v>
      </c>
      <c r="H68" s="30">
        <f t="shared" si="41"/>
        <v>2E-3</v>
      </c>
      <c r="I68" s="31">
        <f t="shared" si="40"/>
        <v>-1.7485104623604945E-3</v>
      </c>
      <c r="J68" s="30">
        <f t="shared" si="21"/>
        <v>0.98549776031331293</v>
      </c>
      <c r="K68" s="30">
        <f t="shared" si="22"/>
        <v>0</v>
      </c>
      <c r="L68" s="29">
        <v>7.2636126968555412E-2</v>
      </c>
      <c r="M68" s="29">
        <v>3.9865617665650756E-2</v>
      </c>
      <c r="N68" s="37">
        <f t="shared" si="23"/>
        <v>7.2636126968555412E-2</v>
      </c>
      <c r="O68" s="37">
        <f t="shared" si="24"/>
        <v>3.9865617665650756E-2</v>
      </c>
      <c r="P68" s="32">
        <f t="shared" si="36"/>
        <v>0</v>
      </c>
      <c r="Q68" s="32">
        <f t="shared" si="11"/>
        <v>7.874542203632813E-2</v>
      </c>
      <c r="R68" s="43">
        <v>45</v>
      </c>
      <c r="S68" s="44">
        <f t="shared" si="12"/>
        <v>1.4250750149047592E-2</v>
      </c>
      <c r="T68" s="44">
        <f t="shared" si="13"/>
        <v>7.5960264106700398E-2</v>
      </c>
      <c r="U68" s="44">
        <f t="shared" si="14"/>
        <v>9.1152316928040475E-2</v>
      </c>
      <c r="V68" s="44">
        <f t="shared" si="15"/>
        <v>1.89900660266751E-2</v>
      </c>
      <c r="W68" s="44">
        <f t="shared" si="16"/>
        <v>1.89900660266751E-2</v>
      </c>
      <c r="X68" s="44">
        <f t="shared" si="37"/>
        <v>6.8295614942446611E-2</v>
      </c>
      <c r="Y68" s="44">
        <f t="shared" si="39"/>
        <v>6.9120292831842997E-2</v>
      </c>
      <c r="Z68" s="32">
        <f t="shared" si="25"/>
        <v>4.7974817801575247E-3</v>
      </c>
      <c r="AA68" s="32">
        <f t="shared" si="26"/>
        <v>9.4197198238433685E-3</v>
      </c>
      <c r="AB68" s="32">
        <f t="shared" si="27"/>
        <v>0</v>
      </c>
      <c r="AC68" s="32">
        <f t="shared" si="28"/>
        <v>3.1671205728481966E-4</v>
      </c>
      <c r="AE68" s="19">
        <f t="shared" si="29"/>
        <v>9.7102804958214169E-3</v>
      </c>
      <c r="AF68" s="19">
        <f t="shared" si="30"/>
        <v>4.3210402475383162E-3</v>
      </c>
      <c r="AG68" s="19">
        <f t="shared" si="31"/>
        <v>1.3625769071620056E-3</v>
      </c>
      <c r="AH68" s="19">
        <f t="shared" si="32"/>
        <v>9.1469878451523587E-2</v>
      </c>
      <c r="AI68" s="19">
        <f t="shared" si="33"/>
        <v>8.6576903161882962E-2</v>
      </c>
    </row>
    <row r="69" spans="1:74" x14ac:dyDescent="0.25">
      <c r="A69" s="45">
        <f t="shared" si="34"/>
        <v>88</v>
      </c>
      <c r="B69" s="32">
        <f t="shared" si="17"/>
        <v>1.006847064964254</v>
      </c>
      <c r="C69" s="28">
        <f t="shared" si="18"/>
        <v>9.0530267537934465E-3</v>
      </c>
      <c r="D69" s="33">
        <f t="shared" si="19"/>
        <v>1.3242176938992094E-2</v>
      </c>
      <c r="E69" s="28">
        <f t="shared" si="8"/>
        <v>4.1891501851986481E-3</v>
      </c>
      <c r="F69" s="34">
        <f t="shared" si="35"/>
        <v>4.4140589796640315E-3</v>
      </c>
      <c r="G69" s="30">
        <f t="shared" si="9"/>
        <v>2.2490879446538346E-4</v>
      </c>
      <c r="H69" s="30">
        <f t="shared" si="41"/>
        <v>2E-3</v>
      </c>
      <c r="I69" s="31">
        <f t="shared" si="40"/>
        <v>-1.7750912055346166E-3</v>
      </c>
      <c r="J69" s="30">
        <f t="shared" si="21"/>
        <v>0.98653291426654244</v>
      </c>
      <c r="K69" s="30">
        <f t="shared" si="22"/>
        <v>0</v>
      </c>
      <c r="L69" s="29">
        <v>7.2636126968555412E-2</v>
      </c>
      <c r="M69" s="29">
        <v>3.9865617665650756E-2</v>
      </c>
      <c r="N69" s="37">
        <f t="shared" si="23"/>
        <v>7.3402589000368806E-2</v>
      </c>
      <c r="O69" s="37">
        <f t="shared" si="24"/>
        <v>4.0291007141731387E-2</v>
      </c>
      <c r="P69" s="32">
        <f t="shared" si="36"/>
        <v>0.2</v>
      </c>
      <c r="Q69" s="32">
        <f t="shared" si="11"/>
        <v>7.998223170750994E-2</v>
      </c>
      <c r="R69" s="43">
        <v>46</v>
      </c>
      <c r="S69" s="44">
        <f t="shared" si="12"/>
        <v>1.3242176938992094E-2</v>
      </c>
      <c r="T69" s="44">
        <f t="shared" si="13"/>
        <v>7.7069513033125453E-2</v>
      </c>
      <c r="U69" s="44">
        <f t="shared" si="14"/>
        <v>9.2483415639750544E-2</v>
      </c>
      <c r="V69" s="44">
        <f t="shared" si="15"/>
        <v>1.9267378258281363E-2</v>
      </c>
      <c r="W69" s="44">
        <f t="shared" si="16"/>
        <v>1.9267378258281363E-2</v>
      </c>
      <c r="X69" s="44">
        <f t="shared" si="37"/>
        <v>6.7715977236315228E-2</v>
      </c>
      <c r="Y69" s="44">
        <f t="shared" si="39"/>
        <v>6.9375242959448705E-2</v>
      </c>
      <c r="Z69" s="32">
        <f t="shared" si="25"/>
        <v>4.4636880423418596E-3</v>
      </c>
      <c r="AA69" s="32">
        <f t="shared" si="26"/>
        <v>8.7457811381446721E-3</v>
      </c>
      <c r="AB69" s="32">
        <f t="shared" si="27"/>
        <v>0</v>
      </c>
      <c r="AC69" s="32">
        <f t="shared" si="28"/>
        <v>2.9420495403948392E-4</v>
      </c>
      <c r="AE69" s="19">
        <f t="shared" si="29"/>
        <v>8.9914616318763907E-3</v>
      </c>
      <c r="AF69" s="19">
        <f t="shared" si="30"/>
        <v>4.0040776728792341E-3</v>
      </c>
      <c r="AG69" s="19">
        <f t="shared" si="31"/>
        <v>1.3074604217386222E-3</v>
      </c>
      <c r="AH69" s="19">
        <f t="shared" si="32"/>
        <v>9.2048150149379213E-2</v>
      </c>
      <c r="AI69" s="19">
        <f t="shared" si="33"/>
        <v>8.7089529388054851E-2</v>
      </c>
    </row>
    <row r="70" spans="1:74" x14ac:dyDescent="0.25">
      <c r="A70" s="45">
        <f t="shared" si="34"/>
        <v>89</v>
      </c>
      <c r="B70" s="32">
        <f t="shared" si="17"/>
        <v>1.0097018161240676</v>
      </c>
      <c r="C70" s="28">
        <f t="shared" si="18"/>
        <v>8.39802077485499E-3</v>
      </c>
      <c r="D70" s="33">
        <f t="shared" si="19"/>
        <v>1.229555613592114E-2</v>
      </c>
      <c r="E70" s="28">
        <f t="shared" si="8"/>
        <v>3.8975353610661498E-3</v>
      </c>
      <c r="F70" s="34">
        <f t="shared" si="35"/>
        <v>4.0985187119737133E-3</v>
      </c>
      <c r="G70" s="30">
        <f t="shared" si="9"/>
        <v>2.0098335090756349E-4</v>
      </c>
      <c r="H70" s="30">
        <f t="shared" si="41"/>
        <v>2E-3</v>
      </c>
      <c r="I70" s="31">
        <f t="shared" si="40"/>
        <v>-1.7990166490924366E-3</v>
      </c>
      <c r="J70" s="30">
        <f t="shared" si="21"/>
        <v>0.98750346051317128</v>
      </c>
      <c r="K70" s="30">
        <f t="shared" si="22"/>
        <v>0</v>
      </c>
      <c r="L70" s="29">
        <v>7.2636126968555412E-2</v>
      </c>
      <c r="M70" s="29">
        <v>3.9865617665650756E-2</v>
      </c>
      <c r="N70" s="37">
        <f t="shared" si="23"/>
        <v>7.4169051032182187E-2</v>
      </c>
      <c r="O70" s="37">
        <f t="shared" si="24"/>
        <v>4.0716396617812012E-2</v>
      </c>
      <c r="P70" s="32">
        <f t="shared" si="36"/>
        <v>0.4</v>
      </c>
      <c r="Q70" s="32">
        <f t="shared" si="11"/>
        <v>8.1260686292118259E-2</v>
      </c>
      <c r="R70" s="43">
        <v>47</v>
      </c>
      <c r="S70" s="44">
        <f t="shared" si="12"/>
        <v>1.229555613592114E-2</v>
      </c>
      <c r="T70" s="44">
        <f t="shared" si="13"/>
        <v>7.8219629107342342E-2</v>
      </c>
      <c r="U70" s="44">
        <f t="shared" si="14"/>
        <v>9.3863554928810808E-2</v>
      </c>
      <c r="V70" s="44">
        <f t="shared" si="15"/>
        <v>1.9554907276835586E-2</v>
      </c>
      <c r="W70" s="44">
        <f t="shared" si="16"/>
        <v>1.9554907276835586E-2</v>
      </c>
      <c r="X70" s="44">
        <f t="shared" si="37"/>
        <v>6.7111289461268209E-2</v>
      </c>
      <c r="Y70" s="44">
        <f t="shared" si="39"/>
        <v>6.9620469129599516E-2</v>
      </c>
      <c r="Z70" s="32">
        <f t="shared" si="25"/>
        <v>4.1495900647311682E-3</v>
      </c>
      <c r="AA70" s="32">
        <f t="shared" si="26"/>
        <v>8.1143483762745727E-3</v>
      </c>
      <c r="AB70" s="32">
        <f t="shared" si="27"/>
        <v>0</v>
      </c>
      <c r="AC70" s="32">
        <f t="shared" si="28"/>
        <v>2.7329731530724265E-4</v>
      </c>
      <c r="AE70" s="19">
        <f t="shared" si="29"/>
        <v>8.3173275919146E-3</v>
      </c>
      <c r="AF70" s="19">
        <f t="shared" si="30"/>
        <v>3.7057118455528296E-3</v>
      </c>
      <c r="AG70" s="19">
        <f t="shared" si="31"/>
        <v>1.2545734082440954E-3</v>
      </c>
      <c r="AH70" s="19">
        <f t="shared" si="32"/>
        <v>9.2591702821410132E-2</v>
      </c>
      <c r="AI70" s="19">
        <f t="shared" si="33"/>
        <v>8.7571363596806645E-2</v>
      </c>
      <c r="BV70" s="23"/>
    </row>
    <row r="71" spans="1:74" x14ac:dyDescent="0.25">
      <c r="A71" s="45">
        <f t="shared" si="34"/>
        <v>90</v>
      </c>
      <c r="B71" s="32">
        <f t="shared" si="17"/>
        <v>1.0128867429083828</v>
      </c>
      <c r="C71" s="28">
        <f t="shared" si="18"/>
        <v>7.7847039521683394E-3</v>
      </c>
      <c r="D71" s="33">
        <f t="shared" si="19"/>
        <v>1.1407857749960929E-2</v>
      </c>
      <c r="E71" s="28">
        <f t="shared" si="8"/>
        <v>3.623153797792589E-3</v>
      </c>
      <c r="F71" s="34">
        <f t="shared" si="35"/>
        <v>3.8026192499869761E-3</v>
      </c>
      <c r="G71" s="30">
        <f t="shared" si="9"/>
        <v>1.7946545219438715E-4</v>
      </c>
      <c r="H71" s="30">
        <f t="shared" si="41"/>
        <v>2E-3</v>
      </c>
      <c r="I71" s="31">
        <f t="shared" si="40"/>
        <v>-1.8205345478056129E-3</v>
      </c>
      <c r="J71" s="30">
        <f t="shared" si="21"/>
        <v>0.98841267679784461</v>
      </c>
      <c r="K71" s="30">
        <f t="shared" si="22"/>
        <v>0</v>
      </c>
      <c r="L71" s="29">
        <v>7.2636126968555412E-2</v>
      </c>
      <c r="M71" s="29">
        <v>3.9865617665650756E-2</v>
      </c>
      <c r="N71" s="37">
        <f t="shared" si="23"/>
        <v>7.4935513063995568E-2</v>
      </c>
      <c r="O71" s="37">
        <f t="shared" si="24"/>
        <v>4.1141786093892643E-2</v>
      </c>
      <c r="P71" s="32">
        <f t="shared" si="36"/>
        <v>0.60000000000000009</v>
      </c>
      <c r="Q71" s="32">
        <f t="shared" si="11"/>
        <v>8.2584842068760961E-2</v>
      </c>
      <c r="R71" s="43">
        <v>48</v>
      </c>
      <c r="S71" s="44">
        <f t="shared" si="12"/>
        <v>1.1407857749960929E-2</v>
      </c>
      <c r="T71" s="44">
        <f t="shared" si="13"/>
        <v>7.9414403957009438E-2</v>
      </c>
      <c r="U71" s="44">
        <f t="shared" si="14"/>
        <v>9.5297284748411329E-2</v>
      </c>
      <c r="V71" s="44">
        <f t="shared" si="15"/>
        <v>1.985360098925236E-2</v>
      </c>
      <c r="W71" s="44">
        <f t="shared" si="16"/>
        <v>1.985360098925236E-2</v>
      </c>
      <c r="X71" s="44">
        <f t="shared" si="37"/>
        <v>6.6479691671699412E-2</v>
      </c>
      <c r="Y71" s="44">
        <f t="shared" si="39"/>
        <v>6.9855860083307603E-2</v>
      </c>
      <c r="Z71" s="32">
        <f t="shared" si="25"/>
        <v>3.8541758438665787E-3</v>
      </c>
      <c r="AA71" s="32">
        <f t="shared" si="26"/>
        <v>7.5231353283663005E-3</v>
      </c>
      <c r="AB71" s="32">
        <f t="shared" si="27"/>
        <v>0</v>
      </c>
      <c r="AC71" s="32">
        <f t="shared" si="28"/>
        <v>2.5387547533996452E-4</v>
      </c>
      <c r="AE71" s="19">
        <f t="shared" si="29"/>
        <v>7.6856608171368664E-3</v>
      </c>
      <c r="AF71" s="19">
        <f t="shared" si="30"/>
        <v>3.4251465112389054E-3</v>
      </c>
      <c r="AG71" s="19">
        <f t="shared" si="31"/>
        <v>1.2038256841306199E-3</v>
      </c>
      <c r="AH71" s="19">
        <f t="shared" si="32"/>
        <v>9.3102178678626482E-2</v>
      </c>
      <c r="AI71" s="19">
        <f t="shared" si="33"/>
        <v>8.8023867572795428E-2</v>
      </c>
    </row>
    <row r="72" spans="1:74" x14ac:dyDescent="0.25">
      <c r="A72" s="45">
        <f t="shared" si="34"/>
        <v>91</v>
      </c>
      <c r="B72" s="32">
        <f t="shared" si="17"/>
        <v>1.016432246338657</v>
      </c>
      <c r="C72" s="28">
        <f t="shared" si="18"/>
        <v>7.2108878320197769E-3</v>
      </c>
      <c r="D72" s="33">
        <f t="shared" si="19"/>
        <v>1.057613892794499E-2</v>
      </c>
      <c r="E72" s="28">
        <f t="shared" si="8"/>
        <v>3.365251095925214E-3</v>
      </c>
      <c r="F72" s="34">
        <f t="shared" si="35"/>
        <v>3.5253796426483303E-3</v>
      </c>
      <c r="G72" s="30">
        <f t="shared" si="9"/>
        <v>1.6012854672311626E-4</v>
      </c>
      <c r="H72" s="30">
        <f t="shared" si="41"/>
        <v>2E-3</v>
      </c>
      <c r="I72" s="31">
        <f t="shared" si="40"/>
        <v>-1.8398714532768838E-3</v>
      </c>
      <c r="J72" s="30">
        <f t="shared" si="21"/>
        <v>0.98926373252533184</v>
      </c>
      <c r="K72" s="30">
        <f t="shared" si="22"/>
        <v>0</v>
      </c>
      <c r="L72" s="29">
        <v>7.2636126968555412E-2</v>
      </c>
      <c r="M72" s="29">
        <v>3.9865617665650756E-2</v>
      </c>
      <c r="N72" s="37">
        <f t="shared" si="23"/>
        <v>7.5701975095808963E-2</v>
      </c>
      <c r="O72" s="37">
        <f t="shared" si="24"/>
        <v>4.1567175569973268E-2</v>
      </c>
      <c r="P72" s="32">
        <f t="shared" si="36"/>
        <v>0.8</v>
      </c>
      <c r="Q72" s="32">
        <f t="shared" si="11"/>
        <v>8.3959181885785689E-2</v>
      </c>
      <c r="R72" s="43">
        <v>49</v>
      </c>
      <c r="S72" s="44">
        <f t="shared" si="12"/>
        <v>1.057613892794499E-2</v>
      </c>
      <c r="T72" s="44">
        <f t="shared" si="13"/>
        <v>8.0658031442816122E-2</v>
      </c>
      <c r="U72" s="44">
        <f t="shared" si="14"/>
        <v>9.6789637731379344E-2</v>
      </c>
      <c r="V72" s="44">
        <f t="shared" si="15"/>
        <v>2.0164507860704031E-2</v>
      </c>
      <c r="W72" s="44">
        <f t="shared" si="16"/>
        <v>2.0164507860704031E-2</v>
      </c>
      <c r="X72" s="44">
        <f t="shared" si="37"/>
        <v>6.581920110893151E-2</v>
      </c>
      <c r="Y72" s="44">
        <f t="shared" si="39"/>
        <v>7.0081308686805732E-2</v>
      </c>
      <c r="Z72" s="32">
        <f t="shared" si="25"/>
        <v>3.5766203009340927E-3</v>
      </c>
      <c r="AA72" s="32">
        <f t="shared" si="26"/>
        <v>6.9700216846633788E-3</v>
      </c>
      <c r="AB72" s="32">
        <f t="shared" si="27"/>
        <v>0</v>
      </c>
      <c r="AC72" s="32">
        <f t="shared" si="28"/>
        <v>2.3583384603187457E-4</v>
      </c>
      <c r="AE72" s="19">
        <f t="shared" si="29"/>
        <v>7.0943123439801206E-3</v>
      </c>
      <c r="AF72" s="19">
        <f t="shared" si="30"/>
        <v>3.1616007363289445E-3</v>
      </c>
      <c r="AG72" s="19">
        <f t="shared" si="31"/>
        <v>1.1551307147509642E-3</v>
      </c>
      <c r="AH72" s="19">
        <f t="shared" si="32"/>
        <v>9.3581173884215219E-2</v>
      </c>
      <c r="AI72" s="19">
        <f t="shared" si="33"/>
        <v>8.8448461584653068E-2</v>
      </c>
    </row>
    <row r="73" spans="1:74" x14ac:dyDescent="0.25">
      <c r="A73" s="45">
        <f t="shared" si="34"/>
        <v>92</v>
      </c>
      <c r="B73" s="32">
        <f t="shared" si="17"/>
        <v>1.0203723531885938</v>
      </c>
      <c r="C73" s="28">
        <f t="shared" si="18"/>
        <v>6.6744632406192808E-3</v>
      </c>
      <c r="D73" s="33">
        <f t="shared" si="19"/>
        <v>9.7975463516502322E-3</v>
      </c>
      <c r="E73" s="28">
        <f t="shared" si="8"/>
        <v>3.1230831110309514E-3</v>
      </c>
      <c r="F73" s="34">
        <f t="shared" si="35"/>
        <v>3.2658487838834109E-3</v>
      </c>
      <c r="G73" s="30">
        <f t="shared" si="9"/>
        <v>1.4276567285245951E-4</v>
      </c>
      <c r="H73" s="30">
        <f t="shared" si="41"/>
        <v>2E-3</v>
      </c>
      <c r="I73" s="31">
        <f t="shared" si="40"/>
        <v>-1.8572343271475405E-3</v>
      </c>
      <c r="J73" s="30">
        <f t="shared" si="21"/>
        <v>0.99005968797549726</v>
      </c>
      <c r="K73" s="30">
        <f t="shared" si="22"/>
        <v>0</v>
      </c>
      <c r="L73" s="29">
        <v>7.6468437127622343E-2</v>
      </c>
      <c r="M73" s="29">
        <v>4.1992565046053892E-2</v>
      </c>
      <c r="N73" s="37">
        <f t="shared" si="23"/>
        <v>7.6468437127622343E-2</v>
      </c>
      <c r="O73" s="37">
        <f t="shared" si="24"/>
        <v>4.1992565046053892E-2</v>
      </c>
      <c r="P73" s="32">
        <f t="shared" si="36"/>
        <v>0</v>
      </c>
      <c r="Q73" s="32">
        <f t="shared" si="11"/>
        <v>8.5388521986441202E-2</v>
      </c>
      <c r="R73" s="43">
        <v>50</v>
      </c>
      <c r="S73" s="44">
        <f t="shared" si="12"/>
        <v>9.7975463516502322E-3</v>
      </c>
      <c r="T73" s="44">
        <f t="shared" si="13"/>
        <v>8.195501730175786E-2</v>
      </c>
      <c r="U73" s="44">
        <f t="shared" si="14"/>
        <v>9.8346020762109423E-2</v>
      </c>
      <c r="V73" s="44">
        <f t="shared" si="15"/>
        <v>2.0488754325439465E-2</v>
      </c>
      <c r="W73" s="44">
        <f t="shared" si="16"/>
        <v>2.0488754325439465E-2</v>
      </c>
      <c r="X73" s="44">
        <f t="shared" si="37"/>
        <v>6.5158800579867615E-2</v>
      </c>
      <c r="Y73" s="44">
        <f t="shared" si="39"/>
        <v>7.0296712012637333E-2</v>
      </c>
      <c r="Z73" s="32">
        <f t="shared" si="25"/>
        <v>3.3161102203497499E-3</v>
      </c>
      <c r="AA73" s="32">
        <f t="shared" si="26"/>
        <v>6.452965101954527E-3</v>
      </c>
      <c r="AB73" s="32">
        <f t="shared" si="27"/>
        <v>0</v>
      </c>
      <c r="AC73" s="32">
        <f t="shared" si="28"/>
        <v>2.1907434288289727E-4</v>
      </c>
      <c r="AE73" s="19">
        <f t="shared" si="29"/>
        <v>6.5412035319871616E-3</v>
      </c>
      <c r="AF73" s="19">
        <f t="shared" si="30"/>
        <v>2.9143094816986991E-3</v>
      </c>
      <c r="AG73" s="19">
        <f t="shared" si="31"/>
        <v>1.1084054658002242E-3</v>
      </c>
      <c r="AH73" s="19">
        <f t="shared" si="32"/>
        <v>9.4030237391162244E-2</v>
      </c>
      <c r="AI73" s="19">
        <f t="shared" si="33"/>
        <v>8.8846523393280002E-2</v>
      </c>
    </row>
    <row r="74" spans="1:74" x14ac:dyDescent="0.25">
      <c r="A74" s="45">
        <f t="shared" si="34"/>
        <v>93</v>
      </c>
      <c r="B74" s="32">
        <f t="shared" si="17"/>
        <v>1.024745836577422</v>
      </c>
      <c r="C74" s="28">
        <f t="shared" si="18"/>
        <v>6.1734976295373962E-3</v>
      </c>
      <c r="D74" s="33">
        <f t="shared" si="19"/>
        <v>9.0694615062967276E-3</v>
      </c>
      <c r="E74" s="28">
        <f t="shared" si="8"/>
        <v>2.895963876759331E-3</v>
      </c>
      <c r="F74" s="34">
        <f t="shared" si="35"/>
        <v>3.0231538354322427E-3</v>
      </c>
      <c r="G74" s="30">
        <f t="shared" si="9"/>
        <v>1.2718995867291166E-4</v>
      </c>
      <c r="H74" s="30">
        <f t="shared" si="41"/>
        <v>2E-3</v>
      </c>
      <c r="I74" s="31">
        <f t="shared" si="40"/>
        <v>-1.8728100413270884E-3</v>
      </c>
      <c r="J74" s="30">
        <f t="shared" si="21"/>
        <v>0.99080334853503027</v>
      </c>
      <c r="K74" s="30">
        <f t="shared" si="22"/>
        <v>0</v>
      </c>
      <c r="L74" s="29">
        <v>7.6468437127622343E-2</v>
      </c>
      <c r="M74" s="29">
        <v>4.1992565046053892E-2</v>
      </c>
      <c r="N74" s="37">
        <f t="shared" si="23"/>
        <v>7.721909054337843E-2</v>
      </c>
      <c r="O74" s="37">
        <f t="shared" si="24"/>
        <v>4.2417039151949262E-2</v>
      </c>
      <c r="P74" s="32">
        <f t="shared" si="36"/>
        <v>0.2</v>
      </c>
      <c r="Q74" s="32">
        <f t="shared" si="11"/>
        <v>8.6862504625562914E-2</v>
      </c>
      <c r="R74" s="43">
        <v>51</v>
      </c>
      <c r="S74" s="44">
        <f t="shared" si="12"/>
        <v>9.0694615062967276E-3</v>
      </c>
      <c r="T74" s="44">
        <f t="shared" si="13"/>
        <v>8.3295308215680403E-2</v>
      </c>
      <c r="U74" s="44">
        <f t="shared" si="14"/>
        <v>9.9954369858816478E-2</v>
      </c>
      <c r="V74" s="44">
        <f t="shared" si="15"/>
        <v>2.0823827053920101E-2</v>
      </c>
      <c r="W74" s="44">
        <f t="shared" si="16"/>
        <v>2.0823827053920101E-2</v>
      </c>
      <c r="X74" s="44">
        <f t="shared" si="37"/>
        <v>6.4448776619406775E-2</v>
      </c>
      <c r="Y74" s="44">
        <f t="shared" si="39"/>
        <v>7.0501971417812878E-2</v>
      </c>
      <c r="Z74" s="32">
        <f t="shared" si="25"/>
        <v>3.0718474359377498E-3</v>
      </c>
      <c r="AA74" s="32">
        <f t="shared" si="26"/>
        <v>5.9700012799113779E-3</v>
      </c>
      <c r="AB74" s="32">
        <f t="shared" si="27"/>
        <v>0</v>
      </c>
      <c r="AC74" s="32">
        <f t="shared" si="28"/>
        <v>2.0350585175584417E-4</v>
      </c>
      <c r="AE74" s="19">
        <f t="shared" si="29"/>
        <v>6.0244183573913684E-3</v>
      </c>
      <c r="AF74" s="19">
        <f t="shared" si="30"/>
        <v>2.6824346112595708E-3</v>
      </c>
      <c r="AG74" s="19">
        <f t="shared" si="31"/>
        <v>1.0635702617263355E-3</v>
      </c>
      <c r="AH74" s="19">
        <f t="shared" si="32"/>
        <v>9.4450869244116178E-2</v>
      </c>
      <c r="AI74" s="19">
        <f t="shared" si="33"/>
        <v>8.9219386789434876E-2</v>
      </c>
    </row>
    <row r="75" spans="1:74" x14ac:dyDescent="0.25">
      <c r="A75" s="45">
        <f t="shared" si="34"/>
        <v>94</v>
      </c>
      <c r="B75" s="32">
        <f t="shared" si="17"/>
        <v>1.0295964584093051</v>
      </c>
      <c r="C75" s="28">
        <f t="shared" si="18"/>
        <v>5.7060172459316993E-3</v>
      </c>
      <c r="D75" s="33">
        <f t="shared" si="19"/>
        <v>8.3891830808567724E-3</v>
      </c>
      <c r="E75" s="28">
        <f t="shared" si="8"/>
        <v>2.6831658349250735E-3</v>
      </c>
      <c r="F75" s="34">
        <f t="shared" si="35"/>
        <v>2.7963943602855906E-3</v>
      </c>
      <c r="G75" s="30">
        <f t="shared" si="9"/>
        <v>1.1322852536051718E-4</v>
      </c>
      <c r="H75" s="30">
        <f t="shared" si="41"/>
        <v>2E-3</v>
      </c>
      <c r="I75" s="31">
        <f t="shared" si="40"/>
        <v>-1.8867714746394829E-3</v>
      </c>
      <c r="J75" s="30">
        <f t="shared" si="21"/>
        <v>0.99149758839378277</v>
      </c>
      <c r="K75" s="30">
        <f t="shared" si="22"/>
        <v>0</v>
      </c>
      <c r="L75" s="29">
        <v>7.6468437127622343E-2</v>
      </c>
      <c r="M75" s="29">
        <v>4.1992565046053892E-2</v>
      </c>
      <c r="N75" s="37">
        <f t="shared" si="23"/>
        <v>7.7969743959134502E-2</v>
      </c>
      <c r="O75" s="37">
        <f t="shared" si="24"/>
        <v>4.2841513257844618E-2</v>
      </c>
      <c r="P75" s="32">
        <f t="shared" si="36"/>
        <v>0.4</v>
      </c>
      <c r="Q75" s="32">
        <f t="shared" si="11"/>
        <v>8.8402970792916716E-2</v>
      </c>
      <c r="R75" s="43">
        <v>52</v>
      </c>
      <c r="S75" s="44">
        <f t="shared" si="12"/>
        <v>8.3891830808567724E-3</v>
      </c>
      <c r="T75" s="44">
        <f t="shared" si="13"/>
        <v>8.469974358399511E-2</v>
      </c>
      <c r="U75" s="44">
        <f t="shared" si="14"/>
        <v>0.10163969230079413</v>
      </c>
      <c r="V75" s="44">
        <f t="shared" si="15"/>
        <v>2.1174935895998778E-2</v>
      </c>
      <c r="W75" s="44">
        <f t="shared" si="16"/>
        <v>2.1174935895998778E-2</v>
      </c>
      <c r="X75" s="44">
        <f t="shared" si="37"/>
        <v>6.3702957742201818E-2</v>
      </c>
      <c r="Y75" s="44">
        <f t="shared" si="39"/>
        <v>7.0696992618949336E-2</v>
      </c>
      <c r="Z75" s="32">
        <f t="shared" si="25"/>
        <v>2.8431898135740557E-3</v>
      </c>
      <c r="AA75" s="32">
        <f t="shared" si="26"/>
        <v>5.519375916940566E-3</v>
      </c>
      <c r="AB75" s="32">
        <f t="shared" si="27"/>
        <v>0</v>
      </c>
      <c r="AC75" s="32">
        <f t="shared" si="28"/>
        <v>1.8904373352843587E-4</v>
      </c>
      <c r="AE75" s="19">
        <f t="shared" si="29"/>
        <v>5.5419938552890135E-3</v>
      </c>
      <c r="AF75" s="19">
        <f t="shared" si="30"/>
        <v>2.465422554301593E-3</v>
      </c>
      <c r="AG75" s="19">
        <f t="shared" si="31"/>
        <v>1.0205486498679056E-3</v>
      </c>
      <c r="AH75" s="19">
        <f t="shared" si="32"/>
        <v>9.4844441751346889E-2</v>
      </c>
      <c r="AI75" s="19">
        <f t="shared" si="33"/>
        <v>8.9568272453122932E-2</v>
      </c>
    </row>
    <row r="76" spans="1:74" x14ac:dyDescent="0.25">
      <c r="A76" s="45">
        <f t="shared" si="34"/>
        <v>95</v>
      </c>
      <c r="B76" s="32">
        <f t="shared" si="17"/>
        <v>1.0349713534363874</v>
      </c>
      <c r="C76" s="28">
        <f t="shared" si="18"/>
        <v>5.2701292225411809E-3</v>
      </c>
      <c r="D76" s="33">
        <f t="shared" si="19"/>
        <v>7.7541078660349847E-3</v>
      </c>
      <c r="E76" s="28">
        <f t="shared" si="8"/>
        <v>2.4839786434938038E-3</v>
      </c>
      <c r="F76" s="34">
        <f t="shared" si="35"/>
        <v>2.5847026220116617E-3</v>
      </c>
      <c r="G76" s="30">
        <f t="shared" si="9"/>
        <v>1.0072397851785793E-4</v>
      </c>
      <c r="H76" s="30">
        <f t="shared" si="41"/>
        <v>2E-3</v>
      </c>
      <c r="I76" s="31">
        <f t="shared" si="40"/>
        <v>-1.8992760214821421E-3</v>
      </c>
      <c r="J76" s="30">
        <f t="shared" si="21"/>
        <v>0.99214516815544718</v>
      </c>
      <c r="K76" s="30">
        <f t="shared" si="22"/>
        <v>0</v>
      </c>
      <c r="L76" s="29">
        <v>7.6468437127622343E-2</v>
      </c>
      <c r="M76" s="29">
        <v>4.1992565046053892E-2</v>
      </c>
      <c r="N76" s="37">
        <f t="shared" si="23"/>
        <v>7.8720397374890588E-2</v>
      </c>
      <c r="O76" s="37">
        <f t="shared" si="24"/>
        <v>4.3265987363739988E-2</v>
      </c>
      <c r="P76" s="32">
        <f t="shared" si="36"/>
        <v>0.60000000000000009</v>
      </c>
      <c r="Q76" s="32">
        <f t="shared" si="11"/>
        <v>9.0016600379852499E-2</v>
      </c>
      <c r="R76" s="43">
        <v>53</v>
      </c>
      <c r="S76" s="44">
        <f t="shared" si="12"/>
        <v>7.7541078660349847E-3</v>
      </c>
      <c r="T76" s="44">
        <f t="shared" si="13"/>
        <v>8.6174585802541684E-2</v>
      </c>
      <c r="U76" s="44">
        <f t="shared" si="14"/>
        <v>0.10340950296305002</v>
      </c>
      <c r="V76" s="44">
        <f t="shared" si="15"/>
        <v>2.1543646450635421E-2</v>
      </c>
      <c r="W76" s="44">
        <f t="shared" si="16"/>
        <v>2.1543646450635421E-2</v>
      </c>
      <c r="X76" s="44">
        <f t="shared" si="37"/>
        <v>6.2918704298555866E-2</v>
      </c>
      <c r="Y76" s="44">
        <f t="shared" si="39"/>
        <v>7.088168576431296E-2</v>
      </c>
      <c r="Z76" s="32">
        <f t="shared" si="25"/>
        <v>2.6292511174996892E-3</v>
      </c>
      <c r="AA76" s="32">
        <f t="shared" si="26"/>
        <v>5.0992036227436293E-3</v>
      </c>
      <c r="AB76" s="32">
        <f t="shared" si="27"/>
        <v>0</v>
      </c>
      <c r="AC76" s="32">
        <f t="shared" si="28"/>
        <v>1.7560936394716707E-4</v>
      </c>
      <c r="AE76" s="19">
        <f>AE75*(1-V75-W75-Y75)+$D$5*AG75+X75*AF75</f>
        <v>5.0920532293409993E-3</v>
      </c>
      <c r="AF76" s="19">
        <f t="shared" si="30"/>
        <v>2.262536382800094E-3</v>
      </c>
      <c r="AG76" s="19">
        <f t="shared" si="31"/>
        <v>9.7926727008769616E-4</v>
      </c>
      <c r="AH76" s="19">
        <f t="shared" si="32"/>
        <v>9.52123779057793E-2</v>
      </c>
      <c r="AI76" s="19">
        <f t="shared" si="33"/>
        <v>8.9894444475920238E-2</v>
      </c>
    </row>
    <row r="77" spans="1:74" x14ac:dyDescent="0.25">
      <c r="A77" s="45">
        <f t="shared" si="34"/>
        <v>96</v>
      </c>
      <c r="B77" s="32">
        <f t="shared" si="17"/>
        <v>1.0409234703649537</v>
      </c>
      <c r="C77" s="28">
        <f t="shared" si="18"/>
        <v>4.8640204301057246E-3</v>
      </c>
      <c r="D77" s="33">
        <f t="shared" si="19"/>
        <v>7.1617309129821801E-3</v>
      </c>
      <c r="E77" s="28">
        <f t="shared" si="8"/>
        <v>2.2977104828764555E-3</v>
      </c>
      <c r="F77" s="34">
        <f t="shared" si="35"/>
        <v>2.3872436376607266E-3</v>
      </c>
      <c r="G77" s="30">
        <f t="shared" si="9"/>
        <v>8.9533154784271051E-5</v>
      </c>
      <c r="H77" s="30">
        <f t="shared" si="41"/>
        <v>2E-3</v>
      </c>
      <c r="I77" s="31">
        <f t="shared" si="40"/>
        <v>-1.910466845215729E-3</v>
      </c>
      <c r="J77" s="30">
        <f t="shared" si="21"/>
        <v>0.99274873593223356</v>
      </c>
      <c r="K77" s="30">
        <f t="shared" si="22"/>
        <v>0</v>
      </c>
      <c r="L77" s="29">
        <v>7.6468437127622343E-2</v>
      </c>
      <c r="M77" s="29">
        <v>4.1992565046053892E-2</v>
      </c>
      <c r="N77" s="37">
        <f t="shared" si="23"/>
        <v>7.9471050790646661E-2</v>
      </c>
      <c r="O77" s="37">
        <f t="shared" si="24"/>
        <v>4.3690461469635351E-2</v>
      </c>
      <c r="P77" s="32">
        <f t="shared" si="36"/>
        <v>0.8</v>
      </c>
      <c r="Q77" s="32">
        <f t="shared" si="11"/>
        <v>9.171079472168138E-2</v>
      </c>
      <c r="R77" s="43">
        <v>54</v>
      </c>
      <c r="S77" s="44">
        <f t="shared" si="12"/>
        <v>7.1617309129821801E-3</v>
      </c>
      <c r="T77" s="44">
        <f t="shared" si="13"/>
        <v>8.7726776800007386E-2</v>
      </c>
      <c r="U77" s="44">
        <f t="shared" si="14"/>
        <v>0.10527213216000886</v>
      </c>
      <c r="V77" s="44">
        <f t="shared" si="15"/>
        <v>2.1931694200001847E-2</v>
      </c>
      <c r="W77" s="44">
        <f t="shared" si="16"/>
        <v>2.1931694200001847E-2</v>
      </c>
      <c r="X77" s="44">
        <f t="shared" si="37"/>
        <v>6.2093155116093833E-2</v>
      </c>
      <c r="Y77" s="44">
        <f t="shared" si="39"/>
        <v>7.1055965502688431E-2</v>
      </c>
      <c r="Z77" s="32">
        <f t="shared" si="25"/>
        <v>2.4292780908639899E-3</v>
      </c>
      <c r="AA77" s="32">
        <f t="shared" si="26"/>
        <v>4.7077317123518101E-3</v>
      </c>
      <c r="AB77" s="32">
        <f t="shared" si="27"/>
        <v>0</v>
      </c>
      <c r="AC77" s="32">
        <f t="shared" si="28"/>
        <v>1.6312970618139979E-4</v>
      </c>
      <c r="AE77" s="19">
        <f t="shared" si="29"/>
        <v>4.6727935036380451E-3</v>
      </c>
      <c r="AF77" s="19">
        <f>AF76*(1-T76-U76-X76)+AG76*$D$14+Y76*AE76</f>
        <v>2.0730639615176593E-3</v>
      </c>
      <c r="AG77" s="19">
        <f t="shared" si="31"/>
        <v>9.396557296794543E-4</v>
      </c>
      <c r="AH77" s="19">
        <f t="shared" si="32"/>
        <v>9.5556047063041216E-2</v>
      </c>
      <c r="AI77" s="19">
        <f t="shared" si="33"/>
        <v>9.0199119006051959E-2</v>
      </c>
    </row>
    <row r="78" spans="1:74" x14ac:dyDescent="0.25">
      <c r="A78" s="45">
        <f t="shared" si="34"/>
        <v>97</v>
      </c>
      <c r="B78" s="32">
        <f t="shared" si="17"/>
        <v>1.0475122977331548</v>
      </c>
      <c r="C78" s="28">
        <f t="shared" si="18"/>
        <v>4.4859561730728973E-3</v>
      </c>
      <c r="D78" s="33">
        <f t="shared" si="19"/>
        <v>6.6096453255716815E-3</v>
      </c>
      <c r="E78" s="28">
        <f t="shared" si="8"/>
        <v>2.1236891524987842E-3</v>
      </c>
      <c r="F78" s="34">
        <f t="shared" si="35"/>
        <v>2.203215108523894E-3</v>
      </c>
      <c r="G78" s="30">
        <f t="shared" si="9"/>
        <v>7.9525956025109767E-5</v>
      </c>
      <c r="H78" s="30">
        <f t="shared" si="41"/>
        <v>2E-3</v>
      </c>
      <c r="I78" s="31">
        <f t="shared" si="40"/>
        <v>-1.9204740439748903E-3</v>
      </c>
      <c r="J78" s="30">
        <f t="shared" si="21"/>
        <v>0.99331082871840315</v>
      </c>
      <c r="K78" s="30">
        <f t="shared" si="22"/>
        <v>0</v>
      </c>
      <c r="L78" s="29">
        <v>8.0221704206402747E-2</v>
      </c>
      <c r="M78" s="29">
        <v>4.4114935575530721E-2</v>
      </c>
      <c r="N78" s="37">
        <f t="shared" si="23"/>
        <v>8.0221704206402747E-2</v>
      </c>
      <c r="O78" s="37">
        <f t="shared" si="24"/>
        <v>4.4114935575530721E-2</v>
      </c>
      <c r="P78" s="32">
        <f t="shared" si="36"/>
        <v>0</v>
      </c>
      <c r="Q78" s="32">
        <f t="shared" si="11"/>
        <v>9.3493583294048013E-2</v>
      </c>
      <c r="R78" s="43">
        <v>55</v>
      </c>
      <c r="S78" s="44">
        <f t="shared" si="12"/>
        <v>6.6096453255716815E-3</v>
      </c>
      <c r="T78" s="44">
        <f t="shared" si="13"/>
        <v>8.9363847541140989E-2</v>
      </c>
      <c r="U78" s="44">
        <f t="shared" si="14"/>
        <v>0.10723661704936918</v>
      </c>
      <c r="V78" s="44">
        <f t="shared" si="15"/>
        <v>2.2340961885285247E-2</v>
      </c>
      <c r="W78" s="44">
        <f t="shared" si="16"/>
        <v>2.2340961885285247E-2</v>
      </c>
      <c r="X78" s="44">
        <f t="shared" si="37"/>
        <v>6.1248858512132964E-2</v>
      </c>
      <c r="Y78" s="44">
        <f t="shared" si="39"/>
        <v>7.1219751049000565E-2</v>
      </c>
      <c r="Z78" s="32">
        <f t="shared" si="25"/>
        <v>2.2425391659819344E-3</v>
      </c>
      <c r="AA78" s="32">
        <f t="shared" si="26"/>
        <v>4.3432840796477747E-3</v>
      </c>
      <c r="AB78" s="32">
        <f t="shared" si="27"/>
        <v>0</v>
      </c>
      <c r="AC78" s="32">
        <f t="shared" si="28"/>
        <v>1.5153691375384724E-4</v>
      </c>
      <c r="AE78" s="19">
        <f t="shared" si="29"/>
        <v>4.2824854493647754E-3</v>
      </c>
      <c r="AF78" s="19">
        <f>AF77*(1-T77-U77-X77)+AG77*$D$14+Y77*AE77</f>
        <v>1.89631762299527E-3</v>
      </c>
      <c r="AG78" s="19">
        <f t="shared" si="31"/>
        <v>9.0164648333478634E-4</v>
      </c>
      <c r="AH78" s="19">
        <f t="shared" si="32"/>
        <v>9.5876765204555806E-2</v>
      </c>
      <c r="AI78" s="19">
        <f t="shared" si="33"/>
        <v>9.048346450367771E-2</v>
      </c>
    </row>
    <row r="79" spans="1:74" x14ac:dyDescent="0.25">
      <c r="A79" s="45">
        <f t="shared" si="34"/>
        <v>98</v>
      </c>
      <c r="B79" s="32">
        <f t="shared" si="17"/>
        <v>1.0548055202803177</v>
      </c>
      <c r="C79" s="28">
        <f t="shared" si="18"/>
        <v>4.1343336106109997E-3</v>
      </c>
      <c r="D79" s="33">
        <f t="shared" si="19"/>
        <v>6.0956226112146936E-3</v>
      </c>
      <c r="E79" s="28">
        <f t="shared" si="8"/>
        <v>1.9612890006036935E-3</v>
      </c>
      <c r="F79" s="34">
        <f t="shared" si="35"/>
        <v>2.0318742037382311E-3</v>
      </c>
      <c r="G79" s="30">
        <f t="shared" si="9"/>
        <v>7.0585203134537582E-5</v>
      </c>
      <c r="H79" s="30">
        <f t="shared" si="41"/>
        <v>2E-3</v>
      </c>
      <c r="I79" s="31">
        <f t="shared" si="40"/>
        <v>-1.9294147968654625E-3</v>
      </c>
      <c r="J79" s="30">
        <f t="shared" si="21"/>
        <v>0.99383379218565071</v>
      </c>
      <c r="K79" s="30">
        <f t="shared" si="22"/>
        <v>0</v>
      </c>
      <c r="L79" s="29">
        <v>8.0221704206402747E-2</v>
      </c>
      <c r="M79" s="29">
        <v>4.4114935575530721E-2</v>
      </c>
      <c r="N79" s="37">
        <f t="shared" si="23"/>
        <v>8.0959086314260992E-2</v>
      </c>
      <c r="O79" s="37">
        <f t="shared" si="24"/>
        <v>4.4538358200586964E-2</v>
      </c>
      <c r="P79" s="32">
        <f t="shared" si="36"/>
        <v>0.2</v>
      </c>
      <c r="Q79" s="32">
        <f t="shared" si="11"/>
        <v>9.5360752553333095E-2</v>
      </c>
      <c r="R79" s="43">
        <v>56</v>
      </c>
      <c r="S79" s="44">
        <f t="shared" si="12"/>
        <v>6.0956226112146936E-3</v>
      </c>
      <c r="T79" s="44">
        <f t="shared" si="13"/>
        <v>9.1081623639944168E-2</v>
      </c>
      <c r="U79" s="44">
        <f t="shared" si="14"/>
        <v>0.109297948367933</v>
      </c>
      <c r="V79" s="44">
        <f t="shared" si="15"/>
        <v>2.2770405909986042E-2</v>
      </c>
      <c r="W79" s="44">
        <f t="shared" si="16"/>
        <v>2.2770405909986042E-2</v>
      </c>
      <c r="X79" s="44">
        <f t="shared" si="37"/>
        <v>6.034330032144164E-2</v>
      </c>
      <c r="Y79" s="44">
        <f t="shared" si="39"/>
        <v>7.1372966246618125E-2</v>
      </c>
      <c r="Z79" s="32">
        <f t="shared" si="25"/>
        <v>2.0683261918553381E-3</v>
      </c>
      <c r="AA79" s="32">
        <f t="shared" si="26"/>
        <v>4.0042600741858501E-3</v>
      </c>
      <c r="AB79" s="32">
        <f t="shared" si="27"/>
        <v>0</v>
      </c>
      <c r="AC79" s="32">
        <f t="shared" si="28"/>
        <v>1.4076796168875373E-4</v>
      </c>
      <c r="AE79" s="19">
        <f t="shared" si="29"/>
        <v>3.9195221594140765E-3</v>
      </c>
      <c r="AF79" s="19">
        <f t="shared" si="30"/>
        <v>1.7315860642262266E-3</v>
      </c>
      <c r="AG79" s="19">
        <f t="shared" si="31"/>
        <v>8.6517471796539278E-4</v>
      </c>
      <c r="AH79" s="19">
        <f t="shared" si="32"/>
        <v>9.6175794735495465E-2</v>
      </c>
      <c r="AI79" s="19">
        <f t="shared" si="33"/>
        <v>9.0748601586827182E-2</v>
      </c>
    </row>
    <row r="80" spans="1:74" x14ac:dyDescent="0.25">
      <c r="A80" s="45">
        <f t="shared" si="34"/>
        <v>99</v>
      </c>
      <c r="B80" s="32">
        <f t="shared" si="17"/>
        <v>1.0628791704039364</v>
      </c>
      <c r="C80" s="28">
        <f t="shared" si="18"/>
        <v>3.807557434326645E-3</v>
      </c>
      <c r="D80" s="33">
        <f t="shared" si="19"/>
        <v>5.6174309914552214E-3</v>
      </c>
      <c r="E80" s="28">
        <f t="shared" si="8"/>
        <v>1.8098735571285764E-3</v>
      </c>
      <c r="F80" s="34">
        <f t="shared" si="35"/>
        <v>1.8724769971517404E-3</v>
      </c>
      <c r="G80" s="30">
        <f t="shared" si="9"/>
        <v>6.2603440023164007E-5</v>
      </c>
      <c r="H80" s="30">
        <f t="shared" si="41"/>
        <v>2E-3</v>
      </c>
      <c r="I80" s="31">
        <f t="shared" si="40"/>
        <v>-1.937396559976836E-3</v>
      </c>
      <c r="J80" s="30">
        <f t="shared" si="21"/>
        <v>0.99431996556852176</v>
      </c>
      <c r="K80" s="30">
        <f t="shared" si="22"/>
        <v>0</v>
      </c>
      <c r="L80" s="29">
        <v>8.0221704206402747E-2</v>
      </c>
      <c r="M80" s="29">
        <v>4.4114935575530721E-2</v>
      </c>
      <c r="N80" s="37">
        <f t="shared" si="23"/>
        <v>8.1696468422119223E-2</v>
      </c>
      <c r="O80" s="37">
        <f t="shared" si="24"/>
        <v>4.4961780825643199E-2</v>
      </c>
      <c r="P80" s="32">
        <f t="shared" si="36"/>
        <v>0.4</v>
      </c>
      <c r="Q80" s="32">
        <f t="shared" si="11"/>
        <v>9.7335624296973552E-2</v>
      </c>
      <c r="R80" s="43">
        <v>57</v>
      </c>
      <c r="S80" s="44">
        <f t="shared" si="12"/>
        <v>5.6174309914552214E-3</v>
      </c>
      <c r="T80" s="44">
        <f t="shared" si="13"/>
        <v>9.2902234655821397E-2</v>
      </c>
      <c r="U80" s="44">
        <f t="shared" si="14"/>
        <v>0.11148268158698567</v>
      </c>
      <c r="V80" s="44">
        <f t="shared" si="15"/>
        <v>2.3225558663955349E-2</v>
      </c>
      <c r="W80" s="44">
        <f t="shared" si="16"/>
        <v>2.3225558663955349E-2</v>
      </c>
      <c r="X80" s="44">
        <f t="shared" si="37"/>
        <v>5.9386230276606521E-2</v>
      </c>
      <c r="Y80" s="44">
        <f t="shared" si="39"/>
        <v>7.1515539626272537E-2</v>
      </c>
      <c r="Z80" s="32">
        <f t="shared" si="25"/>
        <v>1.9060330348420287E-3</v>
      </c>
      <c r="AA80" s="32">
        <f t="shared" si="26"/>
        <v>3.6892067831460762E-3</v>
      </c>
      <c r="AB80" s="32">
        <f t="shared" si="27"/>
        <v>0</v>
      </c>
      <c r="AC80" s="32">
        <f t="shared" si="28"/>
        <v>1.3076430387248369E-4</v>
      </c>
      <c r="AE80" s="19">
        <f t="shared" si="29"/>
        <v>3.5823050637822E-3</v>
      </c>
      <c r="AF80" s="19">
        <f t="shared" si="30"/>
        <v>1.5783269401086885E-3</v>
      </c>
      <c r="AG80" s="19">
        <f t="shared" si="31"/>
        <v>8.3017824218426471E-4</v>
      </c>
      <c r="AH80" s="19">
        <f t="shared" si="32"/>
        <v>9.6454302650280946E-2</v>
      </c>
      <c r="AI80" s="19">
        <f t="shared" si="33"/>
        <v>9.099556636757225E-2</v>
      </c>
    </row>
    <row r="81" spans="1:56" x14ac:dyDescent="0.25">
      <c r="A81" s="45">
        <f t="shared" si="34"/>
        <v>100</v>
      </c>
      <c r="B81" s="32">
        <f t="shared" si="17"/>
        <v>1.0718175505577092</v>
      </c>
      <c r="C81" s="28">
        <f t="shared" si="18"/>
        <v>3.5041079152125574E-3</v>
      </c>
      <c r="D81" s="33">
        <f t="shared" si="19"/>
        <v>5.1729368840190996E-3</v>
      </c>
      <c r="E81" s="28">
        <f t="shared" si="8"/>
        <v>1.6688289688065422E-3</v>
      </c>
      <c r="F81" s="34">
        <f t="shared" si="35"/>
        <v>1.7243122946730331E-3</v>
      </c>
      <c r="G81" s="30">
        <f t="shared" si="9"/>
        <v>5.5483325866490961E-5</v>
      </c>
      <c r="H81" s="30">
        <f t="shared" si="41"/>
        <v>2E-3</v>
      </c>
      <c r="I81" s="31">
        <f t="shared" si="40"/>
        <v>-1.9445166741335091E-3</v>
      </c>
      <c r="J81" s="30">
        <f t="shared" si="21"/>
        <v>0.99477157979011432</v>
      </c>
      <c r="K81" s="30">
        <f t="shared" si="22"/>
        <v>0</v>
      </c>
      <c r="L81" s="29">
        <v>8.0221704206402747E-2</v>
      </c>
      <c r="M81" s="29">
        <v>4.4114935575530721E-2</v>
      </c>
      <c r="N81" s="37">
        <f t="shared" si="23"/>
        <v>8.2433850529977482E-2</v>
      </c>
      <c r="O81" s="37">
        <f t="shared" si="24"/>
        <v>4.5385203450699442E-2</v>
      </c>
      <c r="P81" s="32">
        <f t="shared" si="36"/>
        <v>0.60000000000000009</v>
      </c>
      <c r="Q81" s="32">
        <f t="shared" si="11"/>
        <v>9.9429357174698488E-2</v>
      </c>
      <c r="R81" s="43">
        <v>58</v>
      </c>
      <c r="S81" s="44">
        <f t="shared" si="12"/>
        <v>5.1729368840190996E-3</v>
      </c>
      <c r="T81" s="44">
        <f t="shared" si="13"/>
        <v>9.4836158380136371E-2</v>
      </c>
      <c r="U81" s="44">
        <f t="shared" si="14"/>
        <v>0.11380339005616363</v>
      </c>
      <c r="V81" s="44">
        <f t="shared" si="15"/>
        <v>2.3709039595034093E-2</v>
      </c>
      <c r="W81" s="44">
        <f t="shared" si="16"/>
        <v>2.3709039595034093E-2</v>
      </c>
      <c r="X81" s="44">
        <f t="shared" si="37"/>
        <v>5.8373612929743482E-2</v>
      </c>
      <c r="Y81" s="44">
        <f t="shared" si="39"/>
        <v>7.1647404461527828E-2</v>
      </c>
      <c r="Z81" s="32">
        <f t="shared" si="25"/>
        <v>1.7549288578393395E-3</v>
      </c>
      <c r="AA81" s="32">
        <f t="shared" si="26"/>
        <v>3.3966263473773788E-3</v>
      </c>
      <c r="AB81" s="32">
        <f t="shared" si="27"/>
        <v>0</v>
      </c>
      <c r="AC81" s="32">
        <f t="shared" si="28"/>
        <v>1.2147155476373823E-4</v>
      </c>
      <c r="AE81" s="19">
        <f t="shared" si="29"/>
        <v>3.2693138056838415E-3</v>
      </c>
      <c r="AF81" s="19">
        <f t="shared" si="30"/>
        <v>1.4359107678539283E-3</v>
      </c>
      <c r="AG81" s="19">
        <f t="shared" si="31"/>
        <v>7.9659738025738723E-4</v>
      </c>
      <c r="AH81" s="19">
        <f t="shared" si="32"/>
        <v>9.6713459806396299E-2</v>
      </c>
      <c r="AI81" s="19">
        <f t="shared" si="33"/>
        <v>9.1225397503736885E-2</v>
      </c>
    </row>
    <row r="82" spans="1:56" x14ac:dyDescent="0.25">
      <c r="A82" s="45">
        <f t="shared" si="34"/>
        <v>101</v>
      </c>
      <c r="B82" s="32">
        <f t="shared" si="17"/>
        <v>1.08171591159873</v>
      </c>
      <c r="C82" s="28">
        <f t="shared" si="18"/>
        <v>3.2225389225307398E-3</v>
      </c>
      <c r="D82" s="33">
        <f t="shared" si="19"/>
        <v>4.7601032408814059E-3</v>
      </c>
      <c r="E82" s="28">
        <f t="shared" si="8"/>
        <v>1.5375643183506663E-3</v>
      </c>
      <c r="F82" s="34">
        <f t="shared" si="35"/>
        <v>1.586701080293802E-3</v>
      </c>
      <c r="G82" s="30">
        <f t="shared" si="9"/>
        <v>4.9136761943135727E-5</v>
      </c>
      <c r="H82" s="30">
        <f t="shared" si="41"/>
        <v>2E-3</v>
      </c>
      <c r="I82" s="31">
        <f t="shared" si="40"/>
        <v>-1.9508632380568643E-3</v>
      </c>
      <c r="J82" s="30">
        <f t="shared" si="21"/>
        <v>0.99519075999717554</v>
      </c>
      <c r="K82" s="30">
        <f t="shared" si="22"/>
        <v>0</v>
      </c>
      <c r="L82" s="29">
        <v>8.0221704206402747E-2</v>
      </c>
      <c r="M82" s="29">
        <v>4.4114935575530721E-2</v>
      </c>
      <c r="N82" s="37">
        <f t="shared" si="23"/>
        <v>8.3171232637835713E-2</v>
      </c>
      <c r="O82" s="37">
        <f t="shared" si="24"/>
        <v>4.5808626075755685E-2</v>
      </c>
      <c r="P82" s="32">
        <f t="shared" si="36"/>
        <v>0.8</v>
      </c>
      <c r="Q82" s="32">
        <f t="shared" si="11"/>
        <v>0.10165434756821486</v>
      </c>
      <c r="R82" s="43">
        <v>59</v>
      </c>
      <c r="S82" s="44">
        <f t="shared" si="12"/>
        <v>4.7601032408814059E-3</v>
      </c>
      <c r="T82" s="44">
        <f t="shared" si="13"/>
        <v>9.6895037381792476E-2</v>
      </c>
      <c r="U82" s="44">
        <f t="shared" si="14"/>
        <v>0.11627404485815096</v>
      </c>
      <c r="V82" s="44">
        <f t="shared" si="15"/>
        <v>2.4223759345448119E-2</v>
      </c>
      <c r="W82" s="44">
        <f t="shared" si="16"/>
        <v>2.4223759345448119E-2</v>
      </c>
      <c r="X82" s="44">
        <f t="shared" si="37"/>
        <v>5.7301022433095768E-2</v>
      </c>
      <c r="Y82" s="44">
        <f t="shared" si="39"/>
        <v>7.1768498820741614E-2</v>
      </c>
      <c r="Z82" s="32">
        <f t="shared" si="25"/>
        <v>1.6143721149360669E-3</v>
      </c>
      <c r="AA82" s="32">
        <f t="shared" si="26"/>
        <v>3.1251233462596837E-3</v>
      </c>
      <c r="AB82" s="32">
        <f t="shared" si="27"/>
        <v>0</v>
      </c>
      <c r="AC82" s="32">
        <f t="shared" si="28"/>
        <v>1.1283919372299565E-4</v>
      </c>
      <c r="AE82" s="19">
        <f t="shared" si="29"/>
        <v>2.9790991220310001E-3</v>
      </c>
      <c r="AF82" s="19">
        <f t="shared" si="30"/>
        <v>1.3037356062840786E-3</v>
      </c>
      <c r="AG82" s="19">
        <f t="shared" si="31"/>
        <v>7.643748703451144E-4</v>
      </c>
      <c r="AH82" s="19">
        <f t="shared" si="32"/>
        <v>9.6954383610063782E-2</v>
      </c>
      <c r="AI82" s="19">
        <f t="shared" si="33"/>
        <v>9.1439086055204372E-2</v>
      </c>
    </row>
    <row r="83" spans="1:56" x14ac:dyDescent="0.25">
      <c r="A83" s="45">
        <f t="shared" si="34"/>
        <v>102</v>
      </c>
      <c r="B83" s="32">
        <f t="shared" si="17"/>
        <v>1.0926820113569511</v>
      </c>
      <c r="C83" s="28">
        <f t="shared" si="18"/>
        <v>2.9614758692252845E-3</v>
      </c>
      <c r="D83" s="33">
        <f t="shared" si="19"/>
        <v>4.3769876757617744E-3</v>
      </c>
      <c r="E83" s="28">
        <f t="shared" si="8"/>
        <v>1.4155118065364901E-3</v>
      </c>
      <c r="F83" s="34">
        <f t="shared" si="35"/>
        <v>1.4589958919205915E-3</v>
      </c>
      <c r="G83" s="30">
        <f t="shared" si="9"/>
        <v>4.3484085384101366E-5</v>
      </c>
      <c r="H83" s="30">
        <f t="shared" si="41"/>
        <v>2E-3</v>
      </c>
      <c r="I83" s="31">
        <f t="shared" si="40"/>
        <v>-1.9565159146158985E-3</v>
      </c>
      <c r="J83" s="30">
        <f t="shared" si="21"/>
        <v>0.99557952823885421</v>
      </c>
      <c r="K83" s="30">
        <f t="shared" si="22"/>
        <v>0</v>
      </c>
      <c r="L83" s="29">
        <v>8.3908614745693957E-2</v>
      </c>
      <c r="M83" s="29">
        <v>4.623204870081192E-2</v>
      </c>
      <c r="N83" s="37">
        <f t="shared" si="23"/>
        <v>8.3908614745693957E-2</v>
      </c>
      <c r="O83" s="37">
        <f t="shared" si="24"/>
        <v>4.623204870081192E-2</v>
      </c>
      <c r="P83" s="32">
        <f t="shared" si="36"/>
        <v>0</v>
      </c>
      <c r="Q83" s="32">
        <f t="shared" si="11"/>
        <v>0.10400954757876822</v>
      </c>
      <c r="R83" s="43">
        <v>60</v>
      </c>
      <c r="S83" s="44">
        <f t="shared" si="12"/>
        <v>4.3769876757617744E-3</v>
      </c>
      <c r="T83" s="44">
        <f t="shared" si="13"/>
        <v>9.9077691294148798E-2</v>
      </c>
      <c r="U83" s="44">
        <f t="shared" si="14"/>
        <v>0.11889322955297855</v>
      </c>
      <c r="V83" s="44">
        <f t="shared" si="15"/>
        <v>2.47694228235372E-2</v>
      </c>
      <c r="W83" s="44">
        <f t="shared" si="16"/>
        <v>2.47694228235372E-2</v>
      </c>
      <c r="X83" s="44">
        <f t="shared" si="37"/>
        <v>5.7566070086666504E-2</v>
      </c>
      <c r="Y83" s="44">
        <f t="shared" si="39"/>
        <v>7.1878765615460638E-2</v>
      </c>
      <c r="Z83" s="32">
        <f t="shared" si="25"/>
        <v>1.4837465561050747E-3</v>
      </c>
      <c r="AA83" s="32">
        <f t="shared" si="26"/>
        <v>2.8733718617271454E-3</v>
      </c>
      <c r="AB83" s="32">
        <f t="shared" si="27"/>
        <v>0</v>
      </c>
      <c r="AC83" s="32">
        <f t="shared" si="28"/>
        <v>1.0482029035374387E-4</v>
      </c>
      <c r="AE83" s="19">
        <f t="shared" si="29"/>
        <v>2.7102815260476054E-3</v>
      </c>
      <c r="AF83" s="19">
        <f t="shared" si="30"/>
        <v>1.1812262226811444E-3</v>
      </c>
      <c r="AG83" s="19">
        <f t="shared" si="31"/>
        <v>7.3345576685970057E-4</v>
      </c>
      <c r="AH83" s="19">
        <f t="shared" si="32"/>
        <v>9.717813920263034E-2</v>
      </c>
      <c r="AI83" s="19">
        <f t="shared" si="33"/>
        <v>9.1637576545709545E-2</v>
      </c>
    </row>
    <row r="84" spans="1:56" x14ac:dyDescent="0.25">
      <c r="A84" s="45">
        <f t="shared" si="34"/>
        <v>103</v>
      </c>
      <c r="B84" s="32">
        <f t="shared" si="17"/>
        <v>1.1049007408222913</v>
      </c>
      <c r="C84" s="28">
        <f t="shared" si="18"/>
        <v>2.7216197299751894E-3</v>
      </c>
      <c r="D84" s="33">
        <f t="shared" si="19"/>
        <v>4.0247070587114114E-3</v>
      </c>
      <c r="E84" s="28">
        <f t="shared" si="8"/>
        <v>1.3030873287362219E-3</v>
      </c>
      <c r="F84" s="34">
        <f t="shared" si="35"/>
        <v>1.3415690195704704E-3</v>
      </c>
      <c r="G84" s="30">
        <f t="shared" si="9"/>
        <v>3.8481690834248463E-5</v>
      </c>
      <c r="H84" s="30">
        <f t="shared" si="41"/>
        <v>2E-3</v>
      </c>
      <c r="I84" s="31">
        <f t="shared" si="40"/>
        <v>-1.9615183091657518E-3</v>
      </c>
      <c r="J84" s="30">
        <f t="shared" si="21"/>
        <v>0.9959368112504543</v>
      </c>
      <c r="K84" s="30">
        <f t="shared" si="22"/>
        <v>0</v>
      </c>
      <c r="L84" s="29">
        <v>8.3908614745693957E-2</v>
      </c>
      <c r="M84" s="29">
        <v>4.623204870081192E-2</v>
      </c>
      <c r="N84" s="37">
        <f t="shared" si="23"/>
        <v>8.3908614745693957E-2</v>
      </c>
      <c r="O84" s="37">
        <f t="shared" si="24"/>
        <v>4.6232048700811927E-2</v>
      </c>
      <c r="P84" s="32">
        <f t="shared" si="36"/>
        <v>0.2</v>
      </c>
      <c r="Q84" s="32">
        <f t="shared" si="11"/>
        <v>0.10576897228183978</v>
      </c>
      <c r="R84" s="43">
        <v>61</v>
      </c>
      <c r="S84" s="44">
        <f t="shared" si="12"/>
        <v>4.0247070587114114E-3</v>
      </c>
      <c r="T84" s="44">
        <f t="shared" si="13"/>
        <v>0.10069281132017963</v>
      </c>
      <c r="U84" s="44">
        <f t="shared" si="14"/>
        <v>0.12083137358421554</v>
      </c>
      <c r="V84" s="44">
        <f t="shared" si="15"/>
        <v>2.5173202830044906E-2</v>
      </c>
      <c r="W84" s="44">
        <f t="shared" si="16"/>
        <v>2.5173202830044906E-2</v>
      </c>
      <c r="X84" s="44">
        <f t="shared" si="37"/>
        <v>5.702508713174461E-2</v>
      </c>
      <c r="Y84" s="44">
        <f t="shared" si="39"/>
        <v>7.1978152645197885E-2</v>
      </c>
      <c r="Z84" s="32">
        <f t="shared" si="25"/>
        <v>1.3625052559963003E-3</v>
      </c>
      <c r="AA84" s="32">
        <f t="shared" si="26"/>
        <v>2.6401342781116059E-3</v>
      </c>
      <c r="AB84" s="32">
        <f t="shared" si="27"/>
        <v>0</v>
      </c>
      <c r="AC84" s="32">
        <f t="shared" si="28"/>
        <v>9.7371249362304284E-5</v>
      </c>
      <c r="AE84" s="19">
        <f t="shared" si="29"/>
        <v>2.463225545445558E-3</v>
      </c>
      <c r="AF84" s="19">
        <f t="shared" si="30"/>
        <v>1.0662134377048332E-3</v>
      </c>
      <c r="AG84" s="19">
        <f t="shared" si="31"/>
        <v>7.0378734677248658E-4</v>
      </c>
      <c r="AH84" s="19">
        <f t="shared" si="32"/>
        <v>9.7385711112167067E-2</v>
      </c>
      <c r="AI84" s="19">
        <f t="shared" si="33"/>
        <v>9.1821741821838401E-2</v>
      </c>
    </row>
    <row r="85" spans="1:56" x14ac:dyDescent="0.25">
      <c r="A85" s="45">
        <f t="shared" si="34"/>
        <v>104</v>
      </c>
      <c r="B85" s="32">
        <f t="shared" si="17"/>
        <v>1.1185391912331111</v>
      </c>
      <c r="C85" s="28">
        <f t="shared" si="18"/>
        <v>2.5012412018317687E-3</v>
      </c>
      <c r="D85" s="33">
        <f t="shared" si="19"/>
        <v>3.7007796476425537E-3</v>
      </c>
      <c r="E85" s="28">
        <f t="shared" si="8"/>
        <v>1.1995384458107852E-3</v>
      </c>
      <c r="F85" s="34">
        <f t="shared" si="35"/>
        <v>1.2335932158808512E-3</v>
      </c>
      <c r="G85" s="30">
        <f t="shared" si="9"/>
        <v>3.4054770070066033E-5</v>
      </c>
      <c r="H85" s="30">
        <f t="shared" si="41"/>
        <v>2E-3</v>
      </c>
      <c r="I85" s="31">
        <f t="shared" si="40"/>
        <v>-1.9659452299299338E-3</v>
      </c>
      <c r="J85" s="30">
        <f t="shared" si="21"/>
        <v>0.99626516558228728</v>
      </c>
      <c r="K85" s="30">
        <f t="shared" si="22"/>
        <v>0</v>
      </c>
      <c r="L85" s="29">
        <v>8.3908614745693957E-2</v>
      </c>
      <c r="M85" s="29">
        <v>4.623204870081192E-2</v>
      </c>
      <c r="N85" s="37">
        <f t="shared" si="23"/>
        <v>8.3908614745693957E-2</v>
      </c>
      <c r="O85" s="37">
        <f t="shared" si="24"/>
        <v>4.623204870081192E-2</v>
      </c>
      <c r="P85" s="32">
        <f t="shared" si="36"/>
        <v>0.4</v>
      </c>
      <c r="Q85" s="32">
        <f t="shared" si="11"/>
        <v>0.10768239855844453</v>
      </c>
      <c r="R85" s="43">
        <v>62</v>
      </c>
      <c r="S85" s="44">
        <f t="shared" si="12"/>
        <v>3.7007796476425537E-3</v>
      </c>
      <c r="T85" s="44">
        <f t="shared" si="13"/>
        <v>0.10245482777259463</v>
      </c>
      <c r="U85" s="44">
        <f t="shared" si="14"/>
        <v>0.12294579332711354</v>
      </c>
      <c r="V85" s="44">
        <f t="shared" si="15"/>
        <v>2.5613706943148656E-2</v>
      </c>
      <c r="W85" s="44">
        <f t="shared" si="16"/>
        <v>2.5613706943148656E-2</v>
      </c>
      <c r="X85" s="44">
        <f t="shared" si="37"/>
        <v>5.6409956720310156E-2</v>
      </c>
      <c r="Y85" s="44">
        <f t="shared" si="39"/>
        <v>7.2066612638542304E-2</v>
      </c>
      <c r="Z85" s="32">
        <f t="shared" si="25"/>
        <v>1.252985762265684E-3</v>
      </c>
      <c r="AA85" s="32">
        <f t="shared" si="26"/>
        <v>2.4269325333703133E-3</v>
      </c>
      <c r="AB85" s="32">
        <f t="shared" si="27"/>
        <v>0</v>
      </c>
      <c r="AC85" s="32">
        <f t="shared" si="28"/>
        <v>9.0451573549160685E-5</v>
      </c>
      <c r="AE85" s="19">
        <f t="shared" si="29"/>
        <v>2.2361676921434696E-3</v>
      </c>
      <c r="AF85" s="19">
        <f t="shared" si="30"/>
        <v>9.6153300280345624E-4</v>
      </c>
      <c r="AG85" s="19">
        <f t="shared" si="31"/>
        <v>6.753190197109775E-4</v>
      </c>
      <c r="AH85" s="19">
        <f t="shared" si="32"/>
        <v>9.7576550422650538E-2</v>
      </c>
      <c r="AI85" s="19">
        <f t="shared" si="33"/>
        <v>9.1991109126619897E-2</v>
      </c>
    </row>
    <row r="86" spans="1:56" x14ac:dyDescent="0.25">
      <c r="A86" s="45">
        <f t="shared" si="34"/>
        <v>105</v>
      </c>
      <c r="B86" s="32">
        <f t="shared" si="17"/>
        <v>1.1337244064345886</v>
      </c>
      <c r="C86" s="28">
        <f t="shared" si="18"/>
        <v>2.2987527492999305E-3</v>
      </c>
      <c r="D86" s="33">
        <f t="shared" si="19"/>
        <v>3.4029234427785438E-3</v>
      </c>
      <c r="E86" s="28">
        <f t="shared" si="8"/>
        <v>1.1041706934786131E-3</v>
      </c>
      <c r="F86" s="34">
        <f t="shared" si="35"/>
        <v>1.1343078142595146E-3</v>
      </c>
      <c r="G86" s="30">
        <f t="shared" si="9"/>
        <v>3.0137120780901515E-5</v>
      </c>
      <c r="H86" s="30">
        <f t="shared" si="41"/>
        <v>2E-3</v>
      </c>
      <c r="I86" s="31">
        <f t="shared" si="40"/>
        <v>-1.9698628792190987E-3</v>
      </c>
      <c r="J86" s="30">
        <f t="shared" si="21"/>
        <v>0.99656693943644059</v>
      </c>
      <c r="K86" s="30">
        <f t="shared" si="22"/>
        <v>0</v>
      </c>
      <c r="L86" s="29">
        <v>8.3908614745693957E-2</v>
      </c>
      <c r="M86" s="29">
        <v>4.623204870081192E-2</v>
      </c>
      <c r="N86" s="37">
        <f t="shared" si="23"/>
        <v>8.3908614745693957E-2</v>
      </c>
      <c r="O86" s="37">
        <f t="shared" si="24"/>
        <v>4.623204870081192E-2</v>
      </c>
      <c r="P86" s="32">
        <f t="shared" si="36"/>
        <v>0.60000000000000009</v>
      </c>
      <c r="Q86" s="32">
        <f t="shared" si="11"/>
        <v>0.10965579653473344</v>
      </c>
      <c r="R86" s="43">
        <v>63</v>
      </c>
      <c r="S86" s="44">
        <f t="shared" si="12"/>
        <v>3.4029234427785438E-3</v>
      </c>
      <c r="T86" s="44">
        <f t="shared" si="13"/>
        <v>0.10427410054693143</v>
      </c>
      <c r="U86" s="44">
        <f t="shared" si="14"/>
        <v>0.1251289206563177</v>
      </c>
      <c r="V86" s="44">
        <f t="shared" si="15"/>
        <v>2.6068525136732856E-2</v>
      </c>
      <c r="W86" s="44">
        <f t="shared" si="16"/>
        <v>2.6068525136732856E-2</v>
      </c>
      <c r="X86" s="44">
        <f t="shared" si="37"/>
        <v>7.3293950669854183E-2</v>
      </c>
      <c r="Y86" s="44">
        <f t="shared" si="39"/>
        <v>7.2144103290555844E-2</v>
      </c>
      <c r="Z86" s="32">
        <f t="shared" si="25"/>
        <v>1.1520843474206906E-3</v>
      </c>
      <c r="AA86" s="32">
        <f t="shared" si="26"/>
        <v>2.231086837487396E-3</v>
      </c>
      <c r="AB86" s="32">
        <f t="shared" si="27"/>
        <v>0</v>
      </c>
      <c r="AC86" s="32">
        <f t="shared" si="28"/>
        <v>8.4023643643280158E-5</v>
      </c>
      <c r="AE86" s="19">
        <f t="shared" si="29"/>
        <v>2.0276115925996511E-3</v>
      </c>
      <c r="AF86" s="19">
        <f t="shared" si="30"/>
        <v>8.661226564413752E-4</v>
      </c>
      <c r="AG86" s="19">
        <f t="shared" si="31"/>
        <v>6.4800224169251058E-4</v>
      </c>
      <c r="AH86" s="19">
        <f t="shared" si="32"/>
        <v>9.7752043404432706E-2</v>
      </c>
      <c r="AI86" s="19">
        <f t="shared" si="33"/>
        <v>9.2146899368762095E-2</v>
      </c>
    </row>
    <row r="87" spans="1:56" x14ac:dyDescent="0.25">
      <c r="A87" s="45">
        <f t="shared" si="34"/>
        <v>106</v>
      </c>
      <c r="B87" s="32">
        <f t="shared" si="17"/>
        <v>1.151627779458865</v>
      </c>
      <c r="C87" s="28">
        <f t="shared" ref="C87:C132" si="42">MAX(D87-E87,$I$14*E87)</f>
        <v>2.1322238729366847E-3</v>
      </c>
      <c r="D87" s="33">
        <f t="shared" si="19"/>
        <v>3.142105684529601E-3</v>
      </c>
      <c r="E87" s="28">
        <f t="shared" ref="E87:E132" si="43">MAX($I$15,((EXP($Y$9+$Y$8*A87)-1)/EXP($Y$9+$Y$8*A87))*F87)</f>
        <v>1.0098818115929162E-3</v>
      </c>
      <c r="F87" s="34">
        <f t="shared" si="35"/>
        <v>1.0363824126195446E-3</v>
      </c>
      <c r="G87" s="30">
        <f t="shared" ref="G87:G132" si="44">F87-E87</f>
        <v>2.6500601026628471E-5</v>
      </c>
      <c r="H87" s="30">
        <f t="shared" si="41"/>
        <v>2E-3</v>
      </c>
      <c r="I87" s="31">
        <f t="shared" si="40"/>
        <v>-1.9734993989733718E-3</v>
      </c>
      <c r="J87" s="30">
        <f t="shared" si="21"/>
        <v>0.99683139371444374</v>
      </c>
      <c r="K87" s="30">
        <f t="shared" si="22"/>
        <v>0</v>
      </c>
      <c r="L87" s="29">
        <v>8.3908614745693957E-2</v>
      </c>
      <c r="M87" s="29">
        <v>4.623204870081192E-2</v>
      </c>
      <c r="N87" s="37">
        <f t="shared" si="23"/>
        <v>7.9741722949138782E-2</v>
      </c>
      <c r="O87" s="37">
        <f t="shared" si="24"/>
        <v>9.0286409740162388E-2</v>
      </c>
      <c r="P87" s="32">
        <f t="shared" si="36"/>
        <v>0.8</v>
      </c>
      <c r="Q87" s="32">
        <f t="shared" ref="Q87:Q110" si="45">N87+(H87*($D$5+$D$14))/(C88+E88)</f>
        <v>0.10774254281807735</v>
      </c>
      <c r="R87" s="43">
        <v>64</v>
      </c>
      <c r="S87" s="44">
        <f t="shared" ref="S87:S110" si="46">D87</f>
        <v>3.142105684529601E-3</v>
      </c>
      <c r="T87" s="44">
        <f t="shared" ref="T87:T110" si="47">Q87*(C87+E87)/(C87*($S$3*(1+$S$5))+E87*(1+$S$7))</f>
        <v>0.10296645478219313</v>
      </c>
      <c r="U87" s="44">
        <f t="shared" ref="U87:U109" si="48">T87*$S$7</f>
        <v>0.12355974573863175</v>
      </c>
      <c r="V87" s="44">
        <f t="shared" ref="V87:V109" si="49">T87*$S$3</f>
        <v>2.5741613695548282E-2</v>
      </c>
      <c r="W87" s="44">
        <f t="shared" ref="W87:W109" si="50">V87*$S$5</f>
        <v>2.5741613695548282E-2</v>
      </c>
      <c r="X87" s="44">
        <f t="shared" si="37"/>
        <v>4.2706658008053094E-2</v>
      </c>
      <c r="Y87" s="44">
        <f t="shared" si="39"/>
        <v>7.221058729641644E-2</v>
      </c>
      <c r="Z87" s="32">
        <f t="shared" si="25"/>
        <v>1.0593786877761385E-3</v>
      </c>
      <c r="AA87" s="32">
        <f t="shared" si="26"/>
        <v>2.0512948405977645E-3</v>
      </c>
      <c r="AB87" s="32">
        <f t="shared" si="27"/>
        <v>0</v>
      </c>
      <c r="AC87" s="32">
        <f t="shared" si="28"/>
        <v>7.805251378248073E-5</v>
      </c>
      <c r="AE87" s="19">
        <f t="shared" si="29"/>
        <v>1.8514870090565107E-3</v>
      </c>
      <c r="AF87" s="19">
        <f t="shared" si="30"/>
        <v>7.6405420767094914E-4</v>
      </c>
      <c r="AG87" s="19">
        <f t="shared" si="31"/>
        <v>6.2179043234741166E-4</v>
      </c>
      <c r="AH87" s="19">
        <f t="shared" si="32"/>
        <v>9.7913277241358412E-2</v>
      </c>
      <c r="AI87" s="19">
        <f t="shared" si="33"/>
        <v>9.2290070373495042E-2</v>
      </c>
    </row>
    <row r="88" spans="1:56" x14ac:dyDescent="0.25">
      <c r="A88" s="45">
        <f t="shared" si="34"/>
        <v>107</v>
      </c>
      <c r="B88" s="32">
        <f t="shared" ref="B88:B132" si="51">C88/AE88</f>
        <v>1.1696816328741677</v>
      </c>
      <c r="C88" s="28">
        <f t="shared" si="42"/>
        <v>1.94984338022091E-3</v>
      </c>
      <c r="D88" s="33">
        <f t="shared" ref="D88:D132" si="52">EXP(-N88)*D87</f>
        <v>2.8892141958207834E-3</v>
      </c>
      <c r="E88" s="28">
        <f t="shared" si="43"/>
        <v>9.3937081559987347E-4</v>
      </c>
      <c r="F88" s="34">
        <f t="shared" si="35"/>
        <v>9.6307139860692776E-4</v>
      </c>
      <c r="G88" s="30">
        <f t="shared" si="44"/>
        <v>2.3700583007054288E-5</v>
      </c>
      <c r="H88" s="30">
        <f t="shared" si="41"/>
        <v>2E-3</v>
      </c>
      <c r="I88" s="31">
        <f t="shared" si="40"/>
        <v>-1.9762994169929458E-3</v>
      </c>
      <c r="J88" s="30">
        <f t="shared" ref="J88:J132" si="53">1-AP88-I88-H88-E88-C88-AO88</f>
        <v>0.99708708522117218</v>
      </c>
      <c r="K88" s="30">
        <f t="shared" ref="K88:K132" si="54">(C87+E87)*$L$8</f>
        <v>0</v>
      </c>
      <c r="L88" s="29">
        <v>8.3908614745693957E-2</v>
      </c>
      <c r="M88" s="29">
        <v>4.623204870081192E-2</v>
      </c>
      <c r="N88" s="37">
        <f t="shared" ref="N88:N132" si="55">L88*(1-P88)+L93*P88</f>
        <v>8.3908614745693957E-2</v>
      </c>
      <c r="O88" s="37">
        <f t="shared" ref="O88:O132" si="56">M88*(1-P88)+M93*P88</f>
        <v>4.623204870081192E-2</v>
      </c>
      <c r="P88" s="32">
        <f t="shared" si="36"/>
        <v>0</v>
      </c>
      <c r="Q88" s="32">
        <f t="shared" si="45"/>
        <v>0.1143554081769514</v>
      </c>
      <c r="R88" s="43">
        <v>65</v>
      </c>
      <c r="S88" s="44">
        <f t="shared" si="46"/>
        <v>2.8892141958207834E-3</v>
      </c>
      <c r="T88" s="44">
        <f t="shared" si="47"/>
        <v>0.10862837310572453</v>
      </c>
      <c r="U88" s="44">
        <f t="shared" si="48"/>
        <v>0.13035404772686943</v>
      </c>
      <c r="V88" s="44">
        <f t="shared" si="49"/>
        <v>2.7157093276431132E-2</v>
      </c>
      <c r="W88" s="44">
        <f t="shared" si="50"/>
        <v>2.7157093276431132E-2</v>
      </c>
      <c r="X88" s="44">
        <f t="shared" si="37"/>
        <v>5.4415302221903369E-2</v>
      </c>
      <c r="Y88" s="44">
        <f t="shared" si="39"/>
        <v>7.2266032381269676E-2</v>
      </c>
      <c r="Z88" s="32">
        <f t="shared" ref="Z88:Z111" si="57">E87*(1-T87-U87)+H87*$D$14+C87*Y87</f>
        <v>9.7775289147054574E-4</v>
      </c>
      <c r="AA88" s="32">
        <f t="shared" ref="AA88:AA111" si="58">C87*(1-V87-W87-Y87)+$D$5*H87</f>
        <v>1.9067147030646582E-3</v>
      </c>
      <c r="AB88" s="32">
        <f t="shared" ref="AB88:AB109" si="59">AK87*(BF87+BG87)+AL87*(BH87+BI87)</f>
        <v>0</v>
      </c>
      <c r="AC88" s="32">
        <f t="shared" ref="AC88:AC109" si="60">AC87*(1-($D$5+$D$13+$D$14))</f>
        <v>7.2505721527961508E-5</v>
      </c>
      <c r="AE88" s="19">
        <f t="shared" ref="AE88:AE132" si="61">AE87*(1-V87-W87-Y87)+$D$5*AG87+X87*AF87</f>
        <v>1.6669864050354553E-3</v>
      </c>
      <c r="AF88" s="19">
        <f t="shared" ref="AF88:AF132" si="62">AF87*(1-T87-U87-X87)+AG87*$D$14+Y87*AE87</f>
        <v>7.0530752519435899E-4</v>
      </c>
      <c r="AG88" s="19">
        <f t="shared" ref="AG88:AG132" si="63">AG87*(1-$D$5-$D$14)</f>
        <v>5.9663889549049006E-4</v>
      </c>
      <c r="AH88" s="19">
        <f t="shared" ref="AH88:AH132" si="64">AH87+AE87*V87+U87*AF87</f>
        <v>9.8055343848338222E-2</v>
      </c>
      <c r="AI88" s="19">
        <f t="shared" ref="AI88:AI132" si="65">AI87+T87*AF87+W87*AE87</f>
        <v>9.24164025898698E-2</v>
      </c>
    </row>
    <row r="89" spans="1:56" x14ac:dyDescent="0.25">
      <c r="A89" s="45">
        <f t="shared" ref="A89:A132" si="66">A88+1</f>
        <v>108</v>
      </c>
      <c r="B89" s="32">
        <f t="shared" si="51"/>
        <v>1.1903467708012796</v>
      </c>
      <c r="C89" s="28">
        <f t="shared" si="42"/>
        <v>1.7923816598338774E-3</v>
      </c>
      <c r="D89" s="33">
        <f t="shared" si="52"/>
        <v>2.6571062874852229E-3</v>
      </c>
      <c r="E89" s="28">
        <f t="shared" si="43"/>
        <v>8.6472462765134549E-4</v>
      </c>
      <c r="F89" s="34">
        <f t="shared" ref="F89:F132" si="67">MIN(D89/$I$12,F88*EXP(-O89))</f>
        <v>8.8570209582840764E-4</v>
      </c>
      <c r="G89" s="30">
        <f>F89-E89</f>
        <v>2.0977468177062154E-5</v>
      </c>
      <c r="H89" s="30">
        <f t="shared" si="41"/>
        <v>2E-3</v>
      </c>
      <c r="I89" s="31">
        <f t="shared" si="40"/>
        <v>-1.9790225318229377E-3</v>
      </c>
      <c r="J89" s="30">
        <f t="shared" si="53"/>
        <v>0.99732191624433786</v>
      </c>
      <c r="K89" s="30">
        <f t="shared" si="54"/>
        <v>0</v>
      </c>
      <c r="L89" s="29">
        <v>8.3908614745693957E-2</v>
      </c>
      <c r="M89" s="29">
        <v>4.623204870081192E-2</v>
      </c>
      <c r="N89" s="37">
        <f t="shared" si="55"/>
        <v>8.3746891796555159E-2</v>
      </c>
      <c r="O89" s="37">
        <f t="shared" si="56"/>
        <v>5.8525638960649544E-2</v>
      </c>
      <c r="P89" s="32">
        <f t="shared" ref="P89:P132" si="68">MOD(P88+0.2, 1)</f>
        <v>0.2</v>
      </c>
      <c r="Q89" s="32">
        <f t="shared" si="45"/>
        <v>0.11684796984936766</v>
      </c>
      <c r="R89" s="43">
        <v>66</v>
      </c>
      <c r="S89" s="44">
        <f t="shared" si="46"/>
        <v>2.6571062874852229E-3</v>
      </c>
      <c r="T89" s="44">
        <f t="shared" si="47"/>
        <v>0.11094087696962406</v>
      </c>
      <c r="U89" s="44">
        <f t="shared" si="48"/>
        <v>0.13312905236354886</v>
      </c>
      <c r="V89" s="44">
        <f t="shared" si="49"/>
        <v>2.7735219242406014E-2</v>
      </c>
      <c r="W89" s="44">
        <f t="shared" si="50"/>
        <v>2.7735219242406014E-2</v>
      </c>
      <c r="X89" s="44">
        <f t="shared" ref="X89:X111" si="69">MIN((C90-AA90)/E89,1-T89-U89-$I$13)</f>
        <v>5.3597455857100892E-2</v>
      </c>
      <c r="Y89" s="44">
        <f t="shared" si="39"/>
        <v>7.2310411326255625E-2</v>
      </c>
      <c r="Z89" s="32">
        <f t="shared" si="57"/>
        <v>8.9845178040243883E-4</v>
      </c>
      <c r="AA89" s="32">
        <f t="shared" si="58"/>
        <v>1.7412655130045745E-3</v>
      </c>
      <c r="AB89" s="32">
        <f t="shared" si="59"/>
        <v>0</v>
      </c>
      <c r="AC89" s="32">
        <f t="shared" si="60"/>
        <v>6.7353111380126724E-5</v>
      </c>
      <c r="AE89" s="19">
        <f t="shared" si="61"/>
        <v>1.5057642897013442E-3</v>
      </c>
      <c r="AF89" s="19">
        <f t="shared" si="62"/>
        <v>6.3156668272695404E-4</v>
      </c>
      <c r="AG89" s="19">
        <f t="shared" si="63"/>
        <v>5.7250474290543134E-4</v>
      </c>
      <c r="AH89" s="19">
        <f t="shared" si="64"/>
        <v>9.8192554044431613E-2</v>
      </c>
      <c r="AI89" s="19">
        <f t="shared" si="65"/>
        <v>9.2538289504162971E-2</v>
      </c>
    </row>
    <row r="90" spans="1:56" x14ac:dyDescent="0.25">
      <c r="A90" s="45">
        <f t="shared" si="66"/>
        <v>109</v>
      </c>
      <c r="B90" s="32">
        <f t="shared" si="51"/>
        <v>1.2133628751278775</v>
      </c>
      <c r="C90" s="28">
        <f t="shared" si="42"/>
        <v>1.6479303829529191E-3</v>
      </c>
      <c r="D90" s="33">
        <f t="shared" si="52"/>
        <v>2.4440402252422747E-3</v>
      </c>
      <c r="E90" s="28">
        <f t="shared" si="43"/>
        <v>7.961098422893557E-4</v>
      </c>
      <c r="F90" s="34">
        <f t="shared" si="67"/>
        <v>8.1468007508075826E-4</v>
      </c>
      <c r="G90" s="30">
        <f t="shared" si="44"/>
        <v>1.8570232791402562E-5</v>
      </c>
      <c r="H90" s="30">
        <f t="shared" si="41"/>
        <v>2E-3</v>
      </c>
      <c r="I90" s="31">
        <f t="shared" si="40"/>
        <v>-1.9814297672085977E-3</v>
      </c>
      <c r="J90" s="30">
        <f t="shared" si="53"/>
        <v>0.99753738954196614</v>
      </c>
      <c r="K90" s="30">
        <f t="shared" si="54"/>
        <v>0</v>
      </c>
      <c r="L90" s="29">
        <v>8.3908614745693957E-2</v>
      </c>
      <c r="M90" s="29">
        <v>4.623204870081192E-2</v>
      </c>
      <c r="N90" s="37">
        <f t="shared" si="55"/>
        <v>8.3585168847416375E-2</v>
      </c>
      <c r="O90" s="37">
        <f t="shared" si="56"/>
        <v>7.0819229220487154E-2</v>
      </c>
      <c r="P90" s="32">
        <f t="shared" si="68"/>
        <v>0.4</v>
      </c>
      <c r="Q90" s="32">
        <f t="shared" si="45"/>
        <v>0.11956610681506274</v>
      </c>
      <c r="R90" s="43">
        <v>67</v>
      </c>
      <c r="S90" s="44">
        <f t="shared" si="46"/>
        <v>2.4440402252422747E-3</v>
      </c>
      <c r="T90" s="44">
        <f t="shared" si="47"/>
        <v>0.1134672664453843</v>
      </c>
      <c r="U90" s="44">
        <f t="shared" si="48"/>
        <v>0.13616071973446114</v>
      </c>
      <c r="V90" s="44">
        <f t="shared" si="49"/>
        <v>2.8366816611346074E-2</v>
      </c>
      <c r="W90" s="44">
        <f t="shared" si="50"/>
        <v>2.8366816611346074E-2</v>
      </c>
      <c r="X90" s="44">
        <f t="shared" si="69"/>
        <v>5.2677234388280036E-2</v>
      </c>
      <c r="Y90" s="44">
        <f t="shared" si="39"/>
        <v>7.2343701990681672E-2</v>
      </c>
      <c r="Z90" s="32">
        <f t="shared" si="57"/>
        <v>8.2594583548471442E-4</v>
      </c>
      <c r="AA90" s="32">
        <f t="shared" si="58"/>
        <v>1.6015833428938281E-3</v>
      </c>
      <c r="AB90" s="32">
        <f t="shared" si="59"/>
        <v>0</v>
      </c>
      <c r="AC90" s="32">
        <f t="shared" si="60"/>
        <v>6.2566670836235977E-5</v>
      </c>
      <c r="AE90" s="19">
        <f t="shared" si="61"/>
        <v>1.3581513137850389E-3</v>
      </c>
      <c r="AF90" s="19">
        <f t="shared" si="62"/>
        <v>5.6466573930970666E-4</v>
      </c>
      <c r="AG90" s="19">
        <f t="shared" si="63"/>
        <v>5.4934682121212514E-4</v>
      </c>
      <c r="AH90" s="19">
        <f t="shared" si="64"/>
        <v>9.8318396621109694E-2</v>
      </c>
      <c r="AI90" s="19">
        <f t="shared" si="65"/>
        <v>9.2650118768511758E-2</v>
      </c>
    </row>
    <row r="91" spans="1:56" x14ac:dyDescent="0.25">
      <c r="A91" s="45">
        <f t="shared" si="66"/>
        <v>110</v>
      </c>
      <c r="B91" s="32">
        <f t="shared" si="51"/>
        <v>1.2389836896018509</v>
      </c>
      <c r="C91" s="28">
        <f t="shared" si="42"/>
        <v>1.5153905200045899E-3</v>
      </c>
      <c r="D91" s="33">
        <f t="shared" si="52"/>
        <v>2.2484229380763388E-3</v>
      </c>
      <c r="E91" s="28">
        <f t="shared" si="43"/>
        <v>7.3303241807174888E-4</v>
      </c>
      <c r="F91" s="34">
        <f t="shared" si="67"/>
        <v>7.4947431269211295E-4</v>
      </c>
      <c r="G91" s="30">
        <f t="shared" si="44"/>
        <v>1.6441894620364077E-5</v>
      </c>
      <c r="H91" s="30">
        <f t="shared" si="41"/>
        <v>2E-3</v>
      </c>
      <c r="I91" s="31">
        <f t="shared" si="40"/>
        <v>-1.9835581053796359E-3</v>
      </c>
      <c r="J91" s="30">
        <f t="shared" si="53"/>
        <v>0.99773513516730317</v>
      </c>
      <c r="K91" s="30">
        <f t="shared" si="54"/>
        <v>0</v>
      </c>
      <c r="L91" s="29">
        <v>8.3908614745693957E-2</v>
      </c>
      <c r="M91" s="29">
        <v>4.623204870081192E-2</v>
      </c>
      <c r="N91" s="37">
        <f t="shared" si="55"/>
        <v>8.3423445898277576E-2</v>
      </c>
      <c r="O91" s="37">
        <f t="shared" si="56"/>
        <v>8.3112819480324771E-2</v>
      </c>
      <c r="P91" s="32">
        <f t="shared" si="68"/>
        <v>0.60000000000000009</v>
      </c>
      <c r="Q91" s="32">
        <f t="shared" si="45"/>
        <v>0.12248775726158886</v>
      </c>
      <c r="R91" s="43">
        <v>68</v>
      </c>
      <c r="S91" s="44">
        <f t="shared" si="46"/>
        <v>2.2484229380763388E-3</v>
      </c>
      <c r="T91" s="44">
        <f t="shared" si="47"/>
        <v>0.1161863677171618</v>
      </c>
      <c r="U91" s="44">
        <f t="shared" si="48"/>
        <v>0.13942364126059414</v>
      </c>
      <c r="V91" s="44">
        <f t="shared" si="49"/>
        <v>2.904659192929045E-2</v>
      </c>
      <c r="W91" s="44">
        <f t="shared" si="50"/>
        <v>2.904659192929045E-2</v>
      </c>
      <c r="X91" s="44">
        <f t="shared" si="69"/>
        <v>7.563028916153379E-2</v>
      </c>
      <c r="Y91" s="44">
        <f t="shared" si="39"/>
        <v>7.2365887330316125E-2</v>
      </c>
      <c r="Z91" s="32">
        <f t="shared" si="57"/>
        <v>7.5926256162710812E-4</v>
      </c>
      <c r="AA91" s="32">
        <f t="shared" si="58"/>
        <v>1.4734536552434968E-3</v>
      </c>
      <c r="AB91" s="32">
        <f t="shared" si="59"/>
        <v>0</v>
      </c>
      <c r="AC91" s="32">
        <f t="shared" si="60"/>
        <v>5.8120378098597298E-5</v>
      </c>
      <c r="AE91" s="19">
        <f t="shared" si="61"/>
        <v>1.2230915812068218E-3</v>
      </c>
      <c r="AF91" s="19">
        <f t="shared" si="62"/>
        <v>5.0393742154199238E-4</v>
      </c>
      <c r="AG91" s="19">
        <f t="shared" si="63"/>
        <v>5.2712564169222283E-4</v>
      </c>
      <c r="AH91" s="19">
        <f t="shared" si="64"/>
        <v>9.8433808343832085E-2</v>
      </c>
      <c r="AI91" s="19">
        <f t="shared" si="65"/>
        <v>9.2752716275655178E-2</v>
      </c>
    </row>
    <row r="92" spans="1:56" x14ac:dyDescent="0.25">
      <c r="A92" s="45">
        <f t="shared" si="66"/>
        <v>111</v>
      </c>
      <c r="B92" s="32">
        <f t="shared" si="51"/>
        <v>1.2695369911714205</v>
      </c>
      <c r="C92" s="28">
        <f t="shared" si="42"/>
        <v>1.4113672687591711E-3</v>
      </c>
      <c r="D92" s="33">
        <f t="shared" si="52"/>
        <v>2.070953344282899E-3</v>
      </c>
      <c r="E92" s="28">
        <f t="shared" si="43"/>
        <v>6.5958607552372788E-4</v>
      </c>
      <c r="F92" s="34">
        <f t="shared" si="67"/>
        <v>6.7381260920059121E-4</v>
      </c>
      <c r="G92" s="30">
        <f t="shared" si="44"/>
        <v>1.4226533676863331E-5</v>
      </c>
      <c r="H92" s="30">
        <f t="shared" si="41"/>
        <v>2E-3</v>
      </c>
      <c r="I92" s="31">
        <f t="shared" si="40"/>
        <v>-1.9857734663231369E-3</v>
      </c>
      <c r="J92" s="30">
        <f t="shared" si="53"/>
        <v>0.99791482012204025</v>
      </c>
      <c r="K92" s="30">
        <f t="shared" si="54"/>
        <v>0</v>
      </c>
      <c r="L92" s="29">
        <v>7.8700000000000006E-2</v>
      </c>
      <c r="M92" s="29">
        <v>0.1013</v>
      </c>
      <c r="N92" s="37">
        <f t="shared" si="55"/>
        <v>8.2219999999999988E-2</v>
      </c>
      <c r="O92" s="37">
        <f t="shared" si="56"/>
        <v>0.10642000000000001</v>
      </c>
      <c r="P92" s="32">
        <f t="shared" si="68"/>
        <v>0.8</v>
      </c>
      <c r="Q92" s="32">
        <f t="shared" si="45"/>
        <v>0.12466925223136767</v>
      </c>
      <c r="R92" s="43">
        <v>69</v>
      </c>
      <c r="S92" s="44">
        <f t="shared" si="46"/>
        <v>2.070953344282899E-3</v>
      </c>
      <c r="T92" s="44">
        <f t="shared" si="47"/>
        <v>0.11970856681446757</v>
      </c>
      <c r="U92" s="44">
        <f t="shared" si="48"/>
        <v>0.14365028017736106</v>
      </c>
      <c r="V92" s="44">
        <f t="shared" si="49"/>
        <v>2.9927141703616891E-2</v>
      </c>
      <c r="W92" s="44">
        <f t="shared" si="50"/>
        <v>2.9927141703616891E-2</v>
      </c>
      <c r="X92" s="44">
        <f t="shared" si="69"/>
        <v>7.5985815461325851E-2</v>
      </c>
      <c r="Y92" s="44">
        <f t="shared" si="39"/>
        <v>7.2376955411781574E-2</v>
      </c>
      <c r="Z92" s="32">
        <f t="shared" si="57"/>
        <v>6.9799120626018701E-4</v>
      </c>
      <c r="AA92" s="32">
        <f t="shared" si="58"/>
        <v>1.3559278150156264E-3</v>
      </c>
      <c r="AB92" s="32">
        <f t="shared" si="59"/>
        <v>0</v>
      </c>
      <c r="AC92" s="32">
        <f t="shared" si="60"/>
        <v>5.3990060605358686E-5</v>
      </c>
      <c r="AE92" s="19">
        <f t="shared" si="61"/>
        <v>1.1117181134335295E-3</v>
      </c>
      <c r="AF92" s="19">
        <f t="shared" si="62"/>
        <v>4.3676848510673644E-4</v>
      </c>
      <c r="AG92" s="19">
        <f t="shared" si="63"/>
        <v>5.0580331295326474E-4</v>
      </c>
      <c r="AH92" s="19">
        <f t="shared" si="64"/>
        <v>9.8539595776162406E-2</v>
      </c>
      <c r="AI92" s="19">
        <f t="shared" si="65"/>
        <v>9.284679357627236E-2</v>
      </c>
    </row>
    <row r="93" spans="1:56" x14ac:dyDescent="0.25">
      <c r="A93" s="45">
        <f t="shared" si="66"/>
        <v>112</v>
      </c>
      <c r="B93" s="32">
        <f t="shared" si="51"/>
        <v>1.3032255389262992</v>
      </c>
      <c r="C93" s="28">
        <f t="shared" si="42"/>
        <v>1.3130933469374371E-3</v>
      </c>
      <c r="D93" s="33">
        <f t="shared" si="52"/>
        <v>1.9058136953511986E-3</v>
      </c>
      <c r="E93" s="28">
        <f t="shared" si="43"/>
        <v>5.9272034841376141E-4</v>
      </c>
      <c r="F93" s="34">
        <f t="shared" si="67"/>
        <v>6.0501426989929656E-4</v>
      </c>
      <c r="G93" s="30">
        <f>F93-E93</f>
        <v>1.2293921485535147E-5</v>
      </c>
      <c r="H93" s="30">
        <f t="shared" si="41"/>
        <v>2E-3</v>
      </c>
      <c r="I93" s="31">
        <f t="shared" si="40"/>
        <v>-1.987706078514465E-3</v>
      </c>
      <c r="J93" s="30">
        <f t="shared" si="53"/>
        <v>0.99808189238316336</v>
      </c>
      <c r="K93" s="30">
        <f t="shared" si="54"/>
        <v>0</v>
      </c>
      <c r="L93" s="29">
        <v>8.3099999999999993E-2</v>
      </c>
      <c r="M93" s="29">
        <v>0.1077</v>
      </c>
      <c r="N93" s="37">
        <f t="shared" si="55"/>
        <v>8.3099999999999993E-2</v>
      </c>
      <c r="O93" s="37">
        <f t="shared" si="56"/>
        <v>0.1077</v>
      </c>
      <c r="P93" s="32">
        <f t="shared" si="68"/>
        <v>0</v>
      </c>
      <c r="Q93" s="32">
        <f t="shared" si="45"/>
        <v>0.12926533987249145</v>
      </c>
      <c r="R93" s="43">
        <v>70</v>
      </c>
      <c r="S93" s="44">
        <f t="shared" si="46"/>
        <v>1.9058136953511986E-3</v>
      </c>
      <c r="T93" s="44">
        <f t="shared" si="47"/>
        <v>0.12565758959002521</v>
      </c>
      <c r="U93" s="44">
        <f t="shared" si="48"/>
        <v>0.15078910750803023</v>
      </c>
      <c r="V93" s="44">
        <f t="shared" si="49"/>
        <v>3.1414397397506302E-2</v>
      </c>
      <c r="W93" s="44">
        <f t="shared" si="50"/>
        <v>3.1414397397506302E-2</v>
      </c>
      <c r="X93" s="44">
        <f t="shared" si="69"/>
        <v>7.8755840410744474E-2</v>
      </c>
      <c r="Y93" s="44">
        <f t="shared" si="39"/>
        <v>7.2376899423030994E-2</v>
      </c>
      <c r="Z93" s="32">
        <f t="shared" si="57"/>
        <v>6.3069534458322699E-4</v>
      </c>
      <c r="AA93" s="32">
        <f t="shared" si="58"/>
        <v>1.262974161121831E-3</v>
      </c>
      <c r="AB93" s="32">
        <f t="shared" si="59"/>
        <v>0</v>
      </c>
      <c r="AC93" s="32">
        <f t="shared" si="60"/>
        <v>5.0153263614791487E-5</v>
      </c>
      <c r="AE93" s="19">
        <f t="shared" si="61"/>
        <v>1.0075718344341746E-3</v>
      </c>
      <c r="AF93" s="19">
        <f t="shared" si="62"/>
        <v>3.7980666507231759E-4</v>
      </c>
      <c r="AG93" s="19">
        <f t="shared" si="63"/>
        <v>4.853434763165551E-4</v>
      </c>
      <c r="AH93" s="19">
        <f t="shared" si="64"/>
        <v>9.8635608236935832E-2</v>
      </c>
      <c r="AI93" s="19">
        <f t="shared" si="65"/>
        <v>9.2932349051169413E-2</v>
      </c>
    </row>
    <row r="94" spans="1:56" x14ac:dyDescent="0.25">
      <c r="A94" s="45">
        <f t="shared" si="66"/>
        <v>113</v>
      </c>
      <c r="B94" s="32">
        <f t="shared" si="51"/>
        <v>1.3403908215034166</v>
      </c>
      <c r="C94" s="28">
        <f t="shared" si="42"/>
        <v>1.2204695732988369E-3</v>
      </c>
      <c r="D94" s="33">
        <f t="shared" si="52"/>
        <v>1.7524048665818243E-3</v>
      </c>
      <c r="E94" s="28">
        <f t="shared" si="43"/>
        <v>5.3193529328298729E-4</v>
      </c>
      <c r="F94" s="34">
        <f t="shared" si="67"/>
        <v>5.4254554964167068E-4</v>
      </c>
      <c r="G94" s="30">
        <f t="shared" si="44"/>
        <v>1.0610256358683395E-5</v>
      </c>
      <c r="H94" s="30">
        <f t="shared" si="41"/>
        <v>2E-3</v>
      </c>
      <c r="I94" s="31">
        <f t="shared" si="40"/>
        <v>-1.9893897436413168E-3</v>
      </c>
      <c r="J94" s="30">
        <f t="shared" si="53"/>
        <v>0.99823698487705959</v>
      </c>
      <c r="K94" s="30">
        <f t="shared" si="54"/>
        <v>0</v>
      </c>
      <c r="L94" s="29">
        <v>8.3099999999999993E-2</v>
      </c>
      <c r="M94" s="29">
        <v>0.1077</v>
      </c>
      <c r="N94" s="37">
        <f t="shared" si="55"/>
        <v>8.3919999999999995E-2</v>
      </c>
      <c r="O94" s="37">
        <f t="shared" si="56"/>
        <v>0.10898000000000002</v>
      </c>
      <c r="P94" s="32">
        <f t="shared" si="68"/>
        <v>0.2</v>
      </c>
      <c r="Q94" s="32">
        <f t="shared" si="45"/>
        <v>0.1341679272495015</v>
      </c>
      <c r="R94" s="43">
        <v>71</v>
      </c>
      <c r="S94" s="44">
        <f t="shared" si="46"/>
        <v>1.7524048665818243E-3</v>
      </c>
      <c r="T94" s="44">
        <f t="shared" si="47"/>
        <v>0.13205140580351896</v>
      </c>
      <c r="U94" s="44">
        <f t="shared" si="48"/>
        <v>0.15846168696422275</v>
      </c>
      <c r="V94" s="44">
        <f t="shared" si="49"/>
        <v>3.3012851450879739E-2</v>
      </c>
      <c r="W94" s="44">
        <f t="shared" si="50"/>
        <v>3.3012851450879739E-2</v>
      </c>
      <c r="X94" s="44">
        <f t="shared" si="69"/>
        <v>8.1709457950848774E-2</v>
      </c>
      <c r="Y94" s="44">
        <f t="shared" si="39"/>
        <v>7.236571767989422E-2</v>
      </c>
      <c r="Z94" s="32">
        <f t="shared" si="57"/>
        <v>5.6656902241697328E-4</v>
      </c>
      <c r="AA94" s="32">
        <f t="shared" si="58"/>
        <v>1.1737893841309618E-3</v>
      </c>
      <c r="AB94" s="32">
        <f t="shared" si="59"/>
        <v>0</v>
      </c>
      <c r="AC94" s="32">
        <f t="shared" si="60"/>
        <v>4.6589128128615422E-5</v>
      </c>
      <c r="AE94" s="19">
        <f t="shared" si="61"/>
        <v>9.1053262505179421E-4</v>
      </c>
      <c r="AF94" s="19">
        <f t="shared" si="62"/>
        <v>3.2817728483067459E-4</v>
      </c>
      <c r="AG94" s="19">
        <f t="shared" si="63"/>
        <v>4.6571124381860983E-4</v>
      </c>
      <c r="AH94" s="19">
        <f t="shared" si="64"/>
        <v>9.8724531207001129E-2</v>
      </c>
      <c r="AI94" s="19">
        <f t="shared" si="65"/>
        <v>9.3011726903226066E-2</v>
      </c>
    </row>
    <row r="95" spans="1:56" x14ac:dyDescent="0.25">
      <c r="A95" s="45">
        <f t="shared" si="66"/>
        <v>114</v>
      </c>
      <c r="B95" s="32">
        <f t="shared" si="51"/>
        <v>1.381624598283981</v>
      </c>
      <c r="C95" s="28">
        <f t="shared" si="42"/>
        <v>1.1332649344916999E-3</v>
      </c>
      <c r="D95" s="33">
        <f t="shared" si="52"/>
        <v>1.6100239490129523E-3</v>
      </c>
      <c r="E95" s="28">
        <f t="shared" si="43"/>
        <v>4.7675901452125247E-4</v>
      </c>
      <c r="F95" s="34">
        <f t="shared" si="67"/>
        <v>4.8590447173458011E-4</v>
      </c>
      <c r="G95" s="30">
        <f t="shared" si="44"/>
        <v>9.1454572133276447E-6</v>
      </c>
      <c r="H95" s="30">
        <f t="shared" si="41"/>
        <v>2E-3</v>
      </c>
      <c r="I95" s="31">
        <f t="shared" si="40"/>
        <v>-1.9908545427866726E-3</v>
      </c>
      <c r="J95" s="30">
        <f t="shared" si="53"/>
        <v>0.99838083059377369</v>
      </c>
      <c r="K95" s="30">
        <f t="shared" si="54"/>
        <v>0</v>
      </c>
      <c r="L95" s="29">
        <v>8.3099999999999993E-2</v>
      </c>
      <c r="M95" s="29">
        <v>0.1077</v>
      </c>
      <c r="N95" s="37">
        <f t="shared" si="55"/>
        <v>8.4739999999999996E-2</v>
      </c>
      <c r="O95" s="37">
        <f t="shared" si="56"/>
        <v>0.11026</v>
      </c>
      <c r="P95" s="32">
        <f t="shared" si="68"/>
        <v>0.4</v>
      </c>
      <c r="Q95" s="32">
        <f t="shared" si="45"/>
        <v>0.13947641977675806</v>
      </c>
      <c r="R95" s="43">
        <v>72</v>
      </c>
      <c r="S95" s="44">
        <f t="shared" si="46"/>
        <v>1.6100239490129523E-3</v>
      </c>
      <c r="T95" s="44">
        <f t="shared" si="47"/>
        <v>0.13900343953419</v>
      </c>
      <c r="U95" s="44">
        <f t="shared" si="48"/>
        <v>0.16680412744102799</v>
      </c>
      <c r="V95" s="44">
        <f t="shared" si="49"/>
        <v>3.4750859883547501E-2</v>
      </c>
      <c r="W95" s="44">
        <f t="shared" si="50"/>
        <v>3.4750859883547501E-2</v>
      </c>
      <c r="X95" s="44">
        <f t="shared" si="69"/>
        <v>8.495093952731772E-2</v>
      </c>
      <c r="Y95" s="44">
        <f t="shared" si="39"/>
        <v>7.2343413628685946E-2</v>
      </c>
      <c r="Z95" s="32">
        <f t="shared" si="57"/>
        <v>5.0838791417793822E-4</v>
      </c>
      <c r="AA95" s="32">
        <f t="shared" si="58"/>
        <v>1.0898007900126212E-3</v>
      </c>
      <c r="AB95" s="32">
        <f t="shared" si="59"/>
        <v>0</v>
      </c>
      <c r="AC95" s="32">
        <f t="shared" si="60"/>
        <v>4.3278277490687459E-5</v>
      </c>
      <c r="AE95" s="19">
        <f t="shared" si="61"/>
        <v>8.2024084972086395E-4</v>
      </c>
      <c r="AF95" s="19">
        <f t="shared" si="62"/>
        <v>2.8184881068344969E-4</v>
      </c>
      <c r="AG95" s="19">
        <f t="shared" si="63"/>
        <v>4.4687313872045681E-4</v>
      </c>
      <c r="AH95" s="19">
        <f t="shared" si="64"/>
        <v>9.8806594011470752E-2</v>
      </c>
      <c r="AI95" s="19">
        <f t="shared" si="65"/>
        <v>9.3085122453332753E-2</v>
      </c>
    </row>
    <row r="96" spans="1:56" x14ac:dyDescent="0.25">
      <c r="A96" s="45">
        <f t="shared" si="66"/>
        <v>115</v>
      </c>
      <c r="B96" s="32">
        <f t="shared" si="51"/>
        <v>1.4275943764401249</v>
      </c>
      <c r="C96" s="28">
        <f t="shared" si="42"/>
        <v>1.0512516796369574E-3</v>
      </c>
      <c r="D96" s="33">
        <f t="shared" si="52"/>
        <v>1.4779988641915071E-3</v>
      </c>
      <c r="E96" s="28">
        <f t="shared" si="43"/>
        <v>4.267471845545497E-4</v>
      </c>
      <c r="F96" s="34">
        <f t="shared" si="67"/>
        <v>4.3461998186395919E-4</v>
      </c>
      <c r="G96" s="30">
        <f t="shared" si="44"/>
        <v>7.8727973094094893E-6</v>
      </c>
      <c r="H96" s="30">
        <f t="shared" si="41"/>
        <v>2E-3</v>
      </c>
      <c r="I96" s="31">
        <f t="shared" si="40"/>
        <v>-1.9921272026905907E-3</v>
      </c>
      <c r="J96" s="30">
        <f t="shared" si="53"/>
        <v>0.99851412833849906</v>
      </c>
      <c r="K96" s="30">
        <f t="shared" si="54"/>
        <v>0</v>
      </c>
      <c r="L96" s="29">
        <v>8.3099999999999993E-2</v>
      </c>
      <c r="M96" s="29">
        <v>0.1077</v>
      </c>
      <c r="N96" s="37">
        <f t="shared" si="55"/>
        <v>8.5559999999999997E-2</v>
      </c>
      <c r="O96" s="37">
        <f t="shared" si="56"/>
        <v>0.11154</v>
      </c>
      <c r="P96" s="32">
        <f t="shared" si="68"/>
        <v>0.60000000000000009</v>
      </c>
      <c r="Q96" s="32">
        <f t="shared" si="45"/>
        <v>0.14523476876563524</v>
      </c>
      <c r="R96" s="43">
        <v>73</v>
      </c>
      <c r="S96" s="44">
        <f t="shared" si="46"/>
        <v>1.4779988641915071E-3</v>
      </c>
      <c r="T96" s="44">
        <f t="shared" si="47"/>
        <v>0.14657649196533698</v>
      </c>
      <c r="U96" s="44">
        <f t="shared" si="48"/>
        <v>0.17589179035840438</v>
      </c>
      <c r="V96" s="44">
        <f t="shared" si="49"/>
        <v>3.6644122991334245E-2</v>
      </c>
      <c r="W96" s="44">
        <f t="shared" si="50"/>
        <v>3.6644122991334245E-2</v>
      </c>
      <c r="X96" s="44">
        <f t="shared" si="69"/>
        <v>8.8531386436548412E-2</v>
      </c>
      <c r="Y96" s="44">
        <f t="shared" si="39"/>
        <v>7.2309995844871411E-2</v>
      </c>
      <c r="Z96" s="32">
        <f t="shared" si="57"/>
        <v>4.5561338568448706E-4</v>
      </c>
      <c r="AA96" s="32">
        <f t="shared" si="58"/>
        <v>1.0107505534252589E-3</v>
      </c>
      <c r="AB96" s="32">
        <f t="shared" si="59"/>
        <v>0</v>
      </c>
      <c r="AC96" s="32">
        <f t="shared" si="60"/>
        <v>4.0202712044540862E-5</v>
      </c>
      <c r="AE96" s="19">
        <f t="shared" si="61"/>
        <v>7.3637981277173252E-4</v>
      </c>
      <c r="AF96" s="19">
        <f t="shared" si="62"/>
        <v>2.4058629920090411E-4</v>
      </c>
      <c r="AG96" s="19">
        <f t="shared" si="63"/>
        <v>4.2879703842334585E-4</v>
      </c>
      <c r="AH96" s="19">
        <f t="shared" si="64"/>
        <v>9.8882111631246508E-2</v>
      </c>
      <c r="AI96" s="19">
        <f t="shared" si="65"/>
        <v>9.3152804482285786E-2</v>
      </c>
      <c r="BD96" s="1">
        <f>A43</f>
        <v>62</v>
      </c>
    </row>
    <row r="97" spans="1:35" x14ac:dyDescent="0.25">
      <c r="A97" s="45">
        <f t="shared" si="66"/>
        <v>116</v>
      </c>
      <c r="B97" s="32">
        <f t="shared" si="51"/>
        <v>1.4790699369896847</v>
      </c>
      <c r="C97" s="28">
        <f t="shared" si="42"/>
        <v>9.7420553800937123E-4</v>
      </c>
      <c r="D97" s="33">
        <f t="shared" si="52"/>
        <v>1.3556879722095517E-3</v>
      </c>
      <c r="E97" s="28">
        <f t="shared" si="43"/>
        <v>3.8148243420018052E-4</v>
      </c>
      <c r="F97" s="34">
        <f t="shared" si="67"/>
        <v>3.8825100259258364E-4</v>
      </c>
      <c r="G97" s="30">
        <f t="shared" si="44"/>
        <v>6.7685683924031178E-6</v>
      </c>
      <c r="H97" s="30">
        <f t="shared" si="41"/>
        <v>2E-3</v>
      </c>
      <c r="I97" s="31">
        <f t="shared" si="40"/>
        <v>-1.9932314316075967E-3</v>
      </c>
      <c r="J97" s="30">
        <f t="shared" si="53"/>
        <v>0.99863754345939793</v>
      </c>
      <c r="K97" s="30">
        <f t="shared" si="54"/>
        <v>0</v>
      </c>
      <c r="L97" s="29">
        <v>8.3099999999999993E-2</v>
      </c>
      <c r="M97" s="29">
        <v>0.1077</v>
      </c>
      <c r="N97" s="37">
        <f t="shared" si="55"/>
        <v>8.6379999999999998E-2</v>
      </c>
      <c r="O97" s="37">
        <f t="shared" si="56"/>
        <v>0.11282</v>
      </c>
      <c r="P97" s="32">
        <f t="shared" si="68"/>
        <v>0.8</v>
      </c>
      <c r="Q97" s="32">
        <f t="shared" si="45"/>
        <v>0.1514920282128763</v>
      </c>
      <c r="R97" s="43">
        <v>74</v>
      </c>
      <c r="S97" s="44">
        <f t="shared" si="46"/>
        <v>1.3556879722095517E-3</v>
      </c>
      <c r="T97" s="44">
        <f t="shared" si="47"/>
        <v>0.15484128134928168</v>
      </c>
      <c r="U97" s="44">
        <f t="shared" si="48"/>
        <v>0.18580953761913802</v>
      </c>
      <c r="V97" s="44">
        <f t="shared" si="49"/>
        <v>3.8710320337320421E-2</v>
      </c>
      <c r="W97" s="44">
        <f t="shared" si="50"/>
        <v>3.8710320337320421E-2</v>
      </c>
      <c r="X97" s="44">
        <f t="shared" si="69"/>
        <v>9.2512078773911655E-2</v>
      </c>
      <c r="Y97" s="44">
        <f t="shared" si="39"/>
        <v>7.2265478027789529E-2</v>
      </c>
      <c r="Z97" s="32">
        <f t="shared" si="57"/>
        <v>4.0781738907187665E-4</v>
      </c>
      <c r="AA97" s="32">
        <f t="shared" si="58"/>
        <v>9.3642501810286335E-4</v>
      </c>
      <c r="AB97" s="32">
        <f t="shared" si="59"/>
        <v>0</v>
      </c>
      <c r="AC97" s="32">
        <f t="shared" si="60"/>
        <v>3.7345711277073226E-5</v>
      </c>
      <c r="AE97" s="19">
        <f t="shared" si="61"/>
        <v>6.5866090145280632E-4</v>
      </c>
      <c r="AF97" s="19">
        <f t="shared" si="62"/>
        <v>2.0410069374061991E-4</v>
      </c>
      <c r="AG97" s="19">
        <f t="shared" si="63"/>
        <v>4.1145211969352888E-4</v>
      </c>
      <c r="AH97" s="19">
        <f t="shared" si="64"/>
        <v>9.8951412778576192E-2</v>
      </c>
      <c r="AI97" s="19">
        <f t="shared" si="65"/>
        <v>9.3215052770465115E-2</v>
      </c>
    </row>
    <row r="98" spans="1:35" x14ac:dyDescent="0.25">
      <c r="A98" s="45">
        <f t="shared" si="66"/>
        <v>117</v>
      </c>
      <c r="B98" s="32">
        <f t="shared" si="51"/>
        <v>1.5369485790819746</v>
      </c>
      <c r="C98" s="28">
        <f t="shared" si="42"/>
        <v>9.0190595994922118E-4</v>
      </c>
      <c r="D98" s="33">
        <f t="shared" si="52"/>
        <v>1.242479592180165E-3</v>
      </c>
      <c r="E98" s="28">
        <f t="shared" si="43"/>
        <v>3.4057363223094386E-4</v>
      </c>
      <c r="F98" s="34">
        <f t="shared" si="67"/>
        <v>3.4638540567000253E-4</v>
      </c>
      <c r="G98" s="30">
        <f t="shared" si="44"/>
        <v>5.8117734390586645E-6</v>
      </c>
      <c r="H98" s="30">
        <f t="shared" si="41"/>
        <v>2E-3</v>
      </c>
      <c r="I98" s="31">
        <f t="shared" si="40"/>
        <v>-1.9941882265609415E-3</v>
      </c>
      <c r="J98" s="30">
        <f t="shared" si="53"/>
        <v>0.99875170863438067</v>
      </c>
      <c r="K98" s="30">
        <f t="shared" si="54"/>
        <v>0</v>
      </c>
      <c r="L98" s="29">
        <v>8.72E-2</v>
      </c>
      <c r="M98" s="29">
        <v>0.11409999999999999</v>
      </c>
      <c r="N98" s="37">
        <f t="shared" si="55"/>
        <v>8.72E-2</v>
      </c>
      <c r="O98" s="37">
        <f t="shared" si="56"/>
        <v>0.11409999999999999</v>
      </c>
      <c r="P98" s="32">
        <f t="shared" si="68"/>
        <v>0</v>
      </c>
      <c r="Q98" s="32">
        <f t="shared" si="45"/>
        <v>0.15830013939261783</v>
      </c>
      <c r="R98" s="43">
        <v>75</v>
      </c>
      <c r="S98" s="44">
        <f t="shared" si="46"/>
        <v>1.242479592180165E-3</v>
      </c>
      <c r="T98" s="44">
        <f t="shared" si="47"/>
        <v>0.16387455364762957</v>
      </c>
      <c r="U98" s="44">
        <f t="shared" si="48"/>
        <v>0.19664946437715547</v>
      </c>
      <c r="V98" s="44">
        <f t="shared" si="49"/>
        <v>4.0968638411907392E-2</v>
      </c>
      <c r="W98" s="44">
        <f t="shared" si="50"/>
        <v>4.0968638411907392E-2</v>
      </c>
      <c r="X98" s="44">
        <f t="shared" si="69"/>
        <v>9.7114100602797251E-2</v>
      </c>
      <c r="Y98" s="44">
        <f t="shared" si="39"/>
        <v>7.2209878991437895E-2</v>
      </c>
      <c r="Z98" s="32">
        <f t="shared" si="57"/>
        <v>3.645981909900526E-4</v>
      </c>
      <c r="AA98" s="32">
        <f t="shared" si="58"/>
        <v>8.6661422694563051E-4</v>
      </c>
      <c r="AB98" s="32">
        <f t="shared" si="59"/>
        <v>0</v>
      </c>
      <c r="AC98" s="32">
        <f t="shared" si="60"/>
        <v>3.4691742916381215E-5</v>
      </c>
      <c r="AE98" s="19">
        <f t="shared" si="61"/>
        <v>5.8681596263157555E-4</v>
      </c>
      <c r="AF98" s="19">
        <f t="shared" si="62"/>
        <v>1.7206792870009442E-4</v>
      </c>
      <c r="AG98" s="19">
        <f t="shared" si="63"/>
        <v>3.9480880610270761E-4</v>
      </c>
      <c r="AH98" s="19">
        <f t="shared" si="64"/>
        <v>9.9014833608596795E-2</v>
      </c>
      <c r="AI98" s="19">
        <f t="shared" si="65"/>
        <v>9.3272152957897092E-2</v>
      </c>
    </row>
    <row r="99" spans="1:35" x14ac:dyDescent="0.25">
      <c r="A99" s="45">
        <f t="shared" si="66"/>
        <v>118</v>
      </c>
      <c r="B99" s="32">
        <f t="shared" si="51"/>
        <v>1.6023043185348758</v>
      </c>
      <c r="C99" s="28">
        <f t="shared" si="42"/>
        <v>8.3418795813265472E-4</v>
      </c>
      <c r="D99" s="33">
        <f t="shared" si="52"/>
        <v>1.1378369571573253E-3</v>
      </c>
      <c r="E99" s="28">
        <f t="shared" si="43"/>
        <v>3.0364899902467061E-4</v>
      </c>
      <c r="F99" s="34">
        <f t="shared" si="67"/>
        <v>3.0863274556553534E-4</v>
      </c>
      <c r="G99" s="30">
        <f t="shared" si="44"/>
        <v>4.9837465408647335E-6</v>
      </c>
      <c r="H99" s="30">
        <f t="shared" si="41"/>
        <v>2E-3</v>
      </c>
      <c r="I99" s="31">
        <f t="shared" si="40"/>
        <v>-1.9950162534591353E-3</v>
      </c>
      <c r="J99" s="30">
        <f t="shared" si="53"/>
        <v>0.99885717929630191</v>
      </c>
      <c r="K99" s="30">
        <f t="shared" si="54"/>
        <v>0</v>
      </c>
      <c r="L99" s="29">
        <v>8.72E-2</v>
      </c>
      <c r="M99" s="29">
        <v>0.11409999999999999</v>
      </c>
      <c r="N99" s="37">
        <f t="shared" si="55"/>
        <v>8.7980000000000003E-2</v>
      </c>
      <c r="O99" s="37">
        <f t="shared" si="56"/>
        <v>0.1154</v>
      </c>
      <c r="P99" s="32">
        <f t="shared" si="68"/>
        <v>0.2</v>
      </c>
      <c r="Q99" s="32">
        <f t="shared" si="45"/>
        <v>0.16567953690539328</v>
      </c>
      <c r="R99" s="43">
        <v>76</v>
      </c>
      <c r="S99" s="44">
        <f t="shared" si="46"/>
        <v>1.1378369571573253E-3</v>
      </c>
      <c r="T99" s="44">
        <f t="shared" si="47"/>
        <v>0.17372824335960316</v>
      </c>
      <c r="U99" s="44">
        <f t="shared" si="48"/>
        <v>0.20847389203152378</v>
      </c>
      <c r="V99" s="44">
        <f t="shared" si="49"/>
        <v>4.3432060839900789E-2</v>
      </c>
      <c r="W99" s="44">
        <f t="shared" si="50"/>
        <v>4.3432060839900789E-2</v>
      </c>
      <c r="X99" s="44">
        <f t="shared" si="69"/>
        <v>0.10224278677088737</v>
      </c>
      <c r="Y99" s="44">
        <f t="shared" ref="Y99:Y110" si="70">MIN(Y98*$I$17*(1-POWER(R99,$I$19)*$I$18/100000),1-V99-W99-$I$13)</f>
        <v>7.2143222651328012E-2</v>
      </c>
      <c r="Z99" s="32">
        <f t="shared" si="57"/>
        <v>3.2558180965600112E-4</v>
      </c>
      <c r="AA99" s="32">
        <f t="shared" si="58"/>
        <v>8.0111345614951876E-4</v>
      </c>
      <c r="AB99" s="32">
        <f t="shared" si="59"/>
        <v>0</v>
      </c>
      <c r="AC99" s="32">
        <f t="shared" si="60"/>
        <v>3.2226378489546487E-5</v>
      </c>
      <c r="AE99" s="19">
        <f t="shared" si="61"/>
        <v>5.2061768072585884E-4</v>
      </c>
      <c r="AF99" s="19">
        <f t="shared" si="62"/>
        <v>1.4411957611105695E-4</v>
      </c>
      <c r="AG99" s="19">
        <f t="shared" si="63"/>
        <v>3.7883871759452476E-4</v>
      </c>
      <c r="AH99" s="19">
        <f t="shared" si="64"/>
        <v>9.9072711725599533E-2</v>
      </c>
      <c r="AI99" s="19">
        <f t="shared" si="65"/>
        <v>9.3324391563897269E-2</v>
      </c>
    </row>
    <row r="100" spans="1:35" x14ac:dyDescent="0.25">
      <c r="A100" s="45">
        <f t="shared" si="66"/>
        <v>119</v>
      </c>
      <c r="B100" s="32">
        <f t="shared" si="51"/>
        <v>1.6763891616217803</v>
      </c>
      <c r="C100" s="28">
        <f t="shared" si="42"/>
        <v>7.7082560083674174E-4</v>
      </c>
      <c r="D100" s="33">
        <f t="shared" si="52"/>
        <v>1.041194960511309E-3</v>
      </c>
      <c r="E100" s="28">
        <f t="shared" si="43"/>
        <v>2.7036935967456727E-4</v>
      </c>
      <c r="F100" s="34">
        <f t="shared" si="67"/>
        <v>2.746374994728609E-4</v>
      </c>
      <c r="G100" s="30">
        <f t="shared" si="44"/>
        <v>4.2681397982936354E-6</v>
      </c>
      <c r="H100" s="30">
        <f t="shared" si="41"/>
        <v>2E-3</v>
      </c>
      <c r="I100" s="31">
        <f t="shared" si="40"/>
        <v>-1.9957318602017065E-3</v>
      </c>
      <c r="J100" s="30">
        <f t="shared" si="53"/>
        <v>0.99895453689969038</v>
      </c>
      <c r="K100" s="30">
        <f t="shared" si="54"/>
        <v>0</v>
      </c>
      <c r="L100" s="29">
        <v>8.72E-2</v>
      </c>
      <c r="M100" s="29">
        <v>0.11409999999999999</v>
      </c>
      <c r="N100" s="37">
        <f t="shared" si="55"/>
        <v>8.8760000000000006E-2</v>
      </c>
      <c r="O100" s="37">
        <f t="shared" si="56"/>
        <v>0.1167</v>
      </c>
      <c r="P100" s="32">
        <f t="shared" si="68"/>
        <v>0.4</v>
      </c>
      <c r="Q100" s="32">
        <f t="shared" si="45"/>
        <v>0.17373773638692402</v>
      </c>
      <c r="R100" s="43">
        <v>77</v>
      </c>
      <c r="S100" s="44">
        <f t="shared" si="46"/>
        <v>1.041194960511309E-3</v>
      </c>
      <c r="T100" s="44">
        <f t="shared" si="47"/>
        <v>0.18454414373263289</v>
      </c>
      <c r="U100" s="44">
        <f t="shared" si="48"/>
        <v>0.22145297247915946</v>
      </c>
      <c r="V100" s="44">
        <f t="shared" si="49"/>
        <v>4.6136035933158223E-2</v>
      </c>
      <c r="W100" s="44">
        <f t="shared" si="50"/>
        <v>4.6136035933158223E-2</v>
      </c>
      <c r="X100" s="44">
        <f t="shared" si="69"/>
        <v>0.10805939194097064</v>
      </c>
      <c r="Y100" s="44">
        <f t="shared" si="70"/>
        <v>7.2065538007423602E-2</v>
      </c>
      <c r="Z100" s="32">
        <f t="shared" si="57"/>
        <v>2.9044134230534683E-4</v>
      </c>
      <c r="AA100" s="32">
        <f t="shared" si="58"/>
        <v>7.3977968097626895E-4</v>
      </c>
      <c r="AB100" s="32">
        <f t="shared" si="59"/>
        <v>0</v>
      </c>
      <c r="AC100" s="32">
        <f t="shared" si="60"/>
        <v>2.9936214881297098E-5</v>
      </c>
      <c r="AE100" s="19">
        <f t="shared" si="61"/>
        <v>4.5981304251038345E-4</v>
      </c>
      <c r="AF100" s="19">
        <f t="shared" si="62"/>
        <v>1.1994250252142012E-4</v>
      </c>
      <c r="AG100" s="19">
        <f t="shared" si="63"/>
        <v>3.6351462209109983E-4</v>
      </c>
      <c r="AH100" s="19">
        <f t="shared" si="64"/>
        <v>9.9125368393332955E-2</v>
      </c>
      <c r="AI100" s="19">
        <f t="shared" si="65"/>
        <v>9.3372040703472395E-2</v>
      </c>
    </row>
    <row r="101" spans="1:35" x14ac:dyDescent="0.25">
      <c r="A101" s="45">
        <f t="shared" si="66"/>
        <v>120</v>
      </c>
      <c r="B101" s="32">
        <f t="shared" si="51"/>
        <v>1.7606938846128974</v>
      </c>
      <c r="C101" s="28">
        <f t="shared" si="42"/>
        <v>7.1159964731094057E-4</v>
      </c>
      <c r="D101" s="33">
        <f t="shared" si="52"/>
        <v>9.5201837210159574E-4</v>
      </c>
      <c r="E101" s="28">
        <f t="shared" si="43"/>
        <v>2.4041872479065515E-4</v>
      </c>
      <c r="F101" s="34">
        <f t="shared" si="67"/>
        <v>2.4406926168148055E-4</v>
      </c>
      <c r="G101" s="30">
        <f t="shared" si="44"/>
        <v>3.6505368908253978E-6</v>
      </c>
      <c r="H101" s="30">
        <f t="shared" si="41"/>
        <v>2E-3</v>
      </c>
      <c r="I101" s="31">
        <f t="shared" si="40"/>
        <v>-1.9963494631091748E-3</v>
      </c>
      <c r="J101" s="30">
        <f t="shared" si="53"/>
        <v>0.99904433109100765</v>
      </c>
      <c r="K101" s="30">
        <f t="shared" si="54"/>
        <v>0</v>
      </c>
      <c r="L101" s="29">
        <v>8.72E-2</v>
      </c>
      <c r="M101" s="29">
        <v>0.11409999999999999</v>
      </c>
      <c r="N101" s="37">
        <f t="shared" si="55"/>
        <v>8.9540000000000008E-2</v>
      </c>
      <c r="O101" s="37">
        <f t="shared" si="56"/>
        <v>0.11799999999999999</v>
      </c>
      <c r="P101" s="32">
        <f t="shared" si="68"/>
        <v>0.60000000000000009</v>
      </c>
      <c r="Q101" s="32">
        <f t="shared" si="45"/>
        <v>0.18255021234838931</v>
      </c>
      <c r="R101" s="43">
        <v>78</v>
      </c>
      <c r="S101" s="44">
        <f t="shared" si="46"/>
        <v>9.5201837210159574E-4</v>
      </c>
      <c r="T101" s="44">
        <f t="shared" si="47"/>
        <v>0.19643611083333223</v>
      </c>
      <c r="U101" s="44">
        <f t="shared" si="48"/>
        <v>0.23572333299999867</v>
      </c>
      <c r="V101" s="44">
        <f t="shared" si="49"/>
        <v>4.9109027708333058E-2</v>
      </c>
      <c r="W101" s="44">
        <f t="shared" si="50"/>
        <v>4.9109027708333058E-2</v>
      </c>
      <c r="X101" s="44">
        <f t="shared" si="69"/>
        <v>0.11469491205103549</v>
      </c>
      <c r="Y101" s="44">
        <f t="shared" si="70"/>
        <v>7.1976859123178902E-2</v>
      </c>
      <c r="Z101" s="32">
        <f t="shared" si="57"/>
        <v>2.5881677248952215E-4</v>
      </c>
      <c r="AA101" s="32">
        <f t="shared" si="58"/>
        <v>6.8238369870503724E-4</v>
      </c>
      <c r="AB101" s="32">
        <f t="shared" si="59"/>
        <v>0</v>
      </c>
      <c r="AC101" s="32">
        <f t="shared" si="60"/>
        <v>2.7808801467092975E-5</v>
      </c>
      <c r="AE101" s="19">
        <f t="shared" si="61"/>
        <v>4.0415864082324077E-4</v>
      </c>
      <c r="AF101" s="19">
        <f t="shared" si="62"/>
        <v>9.9176925004062998E-5</v>
      </c>
      <c r="AG101" s="19">
        <f t="shared" si="63"/>
        <v>3.4881038905708973E-4</v>
      </c>
      <c r="AH101" s="19">
        <f t="shared" si="64"/>
        <v>9.9173143968094707E-2</v>
      </c>
      <c r="AI101" s="19">
        <f t="shared" si="65"/>
        <v>9.3415389340949159E-2</v>
      </c>
    </row>
    <row r="102" spans="1:35" x14ac:dyDescent="0.25">
      <c r="A102" s="45">
        <f t="shared" si="66"/>
        <v>121</v>
      </c>
      <c r="B102" s="32">
        <f t="shared" si="51"/>
        <v>1.8570106447704027</v>
      </c>
      <c r="C102" s="28">
        <f t="shared" si="42"/>
        <v>6.5629754538485275E-4</v>
      </c>
      <c r="D102" s="33">
        <f t="shared" si="52"/>
        <v>8.6980089838875553E-4</v>
      </c>
      <c r="E102" s="28">
        <f t="shared" si="43"/>
        <v>2.1350335300390281E-4</v>
      </c>
      <c r="F102" s="34">
        <f t="shared" si="67"/>
        <v>2.1662159821861577E-4</v>
      </c>
      <c r="G102" s="30">
        <f t="shared" si="44"/>
        <v>3.118245214712962E-6</v>
      </c>
      <c r="H102" s="30">
        <f t="shared" si="41"/>
        <v>2E-3</v>
      </c>
      <c r="I102" s="31">
        <f t="shared" si="40"/>
        <v>-1.9968817547852871E-3</v>
      </c>
      <c r="J102" s="30">
        <f t="shared" si="53"/>
        <v>0.99912708085639657</v>
      </c>
      <c r="K102" s="30">
        <f t="shared" si="54"/>
        <v>0</v>
      </c>
      <c r="L102" s="29">
        <v>8.72E-2</v>
      </c>
      <c r="M102" s="29">
        <v>0.11409999999999999</v>
      </c>
      <c r="N102" s="37">
        <f t="shared" si="55"/>
        <v>9.0319999999999998E-2</v>
      </c>
      <c r="O102" s="37">
        <f t="shared" si="56"/>
        <v>0.1193</v>
      </c>
      <c r="P102" s="32">
        <f t="shared" si="68"/>
        <v>0.8</v>
      </c>
      <c r="Q102" s="32">
        <f t="shared" si="45"/>
        <v>0.19220139038734774</v>
      </c>
      <c r="R102" s="43">
        <v>79</v>
      </c>
      <c r="S102" s="44">
        <f t="shared" si="46"/>
        <v>8.6980089838875553E-4</v>
      </c>
      <c r="T102" s="44">
        <f t="shared" si="47"/>
        <v>0.20953268603236774</v>
      </c>
      <c r="U102" s="44">
        <f t="shared" si="48"/>
        <v>0.25143922323884127</v>
      </c>
      <c r="V102" s="44">
        <f t="shared" si="49"/>
        <v>5.2383171508091936E-2</v>
      </c>
      <c r="W102" s="44">
        <f t="shared" si="50"/>
        <v>5.2383171508091936E-2</v>
      </c>
      <c r="X102" s="44">
        <f t="shared" si="69"/>
        <v>0.12230674915477839</v>
      </c>
      <c r="Y102" s="44">
        <f t="shared" si="70"/>
        <v>7.1877225100698036E-2</v>
      </c>
      <c r="Z102" s="32">
        <f t="shared" si="57"/>
        <v>2.3040484148527306E-4</v>
      </c>
      <c r="AA102" s="32">
        <f t="shared" si="58"/>
        <v>6.2872274088956646E-4</v>
      </c>
      <c r="AB102" s="32">
        <f t="shared" si="59"/>
        <v>0</v>
      </c>
      <c r="AC102" s="32">
        <f t="shared" si="60"/>
        <v>2.5832572424489658E-5</v>
      </c>
      <c r="AE102" s="19">
        <f t="shared" si="61"/>
        <v>3.5341614612338217E-4</v>
      </c>
      <c r="AF102" s="19">
        <f t="shared" si="62"/>
        <v>8.1472943286562801E-5</v>
      </c>
      <c r="AG102" s="19">
        <f t="shared" si="63"/>
        <v>3.3470094494209127E-4</v>
      </c>
      <c r="AH102" s="19">
        <f t="shared" si="64"/>
        <v>9.9216370121304104E-2</v>
      </c>
      <c r="AI102" s="19">
        <f t="shared" si="65"/>
        <v>9.3454719108272119E-2</v>
      </c>
    </row>
    <row r="103" spans="1:35" x14ac:dyDescent="0.25">
      <c r="A103" s="45">
        <f t="shared" si="66"/>
        <v>122</v>
      </c>
      <c r="B103" s="32">
        <f t="shared" si="51"/>
        <v>1.967503813211924</v>
      </c>
      <c r="C103" s="28">
        <f t="shared" si="42"/>
        <v>6.0471344100056874E-4</v>
      </c>
      <c r="D103" s="33">
        <f t="shared" si="52"/>
        <v>7.9406421479309372E-4</v>
      </c>
      <c r="E103" s="28">
        <f t="shared" si="43"/>
        <v>1.8935077379252503E-4</v>
      </c>
      <c r="F103" s="34">
        <f t="shared" si="67"/>
        <v>1.9201088139671324E-4</v>
      </c>
      <c r="G103" s="30">
        <f t="shared" si="44"/>
        <v>2.6601076041882059E-6</v>
      </c>
      <c r="H103" s="30">
        <f t="shared" si="41"/>
        <v>2E-3</v>
      </c>
      <c r="I103" s="31">
        <f t="shared" si="40"/>
        <v>-1.9973398923958116E-3</v>
      </c>
      <c r="J103" s="30">
        <f t="shared" si="53"/>
        <v>0.9992032756776027</v>
      </c>
      <c r="K103" s="30">
        <f t="shared" si="54"/>
        <v>0</v>
      </c>
      <c r="L103" s="29">
        <v>9.11E-2</v>
      </c>
      <c r="M103" s="29">
        <v>0.1206</v>
      </c>
      <c r="N103" s="37">
        <f t="shared" si="55"/>
        <v>9.11E-2</v>
      </c>
      <c r="O103" s="37">
        <f t="shared" si="56"/>
        <v>0.1206</v>
      </c>
      <c r="P103" s="32">
        <f t="shared" si="68"/>
        <v>0</v>
      </c>
      <c r="Q103" s="32">
        <f t="shared" si="45"/>
        <v>0.2026986884147664</v>
      </c>
      <c r="R103" s="43">
        <v>80</v>
      </c>
      <c r="S103" s="44">
        <f t="shared" si="46"/>
        <v>7.9406421479309372E-4</v>
      </c>
      <c r="T103" s="44">
        <f t="shared" si="47"/>
        <v>0.22388289256804517</v>
      </c>
      <c r="U103" s="44">
        <f t="shared" si="48"/>
        <v>0.26865947108165417</v>
      </c>
      <c r="V103" s="44">
        <f t="shared" si="49"/>
        <v>5.5970723142011292E-2</v>
      </c>
      <c r="W103" s="44">
        <f t="shared" si="50"/>
        <v>5.5970723142011292E-2</v>
      </c>
      <c r="X103" s="44">
        <f t="shared" si="69"/>
        <v>0.1327633720745835</v>
      </c>
      <c r="Y103" s="44">
        <f t="shared" si="70"/>
        <v>7.1766680052040885E-2</v>
      </c>
      <c r="Z103" s="32">
        <f t="shared" si="57"/>
        <v>2.0492378265721419E-4</v>
      </c>
      <c r="AA103" s="32">
        <f t="shared" si="58"/>
        <v>5.786005399610163E-4</v>
      </c>
      <c r="AB103" s="32">
        <f t="shared" si="59"/>
        <v>0</v>
      </c>
      <c r="AC103" s="32">
        <f t="shared" si="60"/>
        <v>2.3996783854786633E-5</v>
      </c>
      <c r="AE103" s="19">
        <f t="shared" si="61"/>
        <v>3.0735058145243542E-4</v>
      </c>
      <c r="AF103" s="19">
        <f t="shared" si="62"/>
        <v>6.649436706122235E-5</v>
      </c>
      <c r="AG103" s="19">
        <f t="shared" si="63"/>
        <v>3.2116223042540667E-4</v>
      </c>
      <c r="AH103" s="19">
        <f t="shared" si="64"/>
        <v>9.9255368673475175E-2</v>
      </c>
      <c r="AI103" s="19">
        <f t="shared" si="65"/>
        <v>9.3490303411514028E-2</v>
      </c>
    </row>
    <row r="104" spans="1:35" x14ac:dyDescent="0.25">
      <c r="A104" s="45">
        <f t="shared" si="66"/>
        <v>123</v>
      </c>
      <c r="B104" s="32">
        <f t="shared" si="51"/>
        <v>2.095105911268238</v>
      </c>
      <c r="C104" s="28">
        <f t="shared" si="42"/>
        <v>5.5699524975704308E-4</v>
      </c>
      <c r="D104" s="33">
        <f t="shared" si="52"/>
        <v>7.2492219585309624E-4</v>
      </c>
      <c r="E104" s="28">
        <f t="shared" si="43"/>
        <v>1.6792694609605314E-4</v>
      </c>
      <c r="F104" s="34">
        <f t="shared" si="67"/>
        <v>1.701962264055272E-4</v>
      </c>
      <c r="G104" s="30">
        <f t="shared" si="44"/>
        <v>2.2692803094740658E-6</v>
      </c>
      <c r="H104" s="30">
        <f t="shared" si="41"/>
        <v>2E-3</v>
      </c>
      <c r="I104" s="31">
        <f t="shared" si="40"/>
        <v>-1.997730719690526E-3</v>
      </c>
      <c r="J104" s="30">
        <f t="shared" si="53"/>
        <v>0.99927280852383749</v>
      </c>
      <c r="K104" s="30">
        <f t="shared" si="54"/>
        <v>0</v>
      </c>
      <c r="L104" s="29">
        <v>9.11E-2</v>
      </c>
      <c r="M104" s="29">
        <v>0.1206</v>
      </c>
      <c r="N104" s="37">
        <f t="shared" si="55"/>
        <v>9.11E-2</v>
      </c>
      <c r="O104" s="37">
        <f t="shared" si="56"/>
        <v>0.12060000000000001</v>
      </c>
      <c r="P104" s="32">
        <f t="shared" si="68"/>
        <v>0.2</v>
      </c>
      <c r="Q104" s="32">
        <f t="shared" si="45"/>
        <v>0.21334280811780876</v>
      </c>
      <c r="R104" s="43">
        <v>81</v>
      </c>
      <c r="S104" s="44">
        <f t="shared" si="46"/>
        <v>7.2492219585309624E-4</v>
      </c>
      <c r="T104" s="44">
        <f t="shared" si="47"/>
        <v>0.23869135316864593</v>
      </c>
      <c r="U104" s="44">
        <f t="shared" si="48"/>
        <v>0.28642962380237508</v>
      </c>
      <c r="V104" s="44">
        <f t="shared" si="49"/>
        <v>5.9672838292161481E-2</v>
      </c>
      <c r="W104" s="44">
        <f t="shared" si="50"/>
        <v>5.9672838292161481E-2</v>
      </c>
      <c r="X104" s="44">
        <f t="shared" si="69"/>
        <v>0.14308956312093093</v>
      </c>
      <c r="Y104" s="44">
        <f t="shared" si="70"/>
        <v>7.1645273066704693E-2</v>
      </c>
      <c r="Z104" s="32">
        <f t="shared" si="57"/>
        <v>1.821524036739745E-4</v>
      </c>
      <c r="AA104" s="32">
        <f t="shared" si="58"/>
        <v>5.3185640252341579E-4</v>
      </c>
      <c r="AB104" s="32">
        <f t="shared" si="59"/>
        <v>0</v>
      </c>
      <c r="AC104" s="32">
        <f t="shared" si="60"/>
        <v>2.2291455373117944E-5</v>
      </c>
      <c r="AE104" s="19">
        <f t="shared" si="61"/>
        <v>2.6585541416370459E-4</v>
      </c>
      <c r="AF104" s="19">
        <f t="shared" si="62"/>
        <v>5.3824044059347362E-5</v>
      </c>
      <c r="AG104" s="19">
        <f t="shared" si="63"/>
        <v>3.0817115939026649E-4</v>
      </c>
      <c r="AH104" s="19">
        <f t="shared" si="64"/>
        <v>9.9290435649261766E-2</v>
      </c>
      <c r="AI104" s="19">
        <f t="shared" si="65"/>
        <v>9.3522392997053186E-2</v>
      </c>
    </row>
    <row r="105" spans="1:35" x14ac:dyDescent="0.25">
      <c r="A105" s="45">
        <f t="shared" si="66"/>
        <v>124</v>
      </c>
      <c r="B105" s="32">
        <f t="shared" si="51"/>
        <v>2.2428443955688926</v>
      </c>
      <c r="C105" s="28">
        <f t="shared" si="42"/>
        <v>5.1287652614724556E-4</v>
      </c>
      <c r="D105" s="33">
        <f t="shared" si="52"/>
        <v>6.6180062046670301E-4</v>
      </c>
      <c r="E105" s="28">
        <f t="shared" si="43"/>
        <v>1.4892409431945742E-4</v>
      </c>
      <c r="F105" s="34">
        <f t="shared" si="67"/>
        <v>1.5085996830999034E-4</v>
      </c>
      <c r="G105" s="30">
        <f t="shared" si="44"/>
        <v>1.9358739905329144E-6</v>
      </c>
      <c r="H105" s="30">
        <f t="shared" si="41"/>
        <v>2E-3</v>
      </c>
      <c r="I105" s="31">
        <f t="shared" si="40"/>
        <v>-1.9980641260094671E-3</v>
      </c>
      <c r="J105" s="30">
        <f t="shared" si="53"/>
        <v>0.99933626350554283</v>
      </c>
      <c r="K105" s="30">
        <f t="shared" si="54"/>
        <v>0</v>
      </c>
      <c r="L105" s="29">
        <v>9.11E-2</v>
      </c>
      <c r="M105" s="29">
        <v>0.1206</v>
      </c>
      <c r="N105" s="37">
        <f t="shared" si="55"/>
        <v>9.11E-2</v>
      </c>
      <c r="O105" s="37">
        <f t="shared" si="56"/>
        <v>0.1206</v>
      </c>
      <c r="P105" s="32">
        <f t="shared" si="68"/>
        <v>0.4</v>
      </c>
      <c r="Q105" s="32">
        <f t="shared" si="45"/>
        <v>0.22500214839254468</v>
      </c>
      <c r="R105" s="43">
        <v>82</v>
      </c>
      <c r="S105" s="44">
        <f t="shared" si="46"/>
        <v>6.6180062046670301E-4</v>
      </c>
      <c r="T105" s="44">
        <f t="shared" si="47"/>
        <v>0.25494587546750763</v>
      </c>
      <c r="U105" s="44">
        <f t="shared" si="48"/>
        <v>0.30593505056100917</v>
      </c>
      <c r="V105" s="44">
        <f t="shared" si="49"/>
        <v>6.3736468866876908E-2</v>
      </c>
      <c r="W105" s="44">
        <f t="shared" si="50"/>
        <v>6.3736468866876908E-2</v>
      </c>
      <c r="X105" s="44">
        <f t="shared" si="69"/>
        <v>0.15478470597829075</v>
      </c>
      <c r="Y105" s="44">
        <f t="shared" si="70"/>
        <v>7.1513058175315072E-2</v>
      </c>
      <c r="Z105" s="32">
        <f t="shared" si="57"/>
        <v>1.6231769238869722E-4</v>
      </c>
      <c r="AA105" s="32">
        <f t="shared" si="58"/>
        <v>4.888479327941292E-4</v>
      </c>
      <c r="AB105" s="32">
        <f t="shared" si="59"/>
        <v>0</v>
      </c>
      <c r="AC105" s="32">
        <f t="shared" si="60"/>
        <v>2.0707315849435819E-5</v>
      </c>
      <c r="AE105" s="19">
        <f t="shared" si="61"/>
        <v>2.2867236227377938E-4</v>
      </c>
      <c r="AF105" s="19">
        <f t="shared" si="62"/>
        <v>4.3479846904038294E-5</v>
      </c>
      <c r="AG105" s="19">
        <f t="shared" si="63"/>
        <v>2.9570557955755229E-4</v>
      </c>
      <c r="AH105" s="19">
        <f t="shared" si="64"/>
        <v>9.9321716797091703E-2</v>
      </c>
      <c r="AI105" s="19">
        <f t="shared" si="65"/>
        <v>9.355110467810121E-2</v>
      </c>
    </row>
    <row r="106" spans="1:35" x14ac:dyDescent="0.25">
      <c r="A106" s="45">
        <f t="shared" si="66"/>
        <v>125</v>
      </c>
      <c r="B106" s="32">
        <f t="shared" si="51"/>
        <v>2.4142140712550435</v>
      </c>
      <c r="C106" s="28">
        <f t="shared" si="42"/>
        <v>4.7210618670506799E-4</v>
      </c>
      <c r="D106" s="33">
        <f t="shared" si="52"/>
        <v>6.0417526702254371E-4</v>
      </c>
      <c r="E106" s="28">
        <f t="shared" si="43"/>
        <v>1.3206908031747575E-4</v>
      </c>
      <c r="F106" s="34">
        <f t="shared" si="67"/>
        <v>1.3372053258257311E-4</v>
      </c>
      <c r="G106" s="30">
        <f t="shared" si="44"/>
        <v>1.6514522650973632E-6</v>
      </c>
      <c r="H106" s="30">
        <f t="shared" si="41"/>
        <v>2E-3</v>
      </c>
      <c r="I106" s="31">
        <f t="shared" ref="I106:I132" si="71">G106-H106</f>
        <v>-1.9983485477349026E-3</v>
      </c>
      <c r="J106" s="30">
        <f t="shared" si="53"/>
        <v>0.99939417328071234</v>
      </c>
      <c r="K106" s="30">
        <f t="shared" si="54"/>
        <v>0</v>
      </c>
      <c r="L106" s="29">
        <v>9.11E-2</v>
      </c>
      <c r="M106" s="29">
        <v>0.1206</v>
      </c>
      <c r="N106" s="37">
        <f t="shared" si="55"/>
        <v>9.11E-2</v>
      </c>
      <c r="O106" s="37">
        <f t="shared" si="56"/>
        <v>0.1206</v>
      </c>
      <c r="P106" s="32">
        <f t="shared" si="68"/>
        <v>0.60000000000000009</v>
      </c>
      <c r="Q106" s="32">
        <f t="shared" si="45"/>
        <v>0.23777353949247981</v>
      </c>
      <c r="R106" s="43">
        <v>83</v>
      </c>
      <c r="S106" s="44">
        <f t="shared" si="46"/>
        <v>6.0417526702254371E-4</v>
      </c>
      <c r="T106" s="44">
        <f t="shared" si="47"/>
        <v>0.27279815536120244</v>
      </c>
      <c r="U106" s="44">
        <f t="shared" si="48"/>
        <v>0.32735778643344293</v>
      </c>
      <c r="V106" s="44">
        <f t="shared" si="49"/>
        <v>6.8199538840300611E-2</v>
      </c>
      <c r="W106" s="44">
        <f t="shared" si="50"/>
        <v>6.8199538840300611E-2</v>
      </c>
      <c r="X106" s="44">
        <f t="shared" si="69"/>
        <v>0.16807289936628808</v>
      </c>
      <c r="Y106" s="44">
        <f t="shared" si="70"/>
        <v>7.1370094309564008E-2</v>
      </c>
      <c r="Z106" s="32">
        <f t="shared" si="57"/>
        <v>1.4473941076138621E-4</v>
      </c>
      <c r="AA106" s="32">
        <f t="shared" si="58"/>
        <v>4.4905501455274753E-4</v>
      </c>
      <c r="AB106" s="32">
        <f t="shared" si="59"/>
        <v>0</v>
      </c>
      <c r="AC106" s="32">
        <f t="shared" si="60"/>
        <v>1.9235753005404597E-5</v>
      </c>
      <c r="AE106" s="19">
        <f t="shared" si="61"/>
        <v>1.9555274419374118E-4</v>
      </c>
      <c r="AF106" s="19">
        <f t="shared" si="62"/>
        <v>3.502425523706506E-5</v>
      </c>
      <c r="AG106" s="19">
        <f t="shared" si="63"/>
        <v>2.8374423471189272E-4</v>
      </c>
      <c r="AH106" s="19">
        <f t="shared" si="64"/>
        <v>9.9349593575151454E-2</v>
      </c>
      <c r="AI106" s="19">
        <f t="shared" si="65"/>
        <v>9.3576764454634129E-2</v>
      </c>
    </row>
    <row r="107" spans="1:35" x14ac:dyDescent="0.25">
      <c r="A107" s="45">
        <f t="shared" si="66"/>
        <v>126</v>
      </c>
      <c r="B107" s="32">
        <f t="shared" si="51"/>
        <v>2.613475326798993</v>
      </c>
      <c r="C107" s="28">
        <f t="shared" si="42"/>
        <v>4.3444804318681419E-4</v>
      </c>
      <c r="D107" s="33">
        <f t="shared" si="52"/>
        <v>5.5156755976496928E-4</v>
      </c>
      <c r="E107" s="28">
        <f t="shared" si="43"/>
        <v>1.1711951657815508E-4</v>
      </c>
      <c r="F107" s="34">
        <f t="shared" si="67"/>
        <v>1.1852833481592915E-4</v>
      </c>
      <c r="G107" s="30">
        <f t="shared" si="44"/>
        <v>1.4088182377740695E-6</v>
      </c>
      <c r="H107" s="30">
        <f t="shared" si="41"/>
        <v>2E-3</v>
      </c>
      <c r="I107" s="31">
        <f t="shared" si="71"/>
        <v>-1.998591181762226E-3</v>
      </c>
      <c r="J107" s="30">
        <f t="shared" si="53"/>
        <v>0.99944702362199722</v>
      </c>
      <c r="K107" s="30">
        <f t="shared" si="54"/>
        <v>0</v>
      </c>
      <c r="L107" s="29">
        <v>9.11E-2</v>
      </c>
      <c r="M107" s="29">
        <v>0.1206</v>
      </c>
      <c r="N107" s="37">
        <f t="shared" si="55"/>
        <v>9.11E-2</v>
      </c>
      <c r="O107" s="37">
        <f t="shared" si="56"/>
        <v>0.12060000000000001</v>
      </c>
      <c r="P107" s="32">
        <f t="shared" si="68"/>
        <v>0.8</v>
      </c>
      <c r="Q107" s="32">
        <f t="shared" si="45"/>
        <v>0.25176304719909809</v>
      </c>
      <c r="R107" s="43">
        <v>84</v>
      </c>
      <c r="S107" s="44">
        <f t="shared" si="46"/>
        <v>5.5156755976496928E-4</v>
      </c>
      <c r="T107" s="44">
        <f t="shared" si="47"/>
        <v>0.29241554695105032</v>
      </c>
      <c r="U107" s="44">
        <f t="shared" si="48"/>
        <v>0.35089865634126038</v>
      </c>
      <c r="V107" s="44">
        <f t="shared" si="49"/>
        <v>7.310388673776258E-2</v>
      </c>
      <c r="W107" s="44">
        <f t="shared" si="50"/>
        <v>7.310388673776258E-2</v>
      </c>
      <c r="X107" s="44">
        <f t="shared" si="69"/>
        <v>0.18321480000923659</v>
      </c>
      <c r="Y107" s="44">
        <f t="shared" si="70"/>
        <v>7.1216445258436262E-2</v>
      </c>
      <c r="Z107" s="32">
        <f t="shared" si="57"/>
        <v>1.2916793162752051E-4</v>
      </c>
      <c r="AA107" s="32">
        <f t="shared" si="58"/>
        <v>4.1225080994121687E-4</v>
      </c>
      <c r="AB107" s="32">
        <f t="shared" si="59"/>
        <v>0</v>
      </c>
      <c r="AC107" s="32">
        <f t="shared" si="60"/>
        <v>1.786876659318514E-5</v>
      </c>
      <c r="AE107" s="19">
        <f t="shared" si="61"/>
        <v>1.6623384147993083E-4</v>
      </c>
      <c r="AF107" s="19">
        <f t="shared" si="62"/>
        <v>2.8127435373653555E-5</v>
      </c>
      <c r="AG107" s="19">
        <f t="shared" si="63"/>
        <v>2.7226672845572094E-4</v>
      </c>
      <c r="AH107" s="19">
        <f t="shared" si="64"/>
        <v>9.9374395644790309E-2</v>
      </c>
      <c r="AI107" s="19">
        <f t="shared" si="65"/>
        <v>9.3599655613828672E-2</v>
      </c>
    </row>
    <row r="108" spans="1:35" x14ac:dyDescent="0.25">
      <c r="A108" s="45">
        <f t="shared" si="66"/>
        <v>127</v>
      </c>
      <c r="B108" s="32">
        <f t="shared" si="51"/>
        <v>2.845735964889363</v>
      </c>
      <c r="C108" s="28">
        <f t="shared" si="42"/>
        <v>3.9968028036276314E-4</v>
      </c>
      <c r="D108" s="33">
        <f t="shared" si="52"/>
        <v>5.0354059424569477E-4</v>
      </c>
      <c r="E108" s="28">
        <f t="shared" si="43"/>
        <v>1.0386031388293165E-4</v>
      </c>
      <c r="F108" s="34">
        <f t="shared" si="67"/>
        <v>1.0506214627556687E-4</v>
      </c>
      <c r="G108" s="30">
        <f t="shared" si="44"/>
        <v>1.2018323926352246E-6</v>
      </c>
      <c r="H108" s="30">
        <f t="shared" ref="H108:H132" si="72">H107*EXP(-$N$6*$N$7)</f>
        <v>2E-3</v>
      </c>
      <c r="I108" s="31">
        <f t="shared" si="71"/>
        <v>-1.998798167607365E-3</v>
      </c>
      <c r="J108" s="30">
        <f t="shared" si="53"/>
        <v>0.99949525757336155</v>
      </c>
      <c r="K108" s="30">
        <f t="shared" si="54"/>
        <v>0</v>
      </c>
      <c r="L108" s="29">
        <v>9.11E-2</v>
      </c>
      <c r="M108" s="29">
        <v>0.1206</v>
      </c>
      <c r="N108" s="37">
        <f t="shared" si="55"/>
        <v>9.11E-2</v>
      </c>
      <c r="O108" s="37">
        <f t="shared" si="56"/>
        <v>0.1206</v>
      </c>
      <c r="P108" s="32">
        <f t="shared" si="68"/>
        <v>0</v>
      </c>
      <c r="Q108" s="32">
        <f t="shared" si="45"/>
        <v>0.26708685369301438</v>
      </c>
      <c r="R108" s="43">
        <v>85</v>
      </c>
      <c r="S108" s="44">
        <f t="shared" si="46"/>
        <v>5.0354059424569477E-4</v>
      </c>
      <c r="T108" s="44">
        <f t="shared" si="47"/>
        <v>0.31398264008043225</v>
      </c>
      <c r="U108" s="44">
        <f t="shared" si="48"/>
        <v>0.37677916809651868</v>
      </c>
      <c r="V108" s="44">
        <f t="shared" si="49"/>
        <v>7.8495660020108063E-2</v>
      </c>
      <c r="W108" s="44">
        <f t="shared" si="50"/>
        <v>7.8495660020108063E-2</v>
      </c>
      <c r="X108" s="44">
        <f t="shared" si="69"/>
        <v>0.12445546472679447</v>
      </c>
      <c r="Y108" s="44">
        <f t="shared" si="70"/>
        <v>7.1052179620769915E-2</v>
      </c>
      <c r="Z108" s="32">
        <f t="shared" si="57"/>
        <v>1.1538134488660991E-4</v>
      </c>
      <c r="AA108" s="32">
        <f t="shared" si="58"/>
        <v>3.7822225155571799E-4</v>
      </c>
      <c r="AB108" s="32">
        <f t="shared" si="59"/>
        <v>0</v>
      </c>
      <c r="AC108" s="32">
        <f t="shared" si="60"/>
        <v>1.6598924901563187E-5</v>
      </c>
      <c r="AE108" s="19">
        <f t="shared" si="61"/>
        <v>1.404488277528242E-4</v>
      </c>
      <c r="AF108" s="19">
        <f t="shared" si="62"/>
        <v>2.2526229609872356E-5</v>
      </c>
      <c r="AG108" s="19">
        <f t="shared" si="63"/>
        <v>2.6125348942948677E-4</v>
      </c>
      <c r="AH108" s="19">
        <f t="shared" si="64"/>
        <v>9.9396417863988784E-2</v>
      </c>
      <c r="AI108" s="19">
        <f t="shared" si="65"/>
        <v>9.3620032853147322E-2</v>
      </c>
    </row>
    <row r="109" spans="1:35" x14ac:dyDescent="0.25">
      <c r="A109" s="45">
        <f t="shared" si="66"/>
        <v>128</v>
      </c>
      <c r="B109" s="32">
        <f t="shared" si="51"/>
        <v>3.0950003163838944</v>
      </c>
      <c r="C109" s="28">
        <f t="shared" si="42"/>
        <v>3.5969550885362074E-4</v>
      </c>
      <c r="D109" s="33">
        <f t="shared" si="52"/>
        <v>4.5969550885362073E-4</v>
      </c>
      <c r="E109" s="28">
        <f t="shared" si="43"/>
        <v>1E-4</v>
      </c>
      <c r="F109" s="34">
        <f t="shared" si="67"/>
        <v>9.3125872367736954E-5</v>
      </c>
      <c r="G109" s="30">
        <f t="shared" si="44"/>
        <v>-6.8741276322630506E-6</v>
      </c>
      <c r="H109" s="30">
        <f t="shared" si="72"/>
        <v>2E-3</v>
      </c>
      <c r="I109" s="31">
        <f t="shared" si="71"/>
        <v>-2.0068741276322629E-3</v>
      </c>
      <c r="J109" s="30">
        <f t="shared" si="53"/>
        <v>0.99954717861877862</v>
      </c>
      <c r="K109" s="30">
        <f t="shared" si="54"/>
        <v>0</v>
      </c>
      <c r="L109" s="29">
        <v>9.11E-2</v>
      </c>
      <c r="M109" s="29">
        <v>0.1206</v>
      </c>
      <c r="N109" s="37">
        <f t="shared" si="55"/>
        <v>9.11E-2</v>
      </c>
      <c r="O109" s="37">
        <f t="shared" si="56"/>
        <v>0.12060000000000001</v>
      </c>
      <c r="P109" s="32">
        <f t="shared" si="68"/>
        <v>0.2</v>
      </c>
      <c r="Q109" s="32">
        <f t="shared" si="45"/>
        <v>0.28387222244133015</v>
      </c>
      <c r="R109" s="43">
        <v>86</v>
      </c>
      <c r="S109" s="44">
        <f t="shared" si="46"/>
        <v>4.5969550885362073E-4</v>
      </c>
      <c r="T109" s="44">
        <f t="shared" si="47"/>
        <v>0.32636118197448005</v>
      </c>
      <c r="U109" s="44">
        <f t="shared" si="48"/>
        <v>0.39163341836937604</v>
      </c>
      <c r="V109" s="44">
        <f t="shared" si="49"/>
        <v>8.1590295493620013E-2</v>
      </c>
      <c r="W109" s="44">
        <f t="shared" si="50"/>
        <v>8.1590295493620013E-2</v>
      </c>
      <c r="X109" s="44">
        <f t="shared" si="69"/>
        <v>5.9285263454790169E-2</v>
      </c>
      <c r="Y109" s="44">
        <f t="shared" si="70"/>
        <v>7.0877370754200184E-2</v>
      </c>
      <c r="Z109" s="32">
        <f t="shared" si="57"/>
        <v>1.0318236225920957E-4</v>
      </c>
      <c r="AA109" s="32">
        <f t="shared" si="58"/>
        <v>3.4676952522264974E-4</v>
      </c>
      <c r="AB109" s="32">
        <f t="shared" si="59"/>
        <v>0</v>
      </c>
      <c r="AC109" s="32">
        <f t="shared" si="60"/>
        <v>1.5419324352964296E-5</v>
      </c>
      <c r="AE109" s="19">
        <f t="shared" si="61"/>
        <v>1.162182462307074E-4</v>
      </c>
      <c r="AF109" s="19">
        <f t="shared" si="62"/>
        <v>1.9715056659016492E-5</v>
      </c>
      <c r="AG109" s="19">
        <f t="shared" si="63"/>
        <v>2.50685737938718E-4</v>
      </c>
      <c r="AH109" s="19">
        <f t="shared" si="64"/>
        <v>9.9415929901475061E-2</v>
      </c>
      <c r="AI109" s="19">
        <f t="shared" si="65"/>
        <v>9.3638130321624796E-2</v>
      </c>
    </row>
    <row r="110" spans="1:35" x14ac:dyDescent="0.25">
      <c r="A110" s="45">
        <f t="shared" si="66"/>
        <v>129</v>
      </c>
      <c r="B110" s="32">
        <f t="shared" si="51"/>
        <v>3.3657224847664149</v>
      </c>
      <c r="C110" s="28">
        <f t="shared" si="42"/>
        <v>3.1966817228856628E-4</v>
      </c>
      <c r="D110" s="33">
        <f t="shared" si="52"/>
        <v>4.1966817228856627E-4</v>
      </c>
      <c r="E110" s="28">
        <f t="shared" si="43"/>
        <v>1E-4</v>
      </c>
      <c r="F110" s="34">
        <f t="shared" si="67"/>
        <v>8.2545697110595611E-5</v>
      </c>
      <c r="G110" s="30">
        <f t="shared" si="44"/>
        <v>-1.7454302889404394E-5</v>
      </c>
      <c r="H110" s="30">
        <f t="shared" si="72"/>
        <v>2E-3</v>
      </c>
      <c r="I110" s="31">
        <f t="shared" si="71"/>
        <v>-2.0174543028894047E-3</v>
      </c>
      <c r="J110" s="30">
        <f t="shared" si="53"/>
        <v>0.99959778613060091</v>
      </c>
      <c r="K110" s="30">
        <f t="shared" si="54"/>
        <v>0</v>
      </c>
      <c r="L110" s="29">
        <v>9.11E-2</v>
      </c>
      <c r="M110" s="29">
        <v>0.1206</v>
      </c>
      <c r="N110" s="37">
        <f t="shared" si="55"/>
        <v>9.11E-2</v>
      </c>
      <c r="O110" s="37">
        <f t="shared" si="56"/>
        <v>0.1206</v>
      </c>
      <c r="P110" s="32">
        <f t="shared" si="68"/>
        <v>0.4</v>
      </c>
      <c r="Q110" s="32">
        <f t="shared" si="45"/>
        <v>0.30225855511453315</v>
      </c>
      <c r="R110" s="43">
        <v>87</v>
      </c>
      <c r="S110" s="44">
        <f t="shared" si="46"/>
        <v>4.1966817228856627E-4</v>
      </c>
      <c r="T110" s="44">
        <f t="shared" si="47"/>
        <v>0.3339571144631675</v>
      </c>
      <c r="U110" s="44">
        <f>T110*$S$7</f>
        <v>0.40074853735580102</v>
      </c>
      <c r="V110" s="44">
        <f>T110*$S$3</f>
        <v>8.3489278615791876E-2</v>
      </c>
      <c r="W110" s="44">
        <f>V110*$S$5</f>
        <v>8.3489278615791876E-2</v>
      </c>
      <c r="X110" s="44">
        <f t="shared" si="69"/>
        <v>1.1999959961862013E-2</v>
      </c>
      <c r="Y110" s="44">
        <f t="shared" si="70"/>
        <v>7.0692096720539957E-2</v>
      </c>
      <c r="Z110" s="32">
        <f t="shared" si="57"/>
        <v>9.6361443425915908E-5</v>
      </c>
      <c r="AA110" s="32">
        <f t="shared" si="58"/>
        <v>3.1373964594308727E-4</v>
      </c>
      <c r="AB110" s="32">
        <f>AK109*(BF109+BG109)+AL109*(BH109+BI109)</f>
        <v>0</v>
      </c>
      <c r="AC110" s="32">
        <f>AC109*(1-($D$5+$D$13+$D$14))</f>
        <v>1.4323551971701939E-5</v>
      </c>
      <c r="AE110" s="19">
        <f t="shared" si="61"/>
        <v>9.497757873247581E-5</v>
      </c>
      <c r="AF110" s="19">
        <f t="shared" si="62"/>
        <v>1.7976141834868688E-5</v>
      </c>
      <c r="AG110" s="19">
        <f t="shared" si="63"/>
        <v>2.4054545393102295E-4</v>
      </c>
      <c r="AH110" s="19">
        <f t="shared" si="64"/>
        <v>9.9433133257559495E-2</v>
      </c>
      <c r="AI110" s="19">
        <f t="shared" si="65"/>
        <v>9.3654046831870438E-2</v>
      </c>
    </row>
    <row r="111" spans="1:35" x14ac:dyDescent="0.25">
      <c r="A111" s="45">
        <f t="shared" si="66"/>
        <v>130</v>
      </c>
      <c r="B111" s="32">
        <f t="shared" si="51"/>
        <v>3.6665641623280831</v>
      </c>
      <c r="C111" s="28">
        <f t="shared" si="42"/>
        <v>2.8312615946854397E-4</v>
      </c>
      <c r="D111" s="33">
        <f t="shared" si="52"/>
        <v>3.8312615946854396E-4</v>
      </c>
      <c r="E111" s="28">
        <f t="shared" si="43"/>
        <v>1E-4</v>
      </c>
      <c r="F111" s="34">
        <f t="shared" si="67"/>
        <v>7.3167552026442013E-5</v>
      </c>
      <c r="G111" s="30">
        <f t="shared" si="44"/>
        <v>-2.6832447973557992E-5</v>
      </c>
      <c r="H111" s="30">
        <f t="shared" si="72"/>
        <v>2E-3</v>
      </c>
      <c r="I111" s="31">
        <f t="shared" si="71"/>
        <v>-2.0268324479735581E-3</v>
      </c>
      <c r="J111" s="30">
        <f t="shared" si="53"/>
        <v>0.99964370628850496</v>
      </c>
      <c r="K111" s="30">
        <f t="shared" si="54"/>
        <v>0</v>
      </c>
      <c r="L111" s="29">
        <v>9.11E-2</v>
      </c>
      <c r="M111" s="29">
        <v>0.1206</v>
      </c>
      <c r="N111" s="37">
        <f t="shared" si="55"/>
        <v>9.11E-2</v>
      </c>
      <c r="O111" s="37">
        <f t="shared" si="56"/>
        <v>0.1206</v>
      </c>
      <c r="P111" s="32">
        <f t="shared" si="68"/>
        <v>0.60000000000000009</v>
      </c>
      <c r="Q111" s="32">
        <f t="shared" ref="Q111:Q132" si="73">Q110</f>
        <v>0.30225855511453315</v>
      </c>
      <c r="R111" s="49">
        <v>88</v>
      </c>
      <c r="S111" s="50">
        <f t="shared" ref="S111:AC126" si="74">S110</f>
        <v>4.1966817228856627E-4</v>
      </c>
      <c r="T111" s="50">
        <f t="shared" si="74"/>
        <v>0.3339571144631675</v>
      </c>
      <c r="U111" s="50">
        <f t="shared" si="74"/>
        <v>0.40074853735580102</v>
      </c>
      <c r="V111" s="50">
        <f t="shared" si="74"/>
        <v>8.3489278615791876E-2</v>
      </c>
      <c r="W111" s="50">
        <f t="shared" si="74"/>
        <v>8.3489278615791876E-2</v>
      </c>
      <c r="X111" s="50">
        <f t="shared" si="74"/>
        <v>1.1999959961862013E-2</v>
      </c>
      <c r="Y111" s="50">
        <f t="shared" si="74"/>
        <v>7.0692096720539957E-2</v>
      </c>
      <c r="Z111" s="32">
        <f t="shared" si="57"/>
        <v>9.1794079692667446E-5</v>
      </c>
      <c r="AA111" s="32">
        <f t="shared" si="58"/>
        <v>2.8192616347235777E-4</v>
      </c>
      <c r="AB111" s="32">
        <f>AK110*(BF110+BG110)+AL110*(BH110+BI110)</f>
        <v>0</v>
      </c>
      <c r="AC111" s="32">
        <f>AC110*(1-($D$5+$D$13+$D$14))</f>
        <v>1.3305650519414918E-5</v>
      </c>
      <c r="AE111" s="19">
        <f t="shared" si="61"/>
        <v>7.7218384005797177E-5</v>
      </c>
      <c r="AF111" s="19">
        <f t="shared" si="62"/>
        <v>1.6399052154065717E-5</v>
      </c>
      <c r="AG111" s="19">
        <f t="shared" si="63"/>
        <v>2.3081534626842915E-4</v>
      </c>
      <c r="AH111" s="19">
        <f t="shared" si="64"/>
        <v>9.9448266779640165E-2</v>
      </c>
      <c r="AI111" s="19">
        <f t="shared" si="65"/>
        <v>9.3667979701859846E-2</v>
      </c>
    </row>
    <row r="112" spans="1:35" x14ac:dyDescent="0.25">
      <c r="A112" s="45">
        <f t="shared" si="66"/>
        <v>131</v>
      </c>
      <c r="B112" s="32">
        <f t="shared" si="51"/>
        <v>3.9348659922892404</v>
      </c>
      <c r="C112" s="28">
        <f t="shared" si="42"/>
        <v>2.4976599075563329E-4</v>
      </c>
      <c r="D112" s="33">
        <f t="shared" si="52"/>
        <v>3.4976599075563328E-4</v>
      </c>
      <c r="E112" s="28">
        <f t="shared" si="43"/>
        <v>1E-4</v>
      </c>
      <c r="F112" s="34">
        <f t="shared" si="67"/>
        <v>6.4854872597046878E-5</v>
      </c>
      <c r="G112" s="30">
        <f t="shared" si="44"/>
        <v>-3.5145127402953126E-5</v>
      </c>
      <c r="H112" s="30">
        <f t="shared" si="72"/>
        <v>2E-3</v>
      </c>
      <c r="I112" s="31">
        <f t="shared" si="71"/>
        <v>-2.0351451274029531E-3</v>
      </c>
      <c r="J112" s="30">
        <f t="shared" si="53"/>
        <v>0.99968537913664735</v>
      </c>
      <c r="K112" s="30">
        <f t="shared" si="54"/>
        <v>0</v>
      </c>
      <c r="L112" s="29">
        <v>9.11E-2</v>
      </c>
      <c r="M112" s="29">
        <v>0.1206</v>
      </c>
      <c r="N112" s="37">
        <f t="shared" si="55"/>
        <v>9.11E-2</v>
      </c>
      <c r="O112" s="37">
        <f t="shared" si="56"/>
        <v>0.12060000000000001</v>
      </c>
      <c r="P112" s="32">
        <f t="shared" si="68"/>
        <v>0.8</v>
      </c>
      <c r="Q112" s="32">
        <f t="shared" si="73"/>
        <v>0.30225855511453315</v>
      </c>
      <c r="R112" s="49">
        <v>89</v>
      </c>
      <c r="S112" s="50">
        <f t="shared" si="74"/>
        <v>4.1966817228856627E-4</v>
      </c>
      <c r="T112" s="50">
        <f t="shared" si="74"/>
        <v>0.3339571144631675</v>
      </c>
      <c r="U112" s="50">
        <f t="shared" si="74"/>
        <v>0.40074853735580102</v>
      </c>
      <c r="V112" s="50">
        <f t="shared" si="74"/>
        <v>8.3489278615791876E-2</v>
      </c>
      <c r="W112" s="50">
        <f t="shared" si="74"/>
        <v>8.3489278615791876E-2</v>
      </c>
      <c r="X112" s="50">
        <f t="shared" si="74"/>
        <v>1.1999959961862013E-2</v>
      </c>
      <c r="Y112" s="50">
        <f t="shared" si="74"/>
        <v>7.0692096720539957E-2</v>
      </c>
      <c r="Z112" s="32">
        <f t="shared" si="74"/>
        <v>9.1794079692667446E-5</v>
      </c>
      <c r="AA112" s="32">
        <f t="shared" si="74"/>
        <v>2.8192616347235777E-4</v>
      </c>
      <c r="AB112" s="32">
        <f t="shared" si="74"/>
        <v>0</v>
      </c>
      <c r="AC112" s="32">
        <f t="shared" si="74"/>
        <v>1.3305650519414918E-5</v>
      </c>
      <c r="AE112" s="19">
        <f t="shared" si="61"/>
        <v>6.3475094512767266E-5</v>
      </c>
      <c r="AF112" s="19">
        <f t="shared" si="62"/>
        <v>1.4536574017754562E-5</v>
      </c>
      <c r="AG112" s="19">
        <f t="shared" si="63"/>
        <v>2.214788232426617E-4</v>
      </c>
      <c r="AH112" s="19">
        <f t="shared" si="64"/>
        <v>9.9461285582981451E-2</v>
      </c>
      <c r="AI112" s="19">
        <f t="shared" si="65"/>
        <v>9.3679903189173672E-2</v>
      </c>
    </row>
    <row r="113" spans="1:35" x14ac:dyDescent="0.25">
      <c r="A113" s="45">
        <f t="shared" si="66"/>
        <v>132</v>
      </c>
      <c r="B113" s="32">
        <f t="shared" si="51"/>
        <v>4.1538187903217363</v>
      </c>
      <c r="C113" s="28">
        <f t="shared" si="42"/>
        <v>2.1931061157235852E-4</v>
      </c>
      <c r="D113" s="33">
        <f t="shared" si="52"/>
        <v>3.1931061157235851E-4</v>
      </c>
      <c r="E113" s="28">
        <f t="shared" si="43"/>
        <v>1E-4</v>
      </c>
      <c r="F113" s="34">
        <f t="shared" si="67"/>
        <v>5.7486609611581922E-5</v>
      </c>
      <c r="G113" s="30">
        <f t="shared" si="44"/>
        <v>-4.2513390388418082E-5</v>
      </c>
      <c r="H113" s="30">
        <f t="shared" si="72"/>
        <v>2E-3</v>
      </c>
      <c r="I113" s="31">
        <f t="shared" si="71"/>
        <v>-2.0425133903884179E-3</v>
      </c>
      <c r="J113" s="30">
        <f t="shared" si="53"/>
        <v>0.99972320277881621</v>
      </c>
      <c r="K113" s="30">
        <f t="shared" si="54"/>
        <v>0</v>
      </c>
      <c r="L113" s="29">
        <v>9.11E-2</v>
      </c>
      <c r="M113" s="29">
        <v>0.1206</v>
      </c>
      <c r="N113" s="37">
        <f t="shared" si="55"/>
        <v>9.11E-2</v>
      </c>
      <c r="O113" s="37">
        <f t="shared" si="56"/>
        <v>0.1206</v>
      </c>
      <c r="P113" s="32">
        <f t="shared" si="68"/>
        <v>0</v>
      </c>
      <c r="Q113" s="32">
        <f t="shared" si="73"/>
        <v>0.30225855511453315</v>
      </c>
      <c r="R113" s="49">
        <v>90</v>
      </c>
      <c r="S113" s="50">
        <f t="shared" si="74"/>
        <v>4.1966817228856627E-4</v>
      </c>
      <c r="T113" s="50">
        <f t="shared" si="74"/>
        <v>0.3339571144631675</v>
      </c>
      <c r="U113" s="50">
        <f t="shared" si="74"/>
        <v>0.40074853735580102</v>
      </c>
      <c r="V113" s="50">
        <f t="shared" si="74"/>
        <v>8.3489278615791876E-2</v>
      </c>
      <c r="W113" s="50">
        <f t="shared" si="74"/>
        <v>8.3489278615791876E-2</v>
      </c>
      <c r="X113" s="50">
        <f t="shared" si="74"/>
        <v>1.1999959961862013E-2</v>
      </c>
      <c r="Y113" s="50">
        <f t="shared" si="74"/>
        <v>7.0692096720539957E-2</v>
      </c>
      <c r="Z113" s="32">
        <f t="shared" si="74"/>
        <v>9.1794079692667446E-5</v>
      </c>
      <c r="AA113" s="32">
        <f t="shared" si="74"/>
        <v>2.8192616347235777E-4</v>
      </c>
      <c r="AB113" s="32">
        <f t="shared" si="74"/>
        <v>0</v>
      </c>
      <c r="AC113" s="32">
        <f t="shared" si="74"/>
        <v>1.3305650519414918E-5</v>
      </c>
      <c r="AE113" s="19">
        <f t="shared" si="61"/>
        <v>5.2797346885556286E-5</v>
      </c>
      <c r="AF113" s="19">
        <f t="shared" si="62"/>
        <v>1.2894097813734096E-5</v>
      </c>
      <c r="AG113" s="19">
        <f t="shared" si="63"/>
        <v>2.1251996428308379E-4</v>
      </c>
      <c r="AH113" s="19">
        <f t="shared" si="64"/>
        <v>9.9472410583608173E-2</v>
      </c>
      <c r="AI113" s="19">
        <f t="shared" si="65"/>
        <v>9.3690057271337765E-2</v>
      </c>
    </row>
    <row r="114" spans="1:35" x14ac:dyDescent="0.25">
      <c r="A114" s="45">
        <f t="shared" si="66"/>
        <v>133</v>
      </c>
      <c r="B114" s="32">
        <f t="shared" si="51"/>
        <v>4.3067808890101169</v>
      </c>
      <c r="C114" s="28">
        <f t="shared" si="42"/>
        <v>1.9150709147690764E-4</v>
      </c>
      <c r="D114" s="33">
        <f t="shared" si="52"/>
        <v>2.9150709147690763E-4</v>
      </c>
      <c r="E114" s="28">
        <f t="shared" si="43"/>
        <v>1E-4</v>
      </c>
      <c r="F114" s="34">
        <f t="shared" si="67"/>
        <v>5.0955466448405308E-5</v>
      </c>
      <c r="G114" s="30">
        <f t="shared" si="44"/>
        <v>-4.9044533551594697E-5</v>
      </c>
      <c r="H114" s="30">
        <f t="shared" si="72"/>
        <v>2E-3</v>
      </c>
      <c r="I114" s="31">
        <f t="shared" si="71"/>
        <v>-2.0490445335515947E-3</v>
      </c>
      <c r="J114" s="30">
        <f t="shared" si="53"/>
        <v>0.99975753744207485</v>
      </c>
      <c r="K114" s="30">
        <f t="shared" si="54"/>
        <v>0</v>
      </c>
      <c r="L114" s="29">
        <v>9.11E-2</v>
      </c>
      <c r="M114" s="29">
        <v>0.1206</v>
      </c>
      <c r="N114" s="37">
        <f t="shared" si="55"/>
        <v>9.11E-2</v>
      </c>
      <c r="O114" s="37">
        <f t="shared" si="56"/>
        <v>0.12060000000000001</v>
      </c>
      <c r="P114" s="32">
        <f t="shared" si="68"/>
        <v>0.2</v>
      </c>
      <c r="Q114" s="32">
        <f t="shared" si="73"/>
        <v>0.30225855511453315</v>
      </c>
      <c r="R114" s="49">
        <v>91</v>
      </c>
      <c r="S114" s="50">
        <f t="shared" si="74"/>
        <v>4.1966817228856627E-4</v>
      </c>
      <c r="T114" s="50">
        <f t="shared" si="74"/>
        <v>0.3339571144631675</v>
      </c>
      <c r="U114" s="50">
        <f t="shared" si="74"/>
        <v>0.40074853735580102</v>
      </c>
      <c r="V114" s="50">
        <f t="shared" si="74"/>
        <v>8.3489278615791876E-2</v>
      </c>
      <c r="W114" s="50">
        <f t="shared" si="74"/>
        <v>8.3489278615791876E-2</v>
      </c>
      <c r="X114" s="50">
        <f t="shared" si="74"/>
        <v>1.1999959961862013E-2</v>
      </c>
      <c r="Y114" s="50">
        <f t="shared" si="74"/>
        <v>7.0692096720539957E-2</v>
      </c>
      <c r="Z114" s="32">
        <f t="shared" si="74"/>
        <v>9.1794079692667446E-5</v>
      </c>
      <c r="AA114" s="32">
        <f t="shared" si="74"/>
        <v>2.8192616347235777E-4</v>
      </c>
      <c r="AB114" s="32">
        <f t="shared" si="74"/>
        <v>0</v>
      </c>
      <c r="AC114" s="32">
        <f t="shared" si="74"/>
        <v>1.3305650519414918E-5</v>
      </c>
      <c r="AE114" s="19">
        <f t="shared" si="61"/>
        <v>4.4466411552440087E-5</v>
      </c>
      <c r="AF114" s="19">
        <f t="shared" si="62"/>
        <v>1.1532113273414925E-5</v>
      </c>
      <c r="AG114" s="19">
        <f t="shared" si="63"/>
        <v>2.0392349280905645E-4</v>
      </c>
      <c r="AH114" s="19">
        <f t="shared" si="64"/>
        <v>9.9481985886851851E-2</v>
      </c>
      <c r="AI114" s="19">
        <f t="shared" si="65"/>
        <v>9.3698771359441546E-2</v>
      </c>
    </row>
    <row r="115" spans="1:35" x14ac:dyDescent="0.25">
      <c r="A115" s="45">
        <f t="shared" si="66"/>
        <v>134</v>
      </c>
      <c r="B115" s="32">
        <f t="shared" si="51"/>
        <v>4.3792102127798707</v>
      </c>
      <c r="C115" s="28">
        <f t="shared" si="42"/>
        <v>1.6612452358812329E-4</v>
      </c>
      <c r="D115" s="33">
        <f t="shared" si="52"/>
        <v>2.6612452358812329E-4</v>
      </c>
      <c r="E115" s="28">
        <f t="shared" si="43"/>
        <v>1E-4</v>
      </c>
      <c r="F115" s="34">
        <f t="shared" si="67"/>
        <v>4.5166336622006075E-5</v>
      </c>
      <c r="G115" s="30">
        <f t="shared" si="44"/>
        <v>-5.483366337799393E-5</v>
      </c>
      <c r="H115" s="30">
        <f t="shared" si="72"/>
        <v>2E-3</v>
      </c>
      <c r="I115" s="31">
        <f t="shared" si="71"/>
        <v>-2.0548336633779939E-3</v>
      </c>
      <c r="J115" s="30">
        <f t="shared" si="53"/>
        <v>0.99978870913978979</v>
      </c>
      <c r="K115" s="30">
        <f t="shared" si="54"/>
        <v>0</v>
      </c>
      <c r="L115" s="29">
        <v>9.11E-2</v>
      </c>
      <c r="M115" s="29">
        <v>0.1206</v>
      </c>
      <c r="N115" s="37">
        <f t="shared" si="55"/>
        <v>9.11E-2</v>
      </c>
      <c r="O115" s="37">
        <f t="shared" si="56"/>
        <v>0.1206</v>
      </c>
      <c r="P115" s="32">
        <f t="shared" si="68"/>
        <v>0.4</v>
      </c>
      <c r="Q115" s="32">
        <f t="shared" si="73"/>
        <v>0.30225855511453315</v>
      </c>
      <c r="R115" s="49">
        <v>92</v>
      </c>
      <c r="S115" s="50">
        <f t="shared" si="74"/>
        <v>4.1966817228856627E-4</v>
      </c>
      <c r="T115" s="50">
        <f t="shared" si="74"/>
        <v>0.3339571144631675</v>
      </c>
      <c r="U115" s="50">
        <f t="shared" si="74"/>
        <v>0.40074853735580102</v>
      </c>
      <c r="V115" s="50">
        <f t="shared" si="74"/>
        <v>8.3489278615791876E-2</v>
      </c>
      <c r="W115" s="50">
        <f t="shared" si="74"/>
        <v>8.3489278615791876E-2</v>
      </c>
      <c r="X115" s="50">
        <f t="shared" si="74"/>
        <v>1.1999959961862013E-2</v>
      </c>
      <c r="Y115" s="50">
        <f t="shared" si="74"/>
        <v>7.0692096720539957E-2</v>
      </c>
      <c r="Z115" s="32">
        <f t="shared" si="74"/>
        <v>9.1794079692667446E-5</v>
      </c>
      <c r="AA115" s="32">
        <f t="shared" si="74"/>
        <v>2.8192616347235777E-4</v>
      </c>
      <c r="AB115" s="32">
        <f t="shared" si="74"/>
        <v>0</v>
      </c>
      <c r="AC115" s="32">
        <f t="shared" si="74"/>
        <v>1.3305650519414918E-5</v>
      </c>
      <c r="AE115" s="19">
        <f>AE114*(1-V114-W114-Y114)+$D$5*AG114+X114*AF114</f>
        <v>3.7934813703010028E-5</v>
      </c>
      <c r="AF115" s="19">
        <f t="shared" si="62"/>
        <v>1.0414807705789493E-5</v>
      </c>
      <c r="AG115" s="19">
        <f t="shared" si="63"/>
        <v>1.9567475018042517E-4</v>
      </c>
      <c r="AH115" s="19">
        <f t="shared" si="64"/>
        <v>9.9490319833001939E-2</v>
      </c>
      <c r="AI115" s="19">
        <f t="shared" si="65"/>
        <v>9.3706335059337148E-2</v>
      </c>
    </row>
    <row r="116" spans="1:35" x14ac:dyDescent="0.25">
      <c r="A116" s="45">
        <f t="shared" si="66"/>
        <v>135</v>
      </c>
      <c r="B116" s="32">
        <f t="shared" si="51"/>
        <v>4.3603581732757739</v>
      </c>
      <c r="C116" s="28">
        <f t="shared" si="42"/>
        <v>1.4295210691509343E-4</v>
      </c>
      <c r="D116" s="33">
        <f t="shared" si="52"/>
        <v>2.4295210691509345E-4</v>
      </c>
      <c r="E116" s="28">
        <f t="shared" si="43"/>
        <v>1E-4</v>
      </c>
      <c r="F116" s="34">
        <f t="shared" si="67"/>
        <v>4.0034918842671305E-5</v>
      </c>
      <c r="G116" s="30">
        <f t="shared" si="44"/>
        <v>-5.99650811573287E-5</v>
      </c>
      <c r="H116" s="30">
        <f t="shared" si="72"/>
        <v>2E-3</v>
      </c>
      <c r="I116" s="31">
        <f t="shared" si="71"/>
        <v>-2.0599650811573287E-3</v>
      </c>
      <c r="J116" s="30">
        <f t="shared" si="53"/>
        <v>0.99981701297424219</v>
      </c>
      <c r="K116" s="30">
        <f t="shared" si="54"/>
        <v>0</v>
      </c>
      <c r="L116" s="29">
        <v>9.11E-2</v>
      </c>
      <c r="M116" s="29">
        <v>0.1206</v>
      </c>
      <c r="N116" s="37">
        <f t="shared" si="55"/>
        <v>9.11E-2</v>
      </c>
      <c r="O116" s="37">
        <f t="shared" si="56"/>
        <v>0.1206</v>
      </c>
      <c r="P116" s="32">
        <f t="shared" si="68"/>
        <v>0.60000000000000009</v>
      </c>
      <c r="Q116" s="32">
        <f t="shared" si="73"/>
        <v>0.30225855511453315</v>
      </c>
      <c r="R116" s="49">
        <v>93</v>
      </c>
      <c r="S116" s="50">
        <f t="shared" si="74"/>
        <v>4.1966817228856627E-4</v>
      </c>
      <c r="T116" s="50">
        <f t="shared" si="74"/>
        <v>0.3339571144631675</v>
      </c>
      <c r="U116" s="50">
        <f t="shared" si="74"/>
        <v>0.40074853735580102</v>
      </c>
      <c r="V116" s="50">
        <f t="shared" si="74"/>
        <v>8.3489278615791876E-2</v>
      </c>
      <c r="W116" s="50">
        <f t="shared" si="74"/>
        <v>8.3489278615791876E-2</v>
      </c>
      <c r="X116" s="50">
        <f t="shared" si="74"/>
        <v>1.1999959961862013E-2</v>
      </c>
      <c r="Y116" s="50">
        <f t="shared" si="74"/>
        <v>7.0692096720539957E-2</v>
      </c>
      <c r="Z116" s="32">
        <f t="shared" si="74"/>
        <v>9.1794079692667446E-5</v>
      </c>
      <c r="AA116" s="32">
        <f t="shared" si="74"/>
        <v>2.8192616347235777E-4</v>
      </c>
      <c r="AB116" s="32">
        <f t="shared" si="74"/>
        <v>0</v>
      </c>
      <c r="AC116" s="32">
        <f t="shared" si="74"/>
        <v>1.3305650519414918E-5</v>
      </c>
      <c r="AE116" s="19">
        <f t="shared" si="61"/>
        <v>3.2784487244931729E-5</v>
      </c>
      <c r="AF116" s="19">
        <f t="shared" si="62"/>
        <v>9.4940950975500579E-6</v>
      </c>
      <c r="AG116" s="19">
        <f t="shared" si="63"/>
        <v>1.877596707017141E-4</v>
      </c>
      <c r="AH116" s="19">
        <f t="shared" si="64"/>
        <v>9.9497660702187365E-2</v>
      </c>
      <c r="AI116" s="19">
        <f t="shared" si="65"/>
        <v>9.371298030869675E-2</v>
      </c>
    </row>
    <row r="117" spans="1:35" x14ac:dyDescent="0.25">
      <c r="A117" s="45">
        <f t="shared" si="66"/>
        <v>136</v>
      </c>
      <c r="B117" s="32">
        <f t="shared" si="51"/>
        <v>4.2444206731261547</v>
      </c>
      <c r="C117" s="28">
        <f t="shared" si="42"/>
        <v>1.2179739566518182E-4</v>
      </c>
      <c r="D117" s="33">
        <f t="shared" si="52"/>
        <v>2.2179739566518183E-4</v>
      </c>
      <c r="E117" s="28">
        <f t="shared" si="43"/>
        <v>1E-4</v>
      </c>
      <c r="F117" s="34">
        <f t="shared" si="67"/>
        <v>3.5486489421379365E-5</v>
      </c>
      <c r="G117" s="30">
        <f t="shared" si="44"/>
        <v>-6.451351057862064E-5</v>
      </c>
      <c r="H117" s="30">
        <f t="shared" si="72"/>
        <v>2E-3</v>
      </c>
      <c r="I117" s="31">
        <f t="shared" si="71"/>
        <v>-2.0645135105786206E-3</v>
      </c>
      <c r="J117" s="30">
        <f t="shared" si="53"/>
        <v>0.99984271611491338</v>
      </c>
      <c r="K117" s="30">
        <f t="shared" si="54"/>
        <v>0</v>
      </c>
      <c r="L117" s="29">
        <v>9.11E-2</v>
      </c>
      <c r="M117" s="29">
        <v>0.1206</v>
      </c>
      <c r="N117" s="37">
        <f t="shared" si="55"/>
        <v>9.11E-2</v>
      </c>
      <c r="O117" s="37">
        <f t="shared" si="56"/>
        <v>0.12060000000000001</v>
      </c>
      <c r="P117" s="32">
        <f t="shared" si="68"/>
        <v>0.8</v>
      </c>
      <c r="Q117" s="32">
        <f t="shared" si="73"/>
        <v>0.30225855511453315</v>
      </c>
      <c r="R117" s="49">
        <v>94</v>
      </c>
      <c r="S117" s="50">
        <f t="shared" si="74"/>
        <v>4.1966817228856627E-4</v>
      </c>
      <c r="T117" s="50">
        <f t="shared" si="74"/>
        <v>0.3339571144631675</v>
      </c>
      <c r="U117" s="50">
        <f t="shared" si="74"/>
        <v>0.40074853735580102</v>
      </c>
      <c r="V117" s="50">
        <f t="shared" si="74"/>
        <v>8.3489278615791876E-2</v>
      </c>
      <c r="W117" s="50">
        <f t="shared" si="74"/>
        <v>8.3489278615791876E-2</v>
      </c>
      <c r="X117" s="50">
        <f t="shared" si="74"/>
        <v>1.1999959961862013E-2</v>
      </c>
      <c r="Y117" s="50">
        <f t="shared" si="74"/>
        <v>7.0692096720539957E-2</v>
      </c>
      <c r="Z117" s="32">
        <f t="shared" si="74"/>
        <v>9.1794079692667446E-5</v>
      </c>
      <c r="AA117" s="32">
        <f t="shared" si="74"/>
        <v>2.8192616347235777E-4</v>
      </c>
      <c r="AB117" s="32">
        <f t="shared" si="74"/>
        <v>0</v>
      </c>
      <c r="AC117" s="32">
        <f t="shared" si="74"/>
        <v>1.3305650519414918E-5</v>
      </c>
      <c r="AE117" s="19">
        <f t="shared" si="61"/>
        <v>2.869588220516183E-5</v>
      </c>
      <c r="AF117" s="19">
        <f t="shared" si="62"/>
        <v>8.7279414948160856E-6</v>
      </c>
      <c r="AG117" s="19">
        <f t="shared" si="63"/>
        <v>1.8016475763740522E-4</v>
      </c>
      <c r="AH117" s="19">
        <f t="shared" si="64"/>
        <v>9.9504202600101094E-2</v>
      </c>
      <c r="AI117" s="19">
        <f t="shared" si="65"/>
        <v>9.3718888082489835E-2</v>
      </c>
    </row>
    <row r="118" spans="1:35" x14ac:dyDescent="0.25">
      <c r="A118" s="45">
        <f t="shared" si="66"/>
        <v>137</v>
      </c>
      <c r="B118" s="32">
        <f t="shared" si="51"/>
        <v>4.0309214139876026</v>
      </c>
      <c r="C118" s="28">
        <f t="shared" si="42"/>
        <v>1.0248470099108669E-4</v>
      </c>
      <c r="D118" s="33">
        <f t="shared" si="52"/>
        <v>2.0248470099108669E-4</v>
      </c>
      <c r="E118" s="28">
        <f t="shared" si="43"/>
        <v>1E-4</v>
      </c>
      <c r="F118" s="34">
        <f t="shared" si="67"/>
        <v>3.1454814143683277E-5</v>
      </c>
      <c r="G118" s="30">
        <f t="shared" si="44"/>
        <v>-6.8545185856316735E-5</v>
      </c>
      <c r="H118" s="30">
        <f t="shared" si="72"/>
        <v>2E-3</v>
      </c>
      <c r="I118" s="31">
        <f t="shared" si="71"/>
        <v>-2.0685451858563166E-3</v>
      </c>
      <c r="J118" s="30">
        <f t="shared" si="53"/>
        <v>0.99986606048486537</v>
      </c>
      <c r="K118" s="30">
        <f t="shared" si="54"/>
        <v>0</v>
      </c>
      <c r="L118" s="29">
        <v>9.11E-2</v>
      </c>
      <c r="M118" s="29">
        <v>0.1206</v>
      </c>
      <c r="N118" s="37">
        <f t="shared" si="55"/>
        <v>9.11E-2</v>
      </c>
      <c r="O118" s="37">
        <f t="shared" si="56"/>
        <v>0.1206</v>
      </c>
      <c r="P118" s="32">
        <f t="shared" si="68"/>
        <v>0</v>
      </c>
      <c r="Q118" s="32">
        <f t="shared" si="73"/>
        <v>0.30225855511453315</v>
      </c>
      <c r="R118" s="49">
        <v>95</v>
      </c>
      <c r="S118" s="50">
        <f t="shared" si="74"/>
        <v>4.1966817228856627E-4</v>
      </c>
      <c r="T118" s="50">
        <f t="shared" si="74"/>
        <v>0.3339571144631675</v>
      </c>
      <c r="U118" s="50">
        <f t="shared" si="74"/>
        <v>0.40074853735580102</v>
      </c>
      <c r="V118" s="50">
        <f t="shared" si="74"/>
        <v>8.3489278615791876E-2</v>
      </c>
      <c r="W118" s="50">
        <f t="shared" si="74"/>
        <v>8.3489278615791876E-2</v>
      </c>
      <c r="X118" s="50">
        <f t="shared" si="74"/>
        <v>1.1999959961862013E-2</v>
      </c>
      <c r="Y118" s="50">
        <f t="shared" si="74"/>
        <v>7.0692096720539957E-2</v>
      </c>
      <c r="Z118" s="32">
        <f t="shared" si="74"/>
        <v>9.1794079692667446E-5</v>
      </c>
      <c r="AA118" s="32">
        <f t="shared" si="74"/>
        <v>2.8192616347235777E-4</v>
      </c>
      <c r="AB118" s="32">
        <f t="shared" si="74"/>
        <v>0</v>
      </c>
      <c r="AC118" s="32">
        <f t="shared" si="74"/>
        <v>1.3305650519414918E-5</v>
      </c>
      <c r="AE118" s="19">
        <f t="shared" si="61"/>
        <v>2.5424633840654153E-5</v>
      </c>
      <c r="AF118" s="19">
        <f t="shared" si="62"/>
        <v>8.0828223452330044E-6</v>
      </c>
      <c r="AG118" s="19">
        <f t="shared" si="63"/>
        <v>1.7287706019740391E-4</v>
      </c>
      <c r="AH118" s="19">
        <f t="shared" si="64"/>
        <v>9.9510096108393828E-2</v>
      </c>
      <c r="AI118" s="19">
        <f t="shared" si="65"/>
        <v>9.3724198639151199E-2</v>
      </c>
    </row>
    <row r="119" spans="1:35" x14ac:dyDescent="0.25">
      <c r="A119" s="45">
        <f t="shared" si="66"/>
        <v>138</v>
      </c>
      <c r="B119" s="32">
        <f t="shared" si="51"/>
        <v>3.7242957742422687</v>
      </c>
      <c r="C119" s="28">
        <f t="shared" si="42"/>
        <v>8.4853631903514929E-5</v>
      </c>
      <c r="D119" s="33">
        <f t="shared" si="52"/>
        <v>1.8485363190351493E-4</v>
      </c>
      <c r="E119" s="28">
        <f t="shared" si="43"/>
        <v>1E-4</v>
      </c>
      <c r="F119" s="34">
        <f t="shared" si="67"/>
        <v>2.7881183767295268E-5</v>
      </c>
      <c r="G119" s="30">
        <f t="shared" si="44"/>
        <v>-7.2118816232704733E-5</v>
      </c>
      <c r="H119" s="30">
        <f t="shared" si="72"/>
        <v>2E-3</v>
      </c>
      <c r="I119" s="31">
        <f t="shared" si="71"/>
        <v>-2.0721188162327047E-3</v>
      </c>
      <c r="J119" s="30">
        <f t="shared" si="53"/>
        <v>0.99988726518432924</v>
      </c>
      <c r="K119" s="30">
        <f t="shared" si="54"/>
        <v>0</v>
      </c>
      <c r="L119" s="29">
        <v>9.11E-2</v>
      </c>
      <c r="M119" s="29">
        <v>0.1206</v>
      </c>
      <c r="N119" s="37">
        <f t="shared" si="55"/>
        <v>9.11E-2</v>
      </c>
      <c r="O119" s="37">
        <f t="shared" si="56"/>
        <v>0.12060000000000001</v>
      </c>
      <c r="P119" s="32">
        <f t="shared" si="68"/>
        <v>0.2</v>
      </c>
      <c r="Q119" s="32">
        <f t="shared" si="73"/>
        <v>0.30225855511453315</v>
      </c>
      <c r="R119" s="49">
        <v>96</v>
      </c>
      <c r="S119" s="50">
        <f t="shared" si="74"/>
        <v>4.1966817228856627E-4</v>
      </c>
      <c r="T119" s="50">
        <f t="shared" si="74"/>
        <v>0.3339571144631675</v>
      </c>
      <c r="U119" s="50">
        <f t="shared" si="74"/>
        <v>0.40074853735580102</v>
      </c>
      <c r="V119" s="50">
        <f t="shared" si="74"/>
        <v>8.3489278615791876E-2</v>
      </c>
      <c r="W119" s="50">
        <f t="shared" si="74"/>
        <v>8.3489278615791876E-2</v>
      </c>
      <c r="X119" s="50">
        <f t="shared" si="74"/>
        <v>1.1999959961862013E-2</v>
      </c>
      <c r="Y119" s="50">
        <f t="shared" si="74"/>
        <v>7.0692096720539957E-2</v>
      </c>
      <c r="Z119" s="32">
        <f t="shared" si="74"/>
        <v>9.1794079692667446E-5</v>
      </c>
      <c r="AA119" s="32">
        <f t="shared" si="74"/>
        <v>2.8192616347235777E-4</v>
      </c>
      <c r="AB119" s="32">
        <f t="shared" si="74"/>
        <v>0</v>
      </c>
      <c r="AC119" s="32">
        <f t="shared" si="74"/>
        <v>1.3305650519414918E-5</v>
      </c>
      <c r="AE119" s="19">
        <f>AE118*(1-V118-W118-Y118)+$D$5*AG118+X118*AF118</f>
        <v>2.2783805864822574E-5</v>
      </c>
      <c r="AF119" s="19">
        <f t="shared" si="62"/>
        <v>7.5326951284768965E-6</v>
      </c>
      <c r="AG119" s="19">
        <f>AG118*(1-$D$5-$D$14)</f>
        <v>1.6588415145344653E-4</v>
      </c>
      <c r="AH119" s="19">
        <f t="shared" si="64"/>
        <v>9.9515457971964816E-2</v>
      </c>
      <c r="AI119" s="19">
        <f t="shared" si="65"/>
        <v>9.3729020639516755E-2</v>
      </c>
    </row>
    <row r="120" spans="1:35" x14ac:dyDescent="0.25">
      <c r="A120" s="45">
        <f t="shared" si="66"/>
        <v>139</v>
      </c>
      <c r="B120" s="32">
        <f t="shared" si="51"/>
        <v>3.3328466362809137</v>
      </c>
      <c r="C120" s="28">
        <f t="shared" si="42"/>
        <v>6.8757763231822556E-5</v>
      </c>
      <c r="D120" s="33">
        <f t="shared" si="52"/>
        <v>1.6875776323182256E-4</v>
      </c>
      <c r="E120" s="28">
        <f t="shared" si="43"/>
        <v>1E-4</v>
      </c>
      <c r="F120" s="34">
        <f t="shared" si="67"/>
        <v>2.4713559098291409E-5</v>
      </c>
      <c r="G120" s="30">
        <f t="shared" si="44"/>
        <v>-7.52864409017086E-5</v>
      </c>
      <c r="H120" s="30">
        <f t="shared" si="72"/>
        <v>2E-3</v>
      </c>
      <c r="I120" s="31">
        <f t="shared" si="71"/>
        <v>-2.0752864409017088E-3</v>
      </c>
      <c r="J120" s="30">
        <f t="shared" si="53"/>
        <v>0.99990652867766994</v>
      </c>
      <c r="K120" s="30">
        <f t="shared" si="54"/>
        <v>0</v>
      </c>
      <c r="L120" s="29">
        <v>9.11E-2</v>
      </c>
      <c r="M120" s="29">
        <v>0.1206</v>
      </c>
      <c r="N120" s="37">
        <f t="shared" si="55"/>
        <v>9.11E-2</v>
      </c>
      <c r="O120" s="37">
        <f t="shared" si="56"/>
        <v>0.1206</v>
      </c>
      <c r="P120" s="32">
        <f t="shared" si="68"/>
        <v>0.4</v>
      </c>
      <c r="Q120" s="32">
        <f t="shared" si="73"/>
        <v>0.30225855511453315</v>
      </c>
      <c r="R120" s="49">
        <v>97</v>
      </c>
      <c r="S120" s="50">
        <f t="shared" si="74"/>
        <v>4.1966817228856627E-4</v>
      </c>
      <c r="T120" s="50">
        <f t="shared" si="74"/>
        <v>0.3339571144631675</v>
      </c>
      <c r="U120" s="50">
        <f t="shared" si="74"/>
        <v>0.40074853735580102</v>
      </c>
      <c r="V120" s="50">
        <f t="shared" si="74"/>
        <v>8.3489278615791876E-2</v>
      </c>
      <c r="W120" s="50">
        <f t="shared" si="74"/>
        <v>8.3489278615791876E-2</v>
      </c>
      <c r="X120" s="50">
        <f t="shared" si="74"/>
        <v>1.1999959961862013E-2</v>
      </c>
      <c r="Y120" s="50">
        <f t="shared" si="74"/>
        <v>7.0692096720539957E-2</v>
      </c>
      <c r="Z120" s="32">
        <f t="shared" si="74"/>
        <v>9.1794079692667446E-5</v>
      </c>
      <c r="AA120" s="32">
        <f t="shared" si="74"/>
        <v>2.8192616347235777E-4</v>
      </c>
      <c r="AB120" s="32">
        <f t="shared" si="74"/>
        <v>0</v>
      </c>
      <c r="AC120" s="32">
        <f t="shared" si="74"/>
        <v>1.3305650519414918E-5</v>
      </c>
      <c r="AE120" s="19">
        <f t="shared" si="61"/>
        <v>2.0630341187420666E-5</v>
      </c>
      <c r="AF120" s="19">
        <f t="shared" si="62"/>
        <v>7.0574833946581237E-6</v>
      </c>
      <c r="AG120" s="19">
        <f t="shared" si="63"/>
        <v>1.5917410714879346E-4</v>
      </c>
      <c r="AH120" s="19">
        <f t="shared" si="64"/>
        <v>9.9520378892035674E-2</v>
      </c>
      <c r="AI120" s="19">
        <f t="shared" si="65"/>
        <v>9.373343844016177E-2</v>
      </c>
    </row>
    <row r="121" spans="1:35" x14ac:dyDescent="0.25">
      <c r="A121" s="45">
        <f t="shared" si="66"/>
        <v>140</v>
      </c>
      <c r="B121" s="32">
        <f t="shared" si="51"/>
        <v>2.8673687998855328</v>
      </c>
      <c r="C121" s="28">
        <f t="shared" si="42"/>
        <v>5.406341957009911E-5</v>
      </c>
      <c r="D121" s="33">
        <f t="shared" si="52"/>
        <v>1.5406341957009911E-4</v>
      </c>
      <c r="E121" s="28">
        <f t="shared" si="43"/>
        <v>1E-4</v>
      </c>
      <c r="F121" s="34">
        <f t="shared" si="67"/>
        <v>2.1905813196538873E-5</v>
      </c>
      <c r="G121" s="30">
        <f t="shared" si="44"/>
        <v>-7.8094186803461129E-5</v>
      </c>
      <c r="H121" s="30">
        <f t="shared" si="72"/>
        <v>2E-3</v>
      </c>
      <c r="I121" s="31">
        <f t="shared" si="71"/>
        <v>-2.0780941868034611E-3</v>
      </c>
      <c r="J121" s="30">
        <f t="shared" si="53"/>
        <v>0.99992403076723335</v>
      </c>
      <c r="K121" s="30">
        <f t="shared" si="54"/>
        <v>0</v>
      </c>
      <c r="L121" s="29">
        <v>9.11E-2</v>
      </c>
      <c r="M121" s="29">
        <v>0.1206</v>
      </c>
      <c r="N121" s="37">
        <f t="shared" si="55"/>
        <v>9.11E-2</v>
      </c>
      <c r="O121" s="37">
        <f t="shared" si="56"/>
        <v>0.1206</v>
      </c>
      <c r="P121" s="32">
        <f t="shared" si="68"/>
        <v>0.60000000000000009</v>
      </c>
      <c r="Q121" s="32">
        <f t="shared" si="73"/>
        <v>0.30225855511453315</v>
      </c>
      <c r="R121" s="49">
        <v>98</v>
      </c>
      <c r="S121" s="50">
        <f t="shared" si="74"/>
        <v>4.1966817228856627E-4</v>
      </c>
      <c r="T121" s="50">
        <f t="shared" si="74"/>
        <v>0.3339571144631675</v>
      </c>
      <c r="U121" s="50">
        <f t="shared" si="74"/>
        <v>0.40074853735580102</v>
      </c>
      <c r="V121" s="50">
        <f t="shared" si="74"/>
        <v>8.3489278615791876E-2</v>
      </c>
      <c r="W121" s="50">
        <f t="shared" si="74"/>
        <v>8.3489278615791876E-2</v>
      </c>
      <c r="X121" s="50">
        <f t="shared" si="74"/>
        <v>1.1999959961862013E-2</v>
      </c>
      <c r="Y121" s="50">
        <f t="shared" si="74"/>
        <v>7.0692096720539957E-2</v>
      </c>
      <c r="Z121" s="32">
        <f t="shared" si="74"/>
        <v>9.1794079692667446E-5</v>
      </c>
      <c r="AA121" s="32">
        <f t="shared" si="74"/>
        <v>2.8192616347235777E-4</v>
      </c>
      <c r="AB121" s="32">
        <f t="shared" si="74"/>
        <v>0</v>
      </c>
      <c r="AC121" s="32">
        <f t="shared" si="74"/>
        <v>1.3305650519414918E-5</v>
      </c>
      <c r="AE121" s="19">
        <f t="shared" si="61"/>
        <v>1.8854714319363926E-5</v>
      </c>
      <c r="AF121" s="19">
        <f t="shared" si="62"/>
        <v>6.6417345020897883E-6</v>
      </c>
      <c r="AG121" s="19">
        <f t="shared" si="63"/>
        <v>1.5273548536507388E-4</v>
      </c>
      <c r="AH121" s="19">
        <f t="shared" si="64"/>
        <v>9.9524929580486837E-2</v>
      </c>
      <c r="AI121" s="19">
        <f t="shared" si="65"/>
        <v>9.3737517749254956E-2</v>
      </c>
    </row>
    <row r="122" spans="1:35" x14ac:dyDescent="0.25">
      <c r="A122" s="45">
        <f t="shared" si="66"/>
        <v>141</v>
      </c>
      <c r="B122" s="32">
        <f t="shared" si="51"/>
        <v>2.3397515034023462</v>
      </c>
      <c r="C122" s="28">
        <f t="shared" si="42"/>
        <v>4.0648565109427834E-5</v>
      </c>
      <c r="D122" s="33">
        <f t="shared" si="52"/>
        <v>1.4064856510942784E-4</v>
      </c>
      <c r="E122" s="28">
        <f t="shared" si="43"/>
        <v>1E-4</v>
      </c>
      <c r="F122" s="34">
        <f t="shared" si="67"/>
        <v>1.9417059675343664E-5</v>
      </c>
      <c r="G122" s="30">
        <f t="shared" si="44"/>
        <v>-8.0582940324656338E-5</v>
      </c>
      <c r="H122" s="30">
        <f t="shared" si="72"/>
        <v>2E-3</v>
      </c>
      <c r="I122" s="31">
        <f t="shared" si="71"/>
        <v>-2.0805829403246563E-3</v>
      </c>
      <c r="J122" s="30">
        <f t="shared" si="53"/>
        <v>0.99993993437521533</v>
      </c>
      <c r="K122" s="30">
        <f t="shared" si="54"/>
        <v>0</v>
      </c>
      <c r="L122" s="29">
        <v>9.11E-2</v>
      </c>
      <c r="M122" s="29">
        <v>0.1206</v>
      </c>
      <c r="N122" s="37">
        <f t="shared" si="55"/>
        <v>9.11E-2</v>
      </c>
      <c r="O122" s="37">
        <f t="shared" si="56"/>
        <v>0.12060000000000001</v>
      </c>
      <c r="P122" s="32">
        <f t="shared" si="68"/>
        <v>0.8</v>
      </c>
      <c r="Q122" s="32">
        <f t="shared" si="73"/>
        <v>0.30225855511453315</v>
      </c>
      <c r="R122" s="49">
        <v>99</v>
      </c>
      <c r="S122" s="50">
        <f t="shared" si="74"/>
        <v>4.1966817228856627E-4</v>
      </c>
      <c r="T122" s="50">
        <f t="shared" si="74"/>
        <v>0.3339571144631675</v>
      </c>
      <c r="U122" s="50">
        <f t="shared" si="74"/>
        <v>0.40074853735580102</v>
      </c>
      <c r="V122" s="50">
        <f t="shared" si="74"/>
        <v>8.3489278615791876E-2</v>
      </c>
      <c r="W122" s="50">
        <f t="shared" si="74"/>
        <v>8.3489278615791876E-2</v>
      </c>
      <c r="X122" s="50">
        <f t="shared" si="74"/>
        <v>1.1999959961862013E-2</v>
      </c>
      <c r="Y122" s="50">
        <f t="shared" si="74"/>
        <v>7.0692096720539957E-2</v>
      </c>
      <c r="Z122" s="32">
        <f t="shared" si="74"/>
        <v>9.1794079692667446E-5</v>
      </c>
      <c r="AA122" s="32">
        <f t="shared" si="74"/>
        <v>2.8192616347235777E-4</v>
      </c>
      <c r="AB122" s="32">
        <f t="shared" si="74"/>
        <v>0</v>
      </c>
      <c r="AC122" s="32">
        <f t="shared" si="74"/>
        <v>1.3305650519414918E-5</v>
      </c>
      <c r="AE122" s="19">
        <f t="shared" si="61"/>
        <v>1.7373026601465491E-5</v>
      </c>
      <c r="AF122" s="19">
        <f t="shared" si="62"/>
        <v>6.2735477028242001E-6</v>
      </c>
      <c r="AG122" s="19">
        <f t="shared" si="63"/>
        <v>1.4655730701161043E-4</v>
      </c>
      <c r="AH122" s="19">
        <f t="shared" si="64"/>
        <v>9.9529165412371084E-2</v>
      </c>
      <c r="AI122" s="19">
        <f t="shared" si="65"/>
        <v>9.3741309970241327E-2</v>
      </c>
    </row>
    <row r="123" spans="1:35" x14ac:dyDescent="0.25">
      <c r="A123" s="45">
        <f t="shared" si="66"/>
        <v>142</v>
      </c>
      <c r="B123" s="32">
        <f t="shared" si="51"/>
        <v>1.7617919731980158</v>
      </c>
      <c r="C123" s="28">
        <f t="shared" si="42"/>
        <v>2.8401790136432155E-5</v>
      </c>
      <c r="D123" s="33">
        <f t="shared" si="52"/>
        <v>1.2840179013643216E-4</v>
      </c>
      <c r="E123" s="28">
        <f t="shared" si="43"/>
        <v>1E-4</v>
      </c>
      <c r="F123" s="34">
        <f t="shared" si="67"/>
        <v>1.7211057314020492E-5</v>
      </c>
      <c r="G123" s="30">
        <f t="shared" si="44"/>
        <v>-8.278894268597951E-5</v>
      </c>
      <c r="H123" s="30">
        <f t="shared" si="72"/>
        <v>2E-3</v>
      </c>
      <c r="I123" s="31">
        <f t="shared" si="71"/>
        <v>-2.0827889426859795E-3</v>
      </c>
      <c r="J123" s="30">
        <f t="shared" si="53"/>
        <v>0.99995438715254958</v>
      </c>
      <c r="K123" s="30">
        <f t="shared" si="54"/>
        <v>0</v>
      </c>
      <c r="L123" s="29">
        <v>9.11E-2</v>
      </c>
      <c r="M123" s="29">
        <v>0.1206</v>
      </c>
      <c r="N123" s="37">
        <f t="shared" si="55"/>
        <v>9.11E-2</v>
      </c>
      <c r="O123" s="37">
        <f t="shared" si="56"/>
        <v>0.1206</v>
      </c>
      <c r="P123" s="32">
        <f t="shared" si="68"/>
        <v>0</v>
      </c>
      <c r="Q123" s="32">
        <f t="shared" si="73"/>
        <v>0.30225855511453315</v>
      </c>
      <c r="R123" s="49">
        <v>100</v>
      </c>
      <c r="S123" s="50">
        <f t="shared" si="74"/>
        <v>4.1966817228856627E-4</v>
      </c>
      <c r="T123" s="50">
        <f t="shared" si="74"/>
        <v>0.3339571144631675</v>
      </c>
      <c r="U123" s="50">
        <f t="shared" si="74"/>
        <v>0.40074853735580102</v>
      </c>
      <c r="V123" s="50">
        <f t="shared" si="74"/>
        <v>8.3489278615791876E-2</v>
      </c>
      <c r="W123" s="50">
        <f t="shared" si="74"/>
        <v>8.3489278615791876E-2</v>
      </c>
      <c r="X123" s="50">
        <f t="shared" si="74"/>
        <v>1.1999959961862013E-2</v>
      </c>
      <c r="Y123" s="50">
        <f t="shared" si="74"/>
        <v>7.0692096720539957E-2</v>
      </c>
      <c r="Z123" s="32">
        <f t="shared" si="74"/>
        <v>9.1794079692667446E-5</v>
      </c>
      <c r="AA123" s="32">
        <f t="shared" si="74"/>
        <v>2.8192616347235777E-4</v>
      </c>
      <c r="AB123" s="32">
        <f t="shared" si="74"/>
        <v>0</v>
      </c>
      <c r="AC123" s="32">
        <f t="shared" si="74"/>
        <v>1.3305650519414918E-5</v>
      </c>
      <c r="AE123" s="19">
        <f t="shared" si="61"/>
        <v>1.6120966929413946E-5</v>
      </c>
      <c r="AF123" s="19">
        <f t="shared" si="62"/>
        <v>5.9437434116524563E-6</v>
      </c>
      <c r="AG123" s="19">
        <f t="shared" si="63"/>
        <v>1.4062903710395424E-4</v>
      </c>
      <c r="AH123" s="19">
        <f t="shared" si="64"/>
        <v>9.9533129988895352E-2</v>
      </c>
      <c r="AI123" s="19">
        <f t="shared" si="65"/>
        <v>9.3744855527587934E-2</v>
      </c>
    </row>
    <row r="124" spans="1:35" x14ac:dyDescent="0.25">
      <c r="A124" s="45">
        <f t="shared" si="66"/>
        <v>143</v>
      </c>
      <c r="B124" s="32">
        <f t="shared" si="51"/>
        <v>1.1443391429306324</v>
      </c>
      <c r="C124" s="28">
        <f t="shared" si="42"/>
        <v>1.722138578102864E-5</v>
      </c>
      <c r="D124" s="33">
        <f t="shared" si="52"/>
        <v>1.1722138578102864E-4</v>
      </c>
      <c r="E124" s="28">
        <f t="shared" si="43"/>
        <v>1E-4</v>
      </c>
      <c r="F124" s="34">
        <f t="shared" si="67"/>
        <v>1.5255682313354966E-5</v>
      </c>
      <c r="G124" s="30">
        <f t="shared" si="44"/>
        <v>-8.4744317686645044E-5</v>
      </c>
      <c r="H124" s="30">
        <f t="shared" si="72"/>
        <v>2E-3</v>
      </c>
      <c r="I124" s="31">
        <f t="shared" si="71"/>
        <v>-2.0847443176866451E-3</v>
      </c>
      <c r="J124" s="30">
        <f t="shared" si="53"/>
        <v>0.99996752293190561</v>
      </c>
      <c r="K124" s="30">
        <f t="shared" si="54"/>
        <v>0</v>
      </c>
      <c r="L124" s="29">
        <v>9.11E-2</v>
      </c>
      <c r="M124" s="29">
        <v>0.1206</v>
      </c>
      <c r="N124" s="37">
        <f t="shared" si="55"/>
        <v>9.11E-2</v>
      </c>
      <c r="O124" s="37">
        <f t="shared" si="56"/>
        <v>0.12060000000000001</v>
      </c>
      <c r="P124" s="32">
        <f t="shared" si="68"/>
        <v>0.2</v>
      </c>
      <c r="Q124" s="32">
        <f t="shared" si="73"/>
        <v>0.30225855511453315</v>
      </c>
      <c r="R124" s="49">
        <v>101</v>
      </c>
      <c r="S124" s="50">
        <f t="shared" si="74"/>
        <v>4.1966817228856627E-4</v>
      </c>
      <c r="T124" s="50">
        <f t="shared" si="74"/>
        <v>0.3339571144631675</v>
      </c>
      <c r="U124" s="50">
        <f t="shared" si="74"/>
        <v>0.40074853735580102</v>
      </c>
      <c r="V124" s="50">
        <f t="shared" si="74"/>
        <v>8.3489278615791876E-2</v>
      </c>
      <c r="W124" s="50">
        <f t="shared" si="74"/>
        <v>8.3489278615791876E-2</v>
      </c>
      <c r="X124" s="50">
        <f t="shared" si="74"/>
        <v>1.1999959961862013E-2</v>
      </c>
      <c r="Y124" s="50">
        <f t="shared" si="74"/>
        <v>7.0692096720539957E-2</v>
      </c>
      <c r="Z124" s="32">
        <f t="shared" si="74"/>
        <v>9.1794079692667446E-5</v>
      </c>
      <c r="AA124" s="32">
        <f t="shared" si="74"/>
        <v>2.8192616347235777E-4</v>
      </c>
      <c r="AB124" s="32">
        <f t="shared" si="74"/>
        <v>0</v>
      </c>
      <c r="AC124" s="32">
        <f t="shared" si="74"/>
        <v>1.3305650519414918E-5</v>
      </c>
      <c r="AE124" s="19">
        <f t="shared" si="61"/>
        <v>1.5049197510560527E-5</v>
      </c>
      <c r="AF124" s="19">
        <f>AF123*(1-T123-U123-X123)+AG123*$D$14+Y123*AE123</f>
        <v>5.6452254581989973E-6</v>
      </c>
      <c r="AG124" s="19">
        <f t="shared" si="63"/>
        <v>1.3494056679970668E-4</v>
      </c>
      <c r="AH124" s="19">
        <f t="shared" si="64"/>
        <v>9.9536857863273515E-2</v>
      </c>
      <c r="AI124" s="19">
        <f t="shared" si="65"/>
        <v>9.3748186410886322E-2</v>
      </c>
    </row>
    <row r="125" spans="1:35" x14ac:dyDescent="0.25">
      <c r="A125" s="45">
        <f t="shared" si="66"/>
        <v>144</v>
      </c>
      <c r="B125" s="32">
        <f t="shared" si="51"/>
        <v>0.49678361399930437</v>
      </c>
      <c r="C125" s="28">
        <f t="shared" si="42"/>
        <v>7.0144993292112499E-6</v>
      </c>
      <c r="D125" s="33">
        <f t="shared" si="52"/>
        <v>1.0701449932921125E-4</v>
      </c>
      <c r="E125" s="28">
        <f t="shared" si="43"/>
        <v>1E-4</v>
      </c>
      <c r="F125" s="34">
        <f t="shared" si="67"/>
        <v>1.3522460508943863E-5</v>
      </c>
      <c r="G125" s="30">
        <f t="shared" si="44"/>
        <v>-8.6477539491056136E-5</v>
      </c>
      <c r="H125" s="30">
        <f t="shared" si="72"/>
        <v>2E-3</v>
      </c>
      <c r="I125" s="31">
        <f t="shared" si="71"/>
        <v>-2.0864775394910562E-3</v>
      </c>
      <c r="J125" s="30">
        <f t="shared" si="53"/>
        <v>0.99997946304016194</v>
      </c>
      <c r="K125" s="30">
        <f t="shared" si="54"/>
        <v>0</v>
      </c>
      <c r="L125" s="29">
        <v>9.11E-2</v>
      </c>
      <c r="M125" s="29">
        <v>0.1206</v>
      </c>
      <c r="N125" s="37">
        <f t="shared" si="55"/>
        <v>9.11E-2</v>
      </c>
      <c r="O125" s="37">
        <f t="shared" si="56"/>
        <v>0.1206</v>
      </c>
      <c r="P125" s="32">
        <f t="shared" si="68"/>
        <v>0.4</v>
      </c>
      <c r="Q125" s="32">
        <f t="shared" si="73"/>
        <v>0.30225855511453315</v>
      </c>
      <c r="R125" s="49">
        <v>102</v>
      </c>
      <c r="S125" s="50">
        <f t="shared" si="74"/>
        <v>4.1966817228856627E-4</v>
      </c>
      <c r="T125" s="50">
        <f t="shared" si="74"/>
        <v>0.3339571144631675</v>
      </c>
      <c r="U125" s="50">
        <f t="shared" si="74"/>
        <v>0.40074853735580102</v>
      </c>
      <c r="V125" s="50">
        <f t="shared" si="74"/>
        <v>8.3489278615791876E-2</v>
      </c>
      <c r="W125" s="50">
        <f t="shared" si="74"/>
        <v>8.3489278615791876E-2</v>
      </c>
      <c r="X125" s="50">
        <f t="shared" si="74"/>
        <v>1.1999959961862013E-2</v>
      </c>
      <c r="Y125" s="50">
        <f t="shared" si="74"/>
        <v>7.0692096720539957E-2</v>
      </c>
      <c r="Z125" s="32">
        <f t="shared" si="74"/>
        <v>9.1794079692667446E-5</v>
      </c>
      <c r="AA125" s="32">
        <f t="shared" si="74"/>
        <v>2.8192616347235777E-4</v>
      </c>
      <c r="AB125" s="32">
        <f t="shared" si="74"/>
        <v>0</v>
      </c>
      <c r="AC125" s="32">
        <f t="shared" si="74"/>
        <v>1.3305650519414918E-5</v>
      </c>
      <c r="AE125" s="19">
        <f>AE124*(1-V124-W124-Y124)+$D$5*AG124+X124*AF124</f>
        <v>1.4119828294540069E-5</v>
      </c>
      <c r="AF125" s="19">
        <f t="shared" si="62"/>
        <v>5.3724929751930806E-6</v>
      </c>
      <c r="AG125" s="19">
        <f t="shared" si="63"/>
        <v>1.294821961609954E-4</v>
      </c>
      <c r="AH125" s="19">
        <f t="shared" si="64"/>
        <v>9.9540376625762844E-2</v>
      </c>
      <c r="AI125" s="19">
        <f t="shared" si="65"/>
        <v>9.375132812073475E-2</v>
      </c>
    </row>
    <row r="126" spans="1:35" x14ac:dyDescent="0.25">
      <c r="A126" s="45">
        <f t="shared" si="66"/>
        <v>145</v>
      </c>
      <c r="B126" s="32">
        <f t="shared" si="51"/>
        <v>7.5166928037336211E-2</v>
      </c>
      <c r="C126" s="28">
        <f t="shared" si="42"/>
        <v>1.0000000000000002E-6</v>
      </c>
      <c r="D126" s="33">
        <f t="shared" si="52"/>
        <v>9.7696363085780796E-5</v>
      </c>
      <c r="E126" s="28">
        <f t="shared" si="43"/>
        <v>1E-4</v>
      </c>
      <c r="F126" s="34">
        <f t="shared" si="67"/>
        <v>1.1986152730505646E-5</v>
      </c>
      <c r="G126" s="30">
        <f t="shared" si="44"/>
        <v>-8.8013847269494363E-5</v>
      </c>
      <c r="H126" s="30">
        <f t="shared" si="72"/>
        <v>2E-3</v>
      </c>
      <c r="I126" s="31">
        <f t="shared" si="71"/>
        <v>-2.0880138472694943E-3</v>
      </c>
      <c r="J126" s="30">
        <f t="shared" si="53"/>
        <v>0.9999870138472694</v>
      </c>
      <c r="K126" s="30">
        <f t="shared" si="54"/>
        <v>0</v>
      </c>
      <c r="L126" s="29">
        <v>9.11E-2</v>
      </c>
      <c r="M126" s="29">
        <v>0.1206</v>
      </c>
      <c r="N126" s="37">
        <f t="shared" si="55"/>
        <v>9.11E-2</v>
      </c>
      <c r="O126" s="37">
        <f t="shared" si="56"/>
        <v>0.1206</v>
      </c>
      <c r="P126" s="32">
        <f t="shared" si="68"/>
        <v>0.60000000000000009</v>
      </c>
      <c r="Q126" s="32">
        <f t="shared" si="73"/>
        <v>0.30225855511453315</v>
      </c>
      <c r="R126" s="49">
        <v>103</v>
      </c>
      <c r="S126" s="50">
        <f t="shared" si="74"/>
        <v>4.1966817228856627E-4</v>
      </c>
      <c r="T126" s="50">
        <f t="shared" si="74"/>
        <v>0.3339571144631675</v>
      </c>
      <c r="U126" s="50">
        <f t="shared" si="74"/>
        <v>0.40074853735580102</v>
      </c>
      <c r="V126" s="50">
        <f t="shared" si="74"/>
        <v>8.3489278615791876E-2</v>
      </c>
      <c r="W126" s="50">
        <f t="shared" si="74"/>
        <v>8.3489278615791876E-2</v>
      </c>
      <c r="X126" s="50">
        <f t="shared" si="74"/>
        <v>1.1999959961862013E-2</v>
      </c>
      <c r="Y126" s="50">
        <f t="shared" si="74"/>
        <v>7.0692096720539957E-2</v>
      </c>
      <c r="Z126" s="32">
        <f t="shared" si="74"/>
        <v>9.1794079692667446E-5</v>
      </c>
      <c r="AA126" s="32">
        <f t="shared" si="74"/>
        <v>2.8192616347235777E-4</v>
      </c>
      <c r="AB126" s="32">
        <f t="shared" si="74"/>
        <v>0</v>
      </c>
      <c r="AC126" s="32">
        <f t="shared" si="74"/>
        <v>1.3305650519414918E-5</v>
      </c>
      <c r="AE126" s="19">
        <f t="shared" si="61"/>
        <v>1.3303723141423174E-5</v>
      </c>
      <c r="AF126" s="19">
        <f t="shared" si="62"/>
        <v>5.121267164882042E-6</v>
      </c>
      <c r="AG126" s="19">
        <f t="shared" si="63"/>
        <v>1.2424461761421126E-4</v>
      </c>
      <c r="AH126" s="19">
        <f t="shared" si="64"/>
        <v>9.9543708498743097E-2</v>
      </c>
      <c r="AI126" s="19">
        <f t="shared" si="65"/>
        <v>9.3754301157264699E-2</v>
      </c>
    </row>
    <row r="127" spans="1:35" x14ac:dyDescent="0.25">
      <c r="A127" s="45">
        <f t="shared" si="66"/>
        <v>146</v>
      </c>
      <c r="B127" s="32">
        <f t="shared" si="51"/>
        <v>7.950110550636684E-2</v>
      </c>
      <c r="C127" s="28">
        <f t="shared" si="42"/>
        <v>1.0000000000000002E-6</v>
      </c>
      <c r="D127" s="33">
        <f t="shared" si="52"/>
        <v>8.9189590382762022E-5</v>
      </c>
      <c r="E127" s="28">
        <f t="shared" si="43"/>
        <v>1E-4</v>
      </c>
      <c r="F127" s="34">
        <f t="shared" si="67"/>
        <v>1.0624387269164876E-5</v>
      </c>
      <c r="G127" s="30">
        <f t="shared" si="44"/>
        <v>-8.9375612730835136E-5</v>
      </c>
      <c r="H127" s="30">
        <f t="shared" si="72"/>
        <v>2E-3</v>
      </c>
      <c r="I127" s="31">
        <f t="shared" si="71"/>
        <v>-2.0893756127308353E-3</v>
      </c>
      <c r="J127" s="30">
        <f t="shared" si="53"/>
        <v>0.99998837561273091</v>
      </c>
      <c r="K127" s="30">
        <f t="shared" si="54"/>
        <v>0</v>
      </c>
      <c r="L127" s="29">
        <v>9.11E-2</v>
      </c>
      <c r="M127" s="29">
        <v>0.1206</v>
      </c>
      <c r="N127" s="37">
        <f t="shared" si="55"/>
        <v>9.11E-2</v>
      </c>
      <c r="O127" s="37">
        <f t="shared" si="56"/>
        <v>0.12060000000000001</v>
      </c>
      <c r="P127" s="32">
        <f t="shared" si="68"/>
        <v>0.8</v>
      </c>
      <c r="Q127" s="32">
        <f t="shared" si="73"/>
        <v>0.30225855511453315</v>
      </c>
      <c r="R127" s="49">
        <v>104</v>
      </c>
      <c r="S127" s="50">
        <f t="shared" ref="S127:AC132" si="75">S126</f>
        <v>4.1966817228856627E-4</v>
      </c>
      <c r="T127" s="50">
        <f t="shared" si="75"/>
        <v>0.3339571144631675</v>
      </c>
      <c r="U127" s="50">
        <f t="shared" si="75"/>
        <v>0.40074853735580102</v>
      </c>
      <c r="V127" s="50">
        <f t="shared" si="75"/>
        <v>8.3489278615791876E-2</v>
      </c>
      <c r="W127" s="50">
        <f t="shared" si="75"/>
        <v>8.3489278615791876E-2</v>
      </c>
      <c r="X127" s="50">
        <f t="shared" si="75"/>
        <v>1.1999959961862013E-2</v>
      </c>
      <c r="Y127" s="50">
        <f t="shared" si="75"/>
        <v>7.0692096720539957E-2</v>
      </c>
      <c r="Z127" s="32">
        <f t="shared" si="75"/>
        <v>9.1794079692667446E-5</v>
      </c>
      <c r="AA127" s="32">
        <f t="shared" si="75"/>
        <v>2.8192616347235777E-4</v>
      </c>
      <c r="AB127" s="32">
        <f t="shared" si="75"/>
        <v>0</v>
      </c>
      <c r="AC127" s="32">
        <f t="shared" si="75"/>
        <v>1.3305650519414918E-5</v>
      </c>
      <c r="AE127" s="19">
        <f t="shared" si="61"/>
        <v>1.2578441439659167E-5</v>
      </c>
      <c r="AF127" s="19">
        <f t="shared" si="62"/>
        <v>4.8882059755780875E-6</v>
      </c>
      <c r="AG127" s="19">
        <f t="shared" si="63"/>
        <v>1.192189000788022E-4</v>
      </c>
      <c r="AH127" s="19">
        <f t="shared" si="64"/>
        <v>9.9546871557316813E-2</v>
      </c>
      <c r="AI127" s="19">
        <f t="shared" si="65"/>
        <v>9.3757122159117467E-2</v>
      </c>
    </row>
    <row r="128" spans="1:35" x14ac:dyDescent="0.25">
      <c r="A128" s="45">
        <f t="shared" si="66"/>
        <v>147</v>
      </c>
      <c r="B128" s="32">
        <f t="shared" si="51"/>
        <v>8.3845734082235113E-2</v>
      </c>
      <c r="C128" s="28">
        <f t="shared" si="42"/>
        <v>1.0000000000000002E-6</v>
      </c>
      <c r="D128" s="33">
        <f t="shared" si="52"/>
        <v>8.1423532886892622E-5</v>
      </c>
      <c r="E128" s="28">
        <f t="shared" si="43"/>
        <v>1E-4</v>
      </c>
      <c r="F128" s="34">
        <f t="shared" si="67"/>
        <v>9.4173341007002862E-6</v>
      </c>
      <c r="G128" s="30">
        <f t="shared" si="44"/>
        <v>-9.0582665899299725E-5</v>
      </c>
      <c r="H128" s="30">
        <f t="shared" si="72"/>
        <v>2E-3</v>
      </c>
      <c r="I128" s="31">
        <f t="shared" si="71"/>
        <v>-2.0905826658992998E-3</v>
      </c>
      <c r="J128" s="30">
        <f t="shared" si="53"/>
        <v>0.99998958266589921</v>
      </c>
      <c r="K128" s="30">
        <f t="shared" si="54"/>
        <v>0</v>
      </c>
      <c r="L128" s="29">
        <v>9.11E-2</v>
      </c>
      <c r="M128" s="29">
        <v>0.1206</v>
      </c>
      <c r="N128" s="37">
        <f t="shared" si="55"/>
        <v>9.11E-2</v>
      </c>
      <c r="O128" s="37">
        <f t="shared" si="56"/>
        <v>0.1206</v>
      </c>
      <c r="P128" s="32">
        <f t="shared" si="68"/>
        <v>0</v>
      </c>
      <c r="Q128" s="32">
        <f t="shared" si="73"/>
        <v>0.30225855511453315</v>
      </c>
      <c r="R128" s="49">
        <v>105</v>
      </c>
      <c r="S128" s="50">
        <f t="shared" si="75"/>
        <v>4.1966817228856627E-4</v>
      </c>
      <c r="T128" s="50">
        <f t="shared" si="75"/>
        <v>0.3339571144631675</v>
      </c>
      <c r="U128" s="50">
        <f t="shared" si="75"/>
        <v>0.40074853735580102</v>
      </c>
      <c r="V128" s="50">
        <f t="shared" si="75"/>
        <v>8.3489278615791876E-2</v>
      </c>
      <c r="W128" s="50">
        <f t="shared" si="75"/>
        <v>8.3489278615791876E-2</v>
      </c>
      <c r="X128" s="50">
        <f t="shared" si="75"/>
        <v>1.1999959961862013E-2</v>
      </c>
      <c r="Y128" s="50">
        <f t="shared" si="75"/>
        <v>7.0692096720539957E-2</v>
      </c>
      <c r="Z128" s="32">
        <f t="shared" si="75"/>
        <v>9.1794079692667446E-5</v>
      </c>
      <c r="AA128" s="32">
        <f t="shared" si="75"/>
        <v>2.8192616347235777E-4</v>
      </c>
      <c r="AB128" s="32">
        <f t="shared" si="75"/>
        <v>0</v>
      </c>
      <c r="AC128" s="32">
        <f t="shared" si="75"/>
        <v>1.3305650519414918E-5</v>
      </c>
      <c r="AE128" s="19">
        <f t="shared" si="61"/>
        <v>1.1926665213750882E-5</v>
      </c>
      <c r="AF128" s="19">
        <f t="shared" si="62"/>
        <v>4.670685980899856E-6</v>
      </c>
      <c r="AG128" s="19">
        <f t="shared" si="63"/>
        <v>1.1439647373805999E-4</v>
      </c>
      <c r="AH128" s="19">
        <f t="shared" si="64"/>
        <v>9.9549880663713716E-2</v>
      </c>
      <c r="AI128" s="19">
        <f t="shared" si="65"/>
        <v>9.3759804775281883E-2</v>
      </c>
    </row>
    <row r="129" spans="1:56" x14ac:dyDescent="0.25">
      <c r="A129" s="45">
        <f t="shared" si="66"/>
        <v>148</v>
      </c>
      <c r="B129" s="32">
        <f t="shared" si="51"/>
        <v>8.8222342400273324E-2</v>
      </c>
      <c r="C129" s="28">
        <f t="shared" si="42"/>
        <v>1.0000000000000002E-6</v>
      </c>
      <c r="D129" s="33">
        <f t="shared" si="52"/>
        <v>7.5700467266338209E-5</v>
      </c>
      <c r="E129" s="28">
        <f t="shared" si="43"/>
        <v>1E-4</v>
      </c>
      <c r="F129" s="34">
        <f t="shared" si="67"/>
        <v>8.5512035948011658E-6</v>
      </c>
      <c r="G129" s="30">
        <f t="shared" si="44"/>
        <v>-9.1448796405198837E-5</v>
      </c>
      <c r="H129" s="30">
        <f t="shared" si="72"/>
        <v>2E-3</v>
      </c>
      <c r="I129" s="31">
        <f t="shared" si="71"/>
        <v>-2.0914487964051988E-3</v>
      </c>
      <c r="J129" s="30">
        <f t="shared" si="53"/>
        <v>0.9999904487964052</v>
      </c>
      <c r="K129" s="30">
        <f t="shared" si="54"/>
        <v>0</v>
      </c>
      <c r="L129" s="29">
        <v>9.11E-2</v>
      </c>
      <c r="M129" s="29">
        <v>0.1206</v>
      </c>
      <c r="N129" s="37">
        <f t="shared" si="55"/>
        <v>7.288E-2</v>
      </c>
      <c r="O129" s="37">
        <f t="shared" si="56"/>
        <v>9.648000000000001E-2</v>
      </c>
      <c r="P129" s="32">
        <f t="shared" si="68"/>
        <v>0.2</v>
      </c>
      <c r="Q129" s="32">
        <f t="shared" si="73"/>
        <v>0.30225855511453315</v>
      </c>
      <c r="R129" s="49">
        <v>106</v>
      </c>
      <c r="S129" s="50">
        <f t="shared" si="75"/>
        <v>4.1966817228856627E-4</v>
      </c>
      <c r="T129" s="50">
        <f t="shared" si="75"/>
        <v>0.3339571144631675</v>
      </c>
      <c r="U129" s="50">
        <f t="shared" si="75"/>
        <v>0.40074853735580102</v>
      </c>
      <c r="V129" s="50">
        <f t="shared" si="75"/>
        <v>8.3489278615791876E-2</v>
      </c>
      <c r="W129" s="50">
        <f t="shared" si="75"/>
        <v>8.3489278615791876E-2</v>
      </c>
      <c r="X129" s="50">
        <f t="shared" si="75"/>
        <v>1.1999959961862013E-2</v>
      </c>
      <c r="Y129" s="50">
        <f t="shared" si="75"/>
        <v>7.0692096720539957E-2</v>
      </c>
      <c r="Z129" s="32">
        <f t="shared" si="75"/>
        <v>9.1794079692667446E-5</v>
      </c>
      <c r="AA129" s="32">
        <f t="shared" si="75"/>
        <v>2.8192616347235777E-4</v>
      </c>
      <c r="AB129" s="32">
        <f t="shared" si="75"/>
        <v>0</v>
      </c>
      <c r="AC129" s="32">
        <f t="shared" si="75"/>
        <v>1.3305650519414918E-5</v>
      </c>
      <c r="AE129" s="19">
        <f t="shared" si="61"/>
        <v>1.1334997153701759E-5</v>
      </c>
      <c r="AF129" s="19">
        <f t="shared" si="62"/>
        <v>4.4666356150623466E-6</v>
      </c>
      <c r="AG129" s="19">
        <f t="shared" si="63"/>
        <v>1.0976911542593164E-4</v>
      </c>
      <c r="AH129" s="19">
        <f t="shared" si="64"/>
        <v>9.9552748182964002E-2</v>
      </c>
      <c r="AI129" s="19">
        <f t="shared" si="65"/>
        <v>9.376236033276962E-2</v>
      </c>
    </row>
    <row r="130" spans="1:56" x14ac:dyDescent="0.25">
      <c r="A130" s="45">
        <f t="shared" si="66"/>
        <v>149</v>
      </c>
      <c r="B130" s="32">
        <f t="shared" si="51"/>
        <v>9.2652284366735227E-2</v>
      </c>
      <c r="C130" s="28">
        <f t="shared" si="42"/>
        <v>1.0000000000000002E-6</v>
      </c>
      <c r="D130" s="33">
        <f t="shared" si="52"/>
        <v>7.167373288763749E-5</v>
      </c>
      <c r="E130" s="28">
        <f t="shared" si="43"/>
        <v>1E-4</v>
      </c>
      <c r="F130" s="34">
        <f t="shared" si="67"/>
        <v>7.9542950796054937E-6</v>
      </c>
      <c r="G130" s="30">
        <f t="shared" si="44"/>
        <v>-9.2045704920394508E-5</v>
      </c>
      <c r="H130" s="30">
        <f t="shared" si="72"/>
        <v>2E-3</v>
      </c>
      <c r="I130" s="31">
        <f t="shared" si="71"/>
        <v>-2.0920457049203945E-3</v>
      </c>
      <c r="J130" s="30">
        <f t="shared" si="53"/>
        <v>0.99999104570492048</v>
      </c>
      <c r="K130" s="30">
        <f t="shared" si="54"/>
        <v>0</v>
      </c>
      <c r="L130" s="29">
        <v>9.11E-2</v>
      </c>
      <c r="M130" s="29">
        <v>0.1206</v>
      </c>
      <c r="N130" s="37">
        <f t="shared" si="55"/>
        <v>5.466E-2</v>
      </c>
      <c r="O130" s="37">
        <f t="shared" si="56"/>
        <v>7.2359999999999994E-2</v>
      </c>
      <c r="P130" s="32">
        <f t="shared" si="68"/>
        <v>0.4</v>
      </c>
      <c r="Q130" s="32">
        <f t="shared" si="73"/>
        <v>0.30225855511453315</v>
      </c>
      <c r="R130" s="49">
        <v>107</v>
      </c>
      <c r="S130" s="50">
        <f t="shared" si="75"/>
        <v>4.1966817228856627E-4</v>
      </c>
      <c r="T130" s="50">
        <f t="shared" si="75"/>
        <v>0.3339571144631675</v>
      </c>
      <c r="U130" s="50">
        <f t="shared" si="75"/>
        <v>0.40074853735580102</v>
      </c>
      <c r="V130" s="50">
        <f t="shared" si="75"/>
        <v>8.3489278615791876E-2</v>
      </c>
      <c r="W130" s="50">
        <f t="shared" si="75"/>
        <v>8.3489278615791876E-2</v>
      </c>
      <c r="X130" s="50">
        <f t="shared" si="75"/>
        <v>1.1999959961862013E-2</v>
      </c>
      <c r="Y130" s="50">
        <f t="shared" si="75"/>
        <v>7.0692096720539957E-2</v>
      </c>
      <c r="Z130" s="32">
        <f t="shared" si="75"/>
        <v>9.1794079692667446E-5</v>
      </c>
      <c r="AA130" s="32">
        <f t="shared" si="75"/>
        <v>2.8192616347235777E-4</v>
      </c>
      <c r="AB130" s="32">
        <f t="shared" si="75"/>
        <v>0</v>
      </c>
      <c r="AC130" s="32">
        <f t="shared" si="75"/>
        <v>1.3305650519414918E-5</v>
      </c>
      <c r="AE130" s="19">
        <f t="shared" si="61"/>
        <v>1.0793042037062048E-5</v>
      </c>
      <c r="AF130" s="19">
        <f t="shared" si="62"/>
        <v>4.2744076507453616E-6</v>
      </c>
      <c r="AG130" s="19">
        <f t="shared" si="63"/>
        <v>1.053289346049369E-4</v>
      </c>
      <c r="AH130" s="19">
        <f t="shared" si="64"/>
        <v>9.9555484531389113E-2</v>
      </c>
      <c r="AI130" s="19">
        <f t="shared" si="65"/>
        <v>9.3764798348246456E-2</v>
      </c>
    </row>
    <row r="131" spans="1:56" x14ac:dyDescent="0.25">
      <c r="A131" s="45">
        <f t="shared" si="66"/>
        <v>150</v>
      </c>
      <c r="B131" s="32">
        <f t="shared" si="51"/>
        <v>9.7156192847108303E-2</v>
      </c>
      <c r="C131" s="28">
        <f t="shared" si="42"/>
        <v>1.0000000000000002E-6</v>
      </c>
      <c r="D131" s="33">
        <f t="shared" si="52"/>
        <v>6.9108956096350978E-5</v>
      </c>
      <c r="E131" s="28">
        <f t="shared" si="43"/>
        <v>1E-4</v>
      </c>
      <c r="F131" s="34">
        <f t="shared" si="67"/>
        <v>7.5796880493120306E-6</v>
      </c>
      <c r="G131" s="30">
        <f t="shared" si="44"/>
        <v>-9.2420311950687978E-5</v>
      </c>
      <c r="H131" s="30">
        <f t="shared" si="72"/>
        <v>2E-3</v>
      </c>
      <c r="I131" s="31">
        <f t="shared" si="71"/>
        <v>-2.0924203119506882E-3</v>
      </c>
      <c r="J131" s="30">
        <f t="shared" si="53"/>
        <v>0.99999142031195076</v>
      </c>
      <c r="K131" s="30">
        <f t="shared" si="54"/>
        <v>0</v>
      </c>
      <c r="L131" s="29">
        <v>9.11E-2</v>
      </c>
      <c r="M131" s="29">
        <v>0.1206</v>
      </c>
      <c r="N131" s="37">
        <f t="shared" si="55"/>
        <v>3.6439999999999993E-2</v>
      </c>
      <c r="O131" s="37">
        <f t="shared" si="56"/>
        <v>4.8239999999999991E-2</v>
      </c>
      <c r="P131" s="32">
        <f t="shared" si="68"/>
        <v>0.60000000000000009</v>
      </c>
      <c r="Q131" s="32">
        <f t="shared" si="73"/>
        <v>0.30225855511453315</v>
      </c>
      <c r="R131" s="49">
        <v>108</v>
      </c>
      <c r="S131" s="50">
        <f t="shared" si="75"/>
        <v>4.1966817228856627E-4</v>
      </c>
      <c r="T131" s="50">
        <f t="shared" si="75"/>
        <v>0.3339571144631675</v>
      </c>
      <c r="U131" s="50">
        <f t="shared" si="75"/>
        <v>0.40074853735580102</v>
      </c>
      <c r="V131" s="50">
        <f t="shared" si="75"/>
        <v>8.3489278615791876E-2</v>
      </c>
      <c r="W131" s="50">
        <f t="shared" si="75"/>
        <v>8.3489278615791876E-2</v>
      </c>
      <c r="X131" s="50">
        <f t="shared" si="75"/>
        <v>1.1999959961862013E-2</v>
      </c>
      <c r="Y131" s="50">
        <f t="shared" si="75"/>
        <v>7.0692096720539957E-2</v>
      </c>
      <c r="Z131" s="32">
        <f t="shared" si="75"/>
        <v>9.1794079692667446E-5</v>
      </c>
      <c r="AA131" s="32">
        <f t="shared" si="75"/>
        <v>2.8192616347235777E-4</v>
      </c>
      <c r="AB131" s="32">
        <f t="shared" si="75"/>
        <v>0</v>
      </c>
      <c r="AC131" s="32">
        <f t="shared" si="75"/>
        <v>1.3305650519414918E-5</v>
      </c>
      <c r="AE131" s="19">
        <f t="shared" si="61"/>
        <v>1.0292704671679234E-5</v>
      </c>
      <c r="AF131" s="19">
        <f t="shared" si="62"/>
        <v>4.092681663114141E-6</v>
      </c>
      <c r="AG131" s="19">
        <f t="shared" si="63"/>
        <v>1.0106835991128163E-4</v>
      </c>
      <c r="AH131" s="19">
        <f t="shared" si="64"/>
        <v>9.955809859729696E-2</v>
      </c>
      <c r="AI131" s="19">
        <f t="shared" si="65"/>
        <v>9.3767126920385288E-2</v>
      </c>
    </row>
    <row r="132" spans="1:56" x14ac:dyDescent="0.25">
      <c r="A132" s="45">
        <f t="shared" si="66"/>
        <v>151</v>
      </c>
      <c r="B132" s="32">
        <f t="shared" si="51"/>
        <v>0.10175369160946084</v>
      </c>
      <c r="C132" s="28">
        <f t="shared" si="42"/>
        <v>1.0000000000000002E-6</v>
      </c>
      <c r="D132" s="33">
        <f t="shared" si="52"/>
        <v>6.7861192560072047E-5</v>
      </c>
      <c r="E132" s="28">
        <f t="shared" si="43"/>
        <v>1E-4</v>
      </c>
      <c r="F132" s="34">
        <f t="shared" si="67"/>
        <v>7.3990531873083485E-6</v>
      </c>
      <c r="G132" s="30">
        <f t="shared" si="44"/>
        <v>-9.2600946812691659E-5</v>
      </c>
      <c r="H132" s="30">
        <f t="shared" si="72"/>
        <v>2E-3</v>
      </c>
      <c r="I132" s="31">
        <f t="shared" si="71"/>
        <v>-2.0926009468126916E-3</v>
      </c>
      <c r="J132" s="30">
        <f t="shared" si="53"/>
        <v>0.99999160094681272</v>
      </c>
      <c r="K132" s="30">
        <f t="shared" si="54"/>
        <v>0</v>
      </c>
      <c r="L132" s="29">
        <v>9.11E-2</v>
      </c>
      <c r="M132" s="29">
        <v>0.1206</v>
      </c>
      <c r="N132" s="37">
        <f t="shared" si="55"/>
        <v>1.8219999999999997E-2</v>
      </c>
      <c r="O132" s="37">
        <f t="shared" si="56"/>
        <v>2.4119999999999996E-2</v>
      </c>
      <c r="P132" s="32">
        <f t="shared" si="68"/>
        <v>0.8</v>
      </c>
      <c r="Q132" s="32">
        <f t="shared" si="73"/>
        <v>0.30225855511453315</v>
      </c>
      <c r="R132" s="49">
        <v>109</v>
      </c>
      <c r="S132" s="50">
        <f t="shared" si="75"/>
        <v>4.1966817228856627E-4</v>
      </c>
      <c r="T132" s="50">
        <f t="shared" si="75"/>
        <v>0.3339571144631675</v>
      </c>
      <c r="U132" s="50">
        <f t="shared" si="75"/>
        <v>0.40074853735580102</v>
      </c>
      <c r="V132" s="50">
        <f t="shared" si="75"/>
        <v>8.3489278615791876E-2</v>
      </c>
      <c r="W132" s="50">
        <f t="shared" si="75"/>
        <v>8.3489278615791876E-2</v>
      </c>
      <c r="X132" s="50">
        <f t="shared" si="75"/>
        <v>1.1999959961862013E-2</v>
      </c>
      <c r="Y132" s="50">
        <f t="shared" si="75"/>
        <v>7.0692096720539957E-2</v>
      </c>
      <c r="Z132" s="32">
        <f t="shared" si="75"/>
        <v>9.1794079692667446E-5</v>
      </c>
      <c r="AA132" s="32">
        <f t="shared" si="75"/>
        <v>2.8192616347235777E-4</v>
      </c>
      <c r="AB132" s="32">
        <f t="shared" si="75"/>
        <v>0</v>
      </c>
      <c r="AC132" s="32">
        <f t="shared" si="75"/>
        <v>1.3305650519414918E-5</v>
      </c>
      <c r="AE132" s="19">
        <f t="shared" si="61"/>
        <v>9.8276532692109457E-6</v>
      </c>
      <c r="AF132" s="19">
        <f t="shared" si="62"/>
        <v>3.9203894075667997E-6</v>
      </c>
      <c r="AG132" s="19">
        <f t="shared" si="63"/>
        <v>9.6980126244223662E-5</v>
      </c>
      <c r="AH132" s="19">
        <f t="shared" si="64"/>
        <v>9.9560598063975367E-2</v>
      </c>
      <c r="AI132" s="19">
        <f t="shared" si="65"/>
        <v>9.3769353031031968E-2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F3F-7F08-274E-86B8-303ABC98B6BE}">
  <dimension ref="A2:CB142"/>
  <sheetViews>
    <sheetView zoomScale="85" zoomScaleNormal="85" workbookViewId="0">
      <selection activeCell="I16" sqref="I16"/>
    </sheetView>
  </sheetViews>
  <sheetFormatPr defaultColWidth="8.875" defaultRowHeight="15.75" x14ac:dyDescent="0.25"/>
  <cols>
    <col min="1" max="1" width="10.625" style="24" customWidth="1"/>
    <col min="2" max="2" width="13.5" style="24" bestFit="1" customWidth="1"/>
    <col min="3" max="3" width="14.625" style="1" customWidth="1"/>
    <col min="4" max="6" width="9" style="1" bestFit="1" customWidth="1"/>
    <col min="7" max="7" width="10.625" style="1" customWidth="1"/>
    <col min="8" max="8" width="17.375" style="1" bestFit="1" customWidth="1"/>
    <col min="9" max="9" width="9.875" style="1" customWidth="1"/>
    <col min="10" max="10" width="9" style="1" bestFit="1" customWidth="1"/>
    <col min="11" max="11" width="14.5" style="1" bestFit="1" customWidth="1"/>
    <col min="12" max="12" width="10.875" style="1" bestFit="1" customWidth="1"/>
    <col min="13" max="13" width="12.875" style="1" bestFit="1" customWidth="1"/>
    <col min="14" max="15" width="13.875" style="1" bestFit="1" customWidth="1"/>
    <col min="16" max="16" width="9.875" style="1" customWidth="1"/>
    <col min="17" max="17" width="11" style="1" bestFit="1" customWidth="1"/>
    <col min="18" max="18" width="14.875" style="1" bestFit="1" customWidth="1"/>
    <col min="19" max="19" width="11" style="1" customWidth="1"/>
    <col min="20" max="20" width="9" style="1" bestFit="1" customWidth="1"/>
    <col min="21" max="21" width="10.5" style="1" customWidth="1"/>
    <col min="22" max="22" width="9" style="1" bestFit="1" customWidth="1"/>
    <col min="23" max="23" width="10.625" style="1" customWidth="1"/>
    <col min="24" max="24" width="13.625" style="1" bestFit="1" customWidth="1"/>
    <col min="25" max="25" width="10.125" style="1" bestFit="1" customWidth="1"/>
    <col min="26" max="26" width="9" style="1" bestFit="1" customWidth="1"/>
    <col min="27" max="27" width="14.625" style="1" customWidth="1"/>
    <col min="28" max="28" width="9.625" style="1" bestFit="1" customWidth="1"/>
    <col min="29" max="29" width="9" style="1" bestFit="1" customWidth="1"/>
    <col min="30" max="30" width="8.875" style="1"/>
    <col min="31" max="31" width="13.125" style="1" bestFit="1" customWidth="1"/>
    <col min="32" max="32" width="12.5" style="1" bestFit="1" customWidth="1"/>
    <col min="33" max="33" width="7.625" style="1" bestFit="1" customWidth="1"/>
    <col min="34" max="35" width="12" style="1" bestFit="1" customWidth="1"/>
    <col min="36" max="36" width="8.875" style="1"/>
    <col min="37" max="37" width="14.125" style="1" customWidth="1"/>
    <col min="38" max="38" width="16.375" style="1" customWidth="1"/>
    <col min="39" max="41" width="9" style="1" bestFit="1" customWidth="1"/>
    <col min="42" max="42" width="11.125" style="1" customWidth="1"/>
    <col min="43" max="43" width="11.125" style="3" customWidth="1"/>
    <col min="44" max="44" width="9.125" style="1" customWidth="1"/>
    <col min="45" max="45" width="12.5" style="1" customWidth="1"/>
    <col min="46" max="46" width="21.375" style="1" bestFit="1" customWidth="1"/>
    <col min="47" max="47" width="29" style="1" customWidth="1"/>
    <col min="48" max="48" width="15" style="1" bestFit="1" customWidth="1"/>
    <col min="49" max="51" width="9.125" style="1" customWidth="1"/>
    <col min="52" max="52" width="10.125" style="1" customWidth="1"/>
    <col min="53" max="54" width="9.125" style="1" customWidth="1"/>
    <col min="55" max="55" width="12.125" style="1" customWidth="1"/>
    <col min="56" max="56" width="9.5" style="1" bestFit="1" customWidth="1"/>
    <col min="57" max="57" width="19.125" style="1" bestFit="1" customWidth="1"/>
    <col min="58" max="58" width="13.375" style="1" customWidth="1"/>
    <col min="59" max="59" width="10.625" style="1" customWidth="1"/>
    <col min="60" max="60" width="11.125" style="1" customWidth="1"/>
    <col min="61" max="61" width="13.875" style="1" bestFit="1" customWidth="1"/>
    <col min="62" max="62" width="17.125" style="1" bestFit="1" customWidth="1"/>
    <col min="63" max="63" width="8.875" style="1"/>
    <col min="64" max="64" width="9.375" style="1" bestFit="1" customWidth="1"/>
    <col min="65" max="65" width="16.875" style="1" bestFit="1" customWidth="1"/>
    <col min="66" max="66" width="10.375" style="1" customWidth="1"/>
    <col min="67" max="68" width="9" style="1" bestFit="1" customWidth="1"/>
    <col min="69" max="69" width="9.375" style="1" bestFit="1" customWidth="1"/>
    <col min="70" max="70" width="10.375" style="1" bestFit="1" customWidth="1"/>
    <col min="71" max="71" width="9" style="1" bestFit="1" customWidth="1"/>
    <col min="72" max="72" width="10.375" style="1" bestFit="1" customWidth="1"/>
    <col min="73" max="76" width="8.875" style="1"/>
    <col min="77" max="77" width="13.875" style="1" customWidth="1"/>
    <col min="78" max="16384" width="8.875" style="1"/>
  </cols>
  <sheetData>
    <row r="2" spans="1:80" x14ac:dyDescent="0.25">
      <c r="F2" s="5"/>
      <c r="G2" s="5"/>
      <c r="H2" s="5"/>
      <c r="I2" s="1" t="s">
        <v>0</v>
      </c>
      <c r="J2" s="5"/>
      <c r="K2" s="5"/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B2" s="5"/>
      <c r="AC2" s="5"/>
      <c r="AD2" s="5"/>
      <c r="AK2" s="4"/>
      <c r="AL2" s="25"/>
      <c r="AM2" s="24"/>
      <c r="AN2" s="25"/>
      <c r="AP2" s="1" t="s">
        <v>6</v>
      </c>
    </row>
    <row r="3" spans="1:80" x14ac:dyDescent="0.25">
      <c r="E3" s="7" t="s">
        <v>7</v>
      </c>
      <c r="G3" s="5"/>
      <c r="H3" s="5"/>
      <c r="I3" s="7">
        <f>0.6</f>
        <v>0.6</v>
      </c>
      <c r="Q3" s="5" t="s">
        <v>8</v>
      </c>
      <c r="S3" s="5">
        <v>0.25</v>
      </c>
      <c r="V3" s="1">
        <v>25</v>
      </c>
      <c r="W3" s="1">
        <v>25</v>
      </c>
      <c r="X3" s="1">
        <v>0.49099999999999999</v>
      </c>
      <c r="Y3" s="1">
        <f>LN(1/(1-X3))</f>
        <v>0.67530726243161432</v>
      </c>
      <c r="Z3" s="1">
        <f>(EXP(Y3)-1)/EXP(Y3)</f>
        <v>0.49099999999999999</v>
      </c>
      <c r="AB3" s="5"/>
      <c r="AC3" s="5"/>
      <c r="AD3" s="5"/>
      <c r="AE3" s="5"/>
      <c r="AK3" s="25"/>
      <c r="AL3" s="4"/>
      <c r="AN3" s="26"/>
      <c r="AP3" s="1" t="s">
        <v>9</v>
      </c>
    </row>
    <row r="4" spans="1:80" x14ac:dyDescent="0.25">
      <c r="D4" s="1" t="s">
        <v>10</v>
      </c>
      <c r="E4" s="1" t="s">
        <v>11</v>
      </c>
      <c r="F4" s="1" t="s">
        <v>12</v>
      </c>
      <c r="G4" s="5"/>
      <c r="H4" s="5"/>
      <c r="Q4" s="5"/>
      <c r="S4" s="5"/>
      <c r="V4" s="1">
        <v>40</v>
      </c>
      <c r="W4" s="1">
        <v>40</v>
      </c>
      <c r="X4" s="1">
        <v>0.61699999999999999</v>
      </c>
      <c r="Y4" s="1">
        <f t="shared" ref="Y4" si="0">LN(1/(1-X4))</f>
        <v>0.95972028980149116</v>
      </c>
      <c r="Z4" s="1">
        <f t="shared" ref="Z4:Z6" si="1">(EXP(Y4)-1)/EXP(Y4)</f>
        <v>0.61699999999999999</v>
      </c>
      <c r="AB4" s="5"/>
      <c r="AC4" s="5"/>
      <c r="AD4" s="5"/>
      <c r="AE4" s="5"/>
      <c r="AF4" s="4"/>
      <c r="AG4" s="6"/>
      <c r="AI4" s="6"/>
      <c r="AK4" s="25"/>
      <c r="AL4" s="4"/>
      <c r="AN4" s="4"/>
      <c r="AP4" s="1" t="s">
        <v>13</v>
      </c>
      <c r="BU4" s="8"/>
      <c r="BV4" s="51" t="s">
        <v>14</v>
      </c>
      <c r="BW4" s="51"/>
      <c r="BX4" s="51"/>
      <c r="BY4" s="51"/>
      <c r="BZ4" s="51"/>
      <c r="CA4" s="8"/>
    </row>
    <row r="5" spans="1:80" ht="14.1" customHeight="1" x14ac:dyDescent="0.25">
      <c r="C5" s="9" t="s">
        <v>15</v>
      </c>
      <c r="D5" s="9">
        <f>(1-EXP(-$N$6))*F5/SUM($F$5,$F$13,$F$14)</f>
        <v>2.1783166994732678E-2</v>
      </c>
      <c r="E5" s="3">
        <f>D5</f>
        <v>2.1783166994732678E-2</v>
      </c>
      <c r="F5" s="10">
        <v>0.13800000000000001</v>
      </c>
      <c r="G5" s="11"/>
      <c r="H5" s="11" t="s">
        <v>22</v>
      </c>
      <c r="I5" s="10">
        <v>0.01</v>
      </c>
      <c r="N5" s="12" t="s">
        <v>16</v>
      </c>
      <c r="O5" s="1" t="s">
        <v>17</v>
      </c>
      <c r="Q5" s="11" t="s">
        <v>18</v>
      </c>
      <c r="S5" s="7">
        <f>E8/E9</f>
        <v>1</v>
      </c>
      <c r="V5" s="1">
        <v>60</v>
      </c>
      <c r="W5" s="1">
        <v>65</v>
      </c>
      <c r="X5" s="1">
        <v>0.88500000000000001</v>
      </c>
      <c r="Y5" s="1">
        <f>LN(1/(1-X5))</f>
        <v>2.1628231506188871</v>
      </c>
      <c r="Z5" s="1">
        <f t="shared" si="1"/>
        <v>0.88500000000000001</v>
      </c>
      <c r="AB5" s="7"/>
      <c r="AE5" s="5"/>
      <c r="AF5" s="4"/>
      <c r="AG5" s="6"/>
      <c r="AI5" s="6"/>
      <c r="AK5" s="25"/>
      <c r="AL5" s="4"/>
      <c r="AN5" s="4"/>
      <c r="AR5" s="1" t="s">
        <v>19</v>
      </c>
      <c r="BD5" s="13">
        <f>AL23/(D23+F23)</f>
        <v>0</v>
      </c>
      <c r="BE5" s="13"/>
      <c r="BU5" s="8"/>
      <c r="BV5" s="51"/>
      <c r="BW5" s="51"/>
      <c r="BX5" s="51"/>
      <c r="BY5" s="51"/>
      <c r="BZ5" s="51"/>
      <c r="CA5" s="8"/>
      <c r="CB5" s="1" t="s">
        <v>20</v>
      </c>
    </row>
    <row r="6" spans="1:80" x14ac:dyDescent="0.25">
      <c r="C6" s="1" t="s">
        <v>21</v>
      </c>
      <c r="D6" s="1">
        <f>E6</f>
        <v>8.4000000000000005E-2</v>
      </c>
      <c r="E6" s="3">
        <v>8.4000000000000005E-2</v>
      </c>
      <c r="F6" s="10">
        <v>8.4000000000000005E-2</v>
      </c>
      <c r="G6" s="11"/>
      <c r="H6" s="11" t="s">
        <v>26</v>
      </c>
      <c r="I6" s="10">
        <v>2.0000000000000001E-4</v>
      </c>
      <c r="M6" s="1" t="s">
        <v>23</v>
      </c>
      <c r="N6" s="14">
        <f>-LN(H43/H23)/(A43-A23)</f>
        <v>8.4443646143766621E-2</v>
      </c>
      <c r="O6" s="1" t="str">
        <f>CONCATENATE(FIXED(S5,3)," times X")</f>
        <v>1.000 times X</v>
      </c>
      <c r="Q6" s="11"/>
      <c r="W6" s="1">
        <v>110</v>
      </c>
      <c r="X6" s="1">
        <f>X8*W6+X9</f>
        <v>1.3269183673469387</v>
      </c>
      <c r="Y6" s="1">
        <f>Y9+Y8*W6</f>
        <v>3.8195394168275056</v>
      </c>
      <c r="Z6" s="1">
        <f t="shared" si="1"/>
        <v>0.97806209720343218</v>
      </c>
      <c r="AF6" s="4"/>
      <c r="AG6" s="6"/>
      <c r="AI6" s="6"/>
      <c r="AK6" s="25"/>
      <c r="AL6" s="4"/>
      <c r="AN6" s="4"/>
      <c r="AP6" s="1" t="s">
        <v>24</v>
      </c>
    </row>
    <row r="7" spans="1:80" x14ac:dyDescent="0.25">
      <c r="C7" s="1" t="s">
        <v>25</v>
      </c>
      <c r="D7" s="1">
        <f>E7</f>
        <v>0.13700000000000001</v>
      </c>
      <c r="E7" s="3">
        <v>0.13700000000000001</v>
      </c>
      <c r="F7" s="10">
        <v>0.13700000000000001</v>
      </c>
      <c r="G7" s="11"/>
      <c r="H7" s="5" t="s">
        <v>32</v>
      </c>
      <c r="I7" s="10">
        <v>0.26064099314276795</v>
      </c>
      <c r="L7" s="1" t="s">
        <v>27</v>
      </c>
      <c r="M7" s="1" t="s">
        <v>28</v>
      </c>
      <c r="N7" s="10">
        <v>0</v>
      </c>
      <c r="Q7" s="11" t="s">
        <v>29</v>
      </c>
      <c r="S7" s="7">
        <f>E10/E11</f>
        <v>1.2</v>
      </c>
      <c r="AB7" s="7"/>
      <c r="AF7" s="4"/>
      <c r="AG7" s="6"/>
      <c r="AI7" s="6"/>
      <c r="AK7" s="25"/>
      <c r="AL7" s="4"/>
      <c r="AN7" s="4"/>
      <c r="AP7" s="1" t="s">
        <v>30</v>
      </c>
    </row>
    <row r="8" spans="1:80" x14ac:dyDescent="0.25">
      <c r="C8" s="1" t="s">
        <v>31</v>
      </c>
      <c r="E8" s="3">
        <v>0.02</v>
      </c>
      <c r="F8" s="10">
        <v>3.5000000000000003E-2</v>
      </c>
      <c r="G8" s="11"/>
      <c r="H8" s="5" t="s">
        <v>37</v>
      </c>
      <c r="I8" s="10">
        <v>1.3081720049037718E-2</v>
      </c>
      <c r="K8" s="11"/>
      <c r="L8" s="17">
        <f>AG4</f>
        <v>0</v>
      </c>
      <c r="W8" s="1" t="s">
        <v>33</v>
      </c>
      <c r="X8" s="1">
        <f>SLOPE(X3:X5,W3:W5)</f>
        <v>9.9387755102040808E-3</v>
      </c>
      <c r="Y8" s="1">
        <f>SLOPE(Y3:Y5,W3:W5)</f>
        <v>3.830383773815263E-2</v>
      </c>
      <c r="AF8" s="4"/>
      <c r="AG8" s="6"/>
      <c r="AI8" s="6"/>
      <c r="AK8" s="25"/>
      <c r="AL8" s="4"/>
      <c r="AN8" s="4"/>
      <c r="AP8" s="1" t="s">
        <v>34</v>
      </c>
      <c r="CB8" s="1" t="s">
        <v>35</v>
      </c>
    </row>
    <row r="9" spans="1:80" x14ac:dyDescent="0.25">
      <c r="C9" s="1" t="s">
        <v>36</v>
      </c>
      <c r="E9" s="3">
        <f>0.04-E8</f>
        <v>0.02</v>
      </c>
      <c r="F9" s="10">
        <v>5.099999999999999E-2</v>
      </c>
      <c r="G9" s="5"/>
      <c r="H9" s="5" t="s">
        <v>41</v>
      </c>
      <c r="I9" s="10">
        <v>62</v>
      </c>
      <c r="K9" s="5"/>
      <c r="O9" s="1">
        <v>0.5</v>
      </c>
      <c r="P9" s="1">
        <f>0.5*(1-0.5)/0.5</f>
        <v>0.5</v>
      </c>
      <c r="W9" s="1" t="s">
        <v>38</v>
      </c>
      <c r="X9" s="1">
        <f>INTERCEPT(X3:X5,W3:W5)</f>
        <v>0.23365306122448981</v>
      </c>
      <c r="Y9" s="1">
        <f>INTERCEPT(Y3:Y5,W3:W5)</f>
        <v>-0.39388273436928323</v>
      </c>
      <c r="AC9" s="5"/>
      <c r="AD9" s="5"/>
      <c r="AF9" s="4"/>
      <c r="AG9" s="6"/>
      <c r="AI9" s="6"/>
      <c r="AK9" s="25"/>
      <c r="AL9" s="4"/>
      <c r="AN9" s="4"/>
      <c r="AR9" s="1" t="s">
        <v>39</v>
      </c>
    </row>
    <row r="10" spans="1:80" x14ac:dyDescent="0.25">
      <c r="C10" s="9" t="s">
        <v>40</v>
      </c>
      <c r="D10" s="9">
        <f>E10</f>
        <v>0.12</v>
      </c>
      <c r="E10" s="3">
        <v>0.12</v>
      </c>
      <c r="F10" s="10">
        <v>0.17899999999999999</v>
      </c>
      <c r="G10" s="5"/>
      <c r="K10" s="5"/>
      <c r="AB10" s="7"/>
      <c r="AC10" s="5"/>
      <c r="AD10" s="5"/>
      <c r="AE10" s="5"/>
      <c r="AF10" s="4"/>
      <c r="AG10" s="6"/>
      <c r="AI10" s="6"/>
      <c r="AK10" s="25"/>
      <c r="AL10" s="4"/>
      <c r="AN10" s="4"/>
      <c r="AP10" s="9" t="s">
        <v>42</v>
      </c>
    </row>
    <row r="11" spans="1:80" x14ac:dyDescent="0.25">
      <c r="B11" s="1" t="str">
        <f t="shared" ref="B11" si="2">B22</f>
        <v>CS Target/Mark</v>
      </c>
      <c r="C11" s="9" t="s">
        <v>43</v>
      </c>
      <c r="D11" s="9">
        <f>E11</f>
        <v>0.1</v>
      </c>
      <c r="E11" s="3">
        <v>0.1</v>
      </c>
      <c r="F11" s="10">
        <v>0.14799999999999999</v>
      </c>
      <c r="G11" s="5"/>
      <c r="H11" s="24" t="s">
        <v>46</v>
      </c>
      <c r="I11" s="5"/>
      <c r="K11" s="5"/>
      <c r="Q11" s="1" t="str">
        <f t="shared" ref="Q11:Y11" si="3">Q22</f>
        <v>CR</v>
      </c>
      <c r="R11" s="1" t="str">
        <f>R22</f>
        <v>year</v>
      </c>
      <c r="S11" s="1" t="str">
        <f t="shared" si="3"/>
        <v>totalSmoke</v>
      </c>
      <c r="T11" s="1" t="str">
        <f t="shared" si="3"/>
        <v>DU--&gt;FSFV</v>
      </c>
      <c r="U11" s="1" t="str">
        <f t="shared" si="3"/>
        <v>DU--&gt;FSCV</v>
      </c>
      <c r="V11" s="1" t="str">
        <f t="shared" si="3"/>
        <v>CS--&gt;FSCV</v>
      </c>
      <c r="W11" s="1" t="str">
        <f t="shared" si="3"/>
        <v>CS--&gt;FSFV</v>
      </c>
      <c r="X11" s="1" t="str">
        <f t="shared" si="3"/>
        <v>DU--&gt;CS</v>
      </c>
      <c r="Y11" s="1" t="str">
        <f t="shared" si="3"/>
        <v>CS--&gt;DU</v>
      </c>
      <c r="AB11" s="5"/>
      <c r="AC11" s="5"/>
      <c r="AD11" s="5"/>
      <c r="AE11" s="5"/>
      <c r="AF11" s="4"/>
      <c r="AG11" s="6"/>
      <c r="AI11" s="6"/>
      <c r="AK11" s="25"/>
      <c r="AL11" s="4"/>
      <c r="AN11" s="4"/>
      <c r="AP11" s="1" t="s">
        <v>44</v>
      </c>
    </row>
    <row r="12" spans="1:80" x14ac:dyDescent="0.25">
      <c r="A12" s="1" t="s">
        <v>47</v>
      </c>
      <c r="B12" s="1">
        <f ca="1">AVERAGE(INDIRECT(ADDRESS(23,COLUMN())&amp;":"&amp;ADDRESS(23 + $L$20,COLUMN())))</f>
        <v>1.6241729311757722</v>
      </c>
      <c r="C12" s="1" t="s">
        <v>45</v>
      </c>
      <c r="E12" s="3">
        <v>0.221</v>
      </c>
      <c r="F12" s="10">
        <v>0.221</v>
      </c>
      <c r="G12" s="5"/>
      <c r="H12" s="1" t="s">
        <v>92</v>
      </c>
      <c r="I12" s="10">
        <v>3</v>
      </c>
      <c r="K12" s="5"/>
      <c r="P12" s="1" t="s">
        <v>47</v>
      </c>
      <c r="Q12" s="1">
        <f ca="1">AVERAGE(INDIRECT(ADDRESS(23,COLUMN())&amp;":"&amp;ADDRESS(23 + $L$20,COLUMN())))</f>
        <v>8.9709204799862885E-2</v>
      </c>
      <c r="R12" s="1">
        <f ca="1">AVERAGE(INDIRECT(ADDRESS(23,COLUMN())&amp;":"&amp;ADDRESS(23 + $L$20,COLUMN())))</f>
        <v>43.5</v>
      </c>
      <c r="S12" s="1">
        <f ca="1">AVERAGE(INDIRECT(ADDRESS(23,COLUMN())&amp;":"&amp;ADDRESS(23 + $L$20,COLUMN())))</f>
        <v>4.6042768001397102E-2</v>
      </c>
      <c r="T12" s="1">
        <f ca="1">AVERAGE(INDIRECT(ADDRESS(23,COLUMN())&amp;":"&amp;ADDRESS(23 + $L$20,COLUMN())))</f>
        <v>0.14301987730947788</v>
      </c>
      <c r="U12" s="1">
        <f ca="1">AVERAGE(INDIRECT(ADDRESS(23,COLUMN())&amp;":"&amp;ADDRESS(23 + $L$20,COLUMN())))</f>
        <v>0.1716238527713734</v>
      </c>
      <c r="V12" s="1">
        <f ca="1">AVERAGE(INDIRECT(ADDRESS(23,COLUMN())&amp;":"&amp;ADDRESS(23 + $L$20,COLUMN())))</f>
        <v>3.5754969327369469E-2</v>
      </c>
      <c r="W12" s="1">
        <f ca="1">AVERAGE(INDIRECT(ADDRESS(23,COLUMN())&amp;":"&amp;ADDRESS(23 + $L$20,COLUMN())))</f>
        <v>3.5754969327369469E-2</v>
      </c>
      <c r="X12" s="1">
        <f ca="1">AVERAGE(INDIRECT(ADDRESS(23,COLUMN())&amp;":"&amp;ADDRESS(23 + $L$20,COLUMN())))</f>
        <v>0.53442752500421731</v>
      </c>
      <c r="Y12" s="1">
        <f ca="1">AVERAGE(INDIRECT(ADDRESS(23,COLUMN())&amp;":"&amp;ADDRESS(23 + $L$20,COLUMN())))</f>
        <v>7.7222165785724411E-2</v>
      </c>
      <c r="AB12" s="5"/>
      <c r="AC12" s="5"/>
      <c r="AD12" s="5"/>
      <c r="AE12" s="5"/>
      <c r="AF12" s="4"/>
      <c r="AG12" s="6"/>
      <c r="AI12" s="6"/>
      <c r="AK12" s="25"/>
      <c r="AL12" s="4"/>
      <c r="AN12" s="4"/>
      <c r="AP12" s="1" t="s">
        <v>48</v>
      </c>
    </row>
    <row r="13" spans="1:80" x14ac:dyDescent="0.25">
      <c r="A13" s="1" t="s">
        <v>51</v>
      </c>
      <c r="B13" s="1">
        <f ca="1">_xlfn.STDEV.P(INDIRECT(ADDRESS(23,COLUMN())&amp;":"&amp;ADDRESS(23 + $L$20,COLUMN())))</f>
        <v>0.65420956936841324</v>
      </c>
      <c r="C13" s="9" t="s">
        <v>49</v>
      </c>
      <c r="D13" s="9">
        <f>(1-EXP(-$N$6))*F13/SUM($F$5,$F$13,$F$14)</f>
        <v>3.4884636998811024E-2</v>
      </c>
      <c r="E13" s="3">
        <f>D13</f>
        <v>3.4884636998811024E-2</v>
      </c>
      <c r="F13" s="10">
        <v>0.221</v>
      </c>
      <c r="G13" s="5"/>
      <c r="H13" s="1" t="s">
        <v>50</v>
      </c>
      <c r="I13" s="10">
        <v>0.02</v>
      </c>
      <c r="K13" s="5" t="s">
        <v>90</v>
      </c>
      <c r="L13" s="10">
        <v>3</v>
      </c>
      <c r="P13" s="1" t="s">
        <v>51</v>
      </c>
      <c r="Q13" s="1">
        <f ca="1">_xlfn.STDEV.P(INDIRECT(ADDRESS(23,COLUMN())&amp;":"&amp;ADDRESS(23 + $L$20,COLUMN())))</f>
        <v>2.0036646685624208E-2</v>
      </c>
      <c r="R13" s="1">
        <f ca="1">_xlfn.STDEV.P(INDIRECT(ADDRESS(23,COLUMN())&amp;":"&amp;ADDRESS(23 + $L$20,COLUMN())))</f>
        <v>25.401771591761076</v>
      </c>
      <c r="S13" s="1">
        <f ca="1">_xlfn.STDEV.P(INDIRECT(ADDRESS(23,COLUMN())&amp;":"&amp;ADDRESS(23 + $L$20,COLUMN())))</f>
        <v>6.7780657479479769E-2</v>
      </c>
      <c r="T13" s="1">
        <f ca="1">_xlfn.STDEV.P(INDIRECT(ADDRESS(23,COLUMN())&amp;":"&amp;ADDRESS(23 + $L$20,COLUMN())))</f>
        <v>2.5116165392430844E-2</v>
      </c>
      <c r="U13" s="1">
        <f ca="1">_xlfn.STDEV.P(INDIRECT(ADDRESS(23,COLUMN())&amp;":"&amp;ADDRESS(23 + $L$20,COLUMN())))</f>
        <v>3.0139398470917105E-2</v>
      </c>
      <c r="V13" s="1">
        <f ca="1">_xlfn.STDEV.P(INDIRECT(ADDRESS(23,COLUMN())&amp;":"&amp;ADDRESS(23 + $L$20,COLUMN())))</f>
        <v>6.279041348107711E-3</v>
      </c>
      <c r="W13" s="1">
        <f ca="1">_xlfn.STDEV.P(INDIRECT(ADDRESS(23,COLUMN())&amp;":"&amp;ADDRESS(23 + $L$20,COLUMN())))</f>
        <v>6.279041348107711E-3</v>
      </c>
      <c r="X13" s="1">
        <f ca="1">_xlfn.STDEV.P(INDIRECT(ADDRESS(23,COLUMN())&amp;":"&amp;ADDRESS(23 + $L$20,COLUMN())))</f>
        <v>0.1690762045730988</v>
      </c>
      <c r="Y13" s="1">
        <f ca="1">_xlfn.STDEV.P(INDIRECT(ADDRESS(23,COLUMN())&amp;":"&amp;ADDRESS(23 + $L$20,COLUMN())))</f>
        <v>4.9294146561224661E-2</v>
      </c>
      <c r="AB13" s="5"/>
      <c r="AC13" s="5"/>
      <c r="AD13" s="5"/>
      <c r="AE13" s="5"/>
      <c r="AF13" s="4"/>
      <c r="AG13" s="6"/>
      <c r="AI13" s="6"/>
      <c r="AK13" s="25"/>
      <c r="AL13" s="4"/>
      <c r="AN13" s="4"/>
    </row>
    <row r="14" spans="1:80" x14ac:dyDescent="0.25">
      <c r="A14" s="1" t="s">
        <v>54</v>
      </c>
      <c r="B14" s="1">
        <f ca="1">MIN(INDIRECT(ADDRESS(23,COLUMN())&amp;":"&amp;ADDRESS(23 + $L$20,COLUMN())))</f>
        <v>1</v>
      </c>
      <c r="C14" s="9" t="s">
        <v>52</v>
      </c>
      <c r="D14" s="9">
        <f>(1-EXP(-$N$6))*F14/SUM($F$5,$F$13,$F$14)</f>
        <v>2.4308751573832117E-2</v>
      </c>
      <c r="E14" s="3">
        <f>D14</f>
        <v>2.4308751573832117E-2</v>
      </c>
      <c r="F14" s="10">
        <v>0.154</v>
      </c>
      <c r="G14" s="5"/>
      <c r="H14" s="1" t="s">
        <v>53</v>
      </c>
      <c r="I14" s="10">
        <v>0.01</v>
      </c>
      <c r="K14" s="32"/>
      <c r="P14" s="1" t="s">
        <v>54</v>
      </c>
      <c r="Q14" s="1">
        <f ca="1">MIN(INDIRECT(ADDRESS(23,COLUMN())&amp;":"&amp;ADDRESS(23 + $L$20,COLUMN())))</f>
        <v>5.2651996418412228E-2</v>
      </c>
      <c r="R14" s="1">
        <f ca="1">MIN(INDIRECT(ADDRESS(23,COLUMN())&amp;":"&amp;ADDRESS(23 + $L$20,COLUMN())))</f>
        <v>0</v>
      </c>
      <c r="S14" s="1">
        <f ca="1">MIN(INDIRECT(ADDRESS(23,COLUMN())&amp;":"&amp;ADDRESS(23 + $L$20,COLUMN())))</f>
        <v>1.8934092654291477E-4</v>
      </c>
      <c r="T14" s="1">
        <f ca="1">MIN(INDIRECT(ADDRESS(23,COLUMN())&amp;":"&amp;ADDRESS(23 + $L$20,COLUMN())))</f>
        <v>9.1799449063374117E-2</v>
      </c>
      <c r="U14" s="1">
        <f ca="1">MIN(INDIRECT(ADDRESS(23,COLUMN())&amp;":"&amp;ADDRESS(23 + $L$20,COLUMN())))</f>
        <v>0.11015933887604894</v>
      </c>
      <c r="V14" s="1">
        <f ca="1">MIN(INDIRECT(ADDRESS(23,COLUMN())&amp;":"&amp;ADDRESS(23 + $L$20,COLUMN())))</f>
        <v>2.2949862265843529E-2</v>
      </c>
      <c r="W14" s="1">
        <f ca="1">MIN(INDIRECT(ADDRESS(23,COLUMN())&amp;":"&amp;ADDRESS(23 + $L$20,COLUMN())))</f>
        <v>2.2949862265843529E-2</v>
      </c>
      <c r="X14" s="1">
        <f ca="1">MIN(INDIRECT(ADDRESS(23,COLUMN())&amp;":"&amp;ADDRESS(23 + $L$20,COLUMN())))</f>
        <v>1.1999999369501085E-2</v>
      </c>
      <c r="Y14" s="1">
        <f ca="1">MIN(INDIRECT(ADDRESS(23,COLUMN())&amp;":"&amp;ADDRESS(23 + $L$20,COLUMN())))</f>
        <v>0.02</v>
      </c>
      <c r="AB14" s="5"/>
      <c r="AC14" s="5"/>
      <c r="AD14" s="5"/>
      <c r="AE14" s="5"/>
      <c r="AF14" s="4"/>
      <c r="AG14" s="6"/>
      <c r="AI14" s="6"/>
      <c r="AK14" s="25"/>
      <c r="AL14" s="4"/>
      <c r="AN14" s="4"/>
    </row>
    <row r="15" spans="1:80" x14ac:dyDescent="0.25">
      <c r="A15" s="1" t="s">
        <v>56</v>
      </c>
      <c r="B15" s="1">
        <f ca="1">MAX(INDIRECT(ADDRESS(23,COLUMN())&amp;":"&amp;ADDRESS(23 + $L$20,COLUMN())))</f>
        <v>3.2231392288232401</v>
      </c>
      <c r="C15" s="14"/>
      <c r="D15" s="5"/>
      <c r="E15" s="5"/>
      <c r="F15" s="5"/>
      <c r="G15" s="5"/>
      <c r="H15" s="1" t="s">
        <v>55</v>
      </c>
      <c r="I15" s="10">
        <v>1E-4</v>
      </c>
      <c r="K15" s="52"/>
      <c r="L15" s="32"/>
      <c r="M15" s="32"/>
      <c r="P15" s="1" t="s">
        <v>56</v>
      </c>
      <c r="Q15" s="1">
        <f ca="1">MAX(INDIRECT(ADDRESS(23,COLUMN())&amp;":"&amp;ADDRESS(23 + $L$20,COLUMN())))</f>
        <v>0.14444089275922023</v>
      </c>
      <c r="R15" s="1">
        <f ca="1">MAX(INDIRECT(ADDRESS(23,COLUMN())&amp;":"&amp;ADDRESS(23 + $L$20,COLUMN())))</f>
        <v>87</v>
      </c>
      <c r="S15" s="1">
        <f ca="1">MAX(INDIRECT(ADDRESS(23,COLUMN())&amp;":"&amp;ADDRESS(23 + $L$20,COLUMN())))</f>
        <v>0.26064099314276795</v>
      </c>
      <c r="T15" s="1">
        <f ca="1">MAX(INDIRECT(ADDRESS(23,COLUMN())&amp;":"&amp;ADDRESS(23 + $L$20,COLUMN())))</f>
        <v>0.17567198059485031</v>
      </c>
      <c r="U15" s="1">
        <f ca="1">MAX(INDIRECT(ADDRESS(23,COLUMN())&amp;":"&amp;ADDRESS(23 + $L$20,COLUMN())))</f>
        <v>0.21080637671382038</v>
      </c>
      <c r="V15" s="1">
        <f ca="1">MAX(INDIRECT(ADDRESS(23,COLUMN())&amp;":"&amp;ADDRESS(23 + $L$20,COLUMN())))</f>
        <v>4.3917995148712578E-2</v>
      </c>
      <c r="W15" s="1">
        <f ca="1">MAX(INDIRECT(ADDRESS(23,COLUMN())&amp;":"&amp;ADDRESS(23 + $L$20,COLUMN())))</f>
        <v>4.3917995148712578E-2</v>
      </c>
      <c r="X15" s="1">
        <f ca="1">MAX(INDIRECT(ADDRESS(23,COLUMN())&amp;":"&amp;ADDRESS(23 + $L$20,COLUMN())))</f>
        <v>0.69983796422668076</v>
      </c>
      <c r="Y15" s="1">
        <f ca="1">MAX(INDIRECT(ADDRESS(23,COLUMN())&amp;":"&amp;ADDRESS(23 + $L$20,COLUMN())))</f>
        <v>0.19508558733050343</v>
      </c>
      <c r="AB15" s="5"/>
      <c r="AC15" s="5"/>
      <c r="AD15" s="5"/>
      <c r="AE15" s="5"/>
      <c r="AF15" s="4"/>
      <c r="AG15" s="6"/>
      <c r="AI15" s="6"/>
      <c r="AK15" s="25"/>
      <c r="AL15" s="4"/>
      <c r="AN15" s="4"/>
    </row>
    <row r="16" spans="1:80" x14ac:dyDescent="0.25">
      <c r="A16" s="1" t="s">
        <v>60</v>
      </c>
      <c r="B16" s="38">
        <f t="shared" ref="B16" ca="1" si="4">B14/(B14+B15)</f>
        <v>0.23679067769656406</v>
      </c>
      <c r="E16" s="11"/>
      <c r="F16" s="11"/>
      <c r="G16" s="11"/>
      <c r="H16" s="11" t="s">
        <v>57</v>
      </c>
      <c r="I16" s="16">
        <v>0.02</v>
      </c>
      <c r="K16" s="46"/>
      <c r="L16" s="32" t="s">
        <v>94</v>
      </c>
      <c r="M16" s="32" t="s">
        <v>59</v>
      </c>
      <c r="P16" s="1" t="s">
        <v>60</v>
      </c>
      <c r="Q16" s="38">
        <f ca="1">Q14/(Q14+Q15)</f>
        <v>0.26714305441511366</v>
      </c>
      <c r="R16" s="38">
        <f ca="1">R14/(R14+R15)</f>
        <v>0</v>
      </c>
      <c r="S16" s="38">
        <f t="shared" ref="S16:Y16" ca="1" si="5">S14/(S14+S15)</f>
        <v>7.2591605274178301E-4</v>
      </c>
      <c r="T16" s="38">
        <f t="shared" ca="1" si="5"/>
        <v>0.3432121672983004</v>
      </c>
      <c r="U16" s="38">
        <f t="shared" ca="1" si="5"/>
        <v>0.34321216729830045</v>
      </c>
      <c r="V16" s="38">
        <f t="shared" ca="1" si="5"/>
        <v>0.3432121672983004</v>
      </c>
      <c r="W16" s="38">
        <f t="shared" ca="1" si="5"/>
        <v>0.3432121672983004</v>
      </c>
      <c r="X16" s="38">
        <f t="shared" ca="1" si="5"/>
        <v>1.6857768176450558E-2</v>
      </c>
      <c r="Y16" s="38">
        <f t="shared" ca="1" si="5"/>
        <v>9.2986239795173856E-2</v>
      </c>
      <c r="AB16" s="11"/>
      <c r="AC16" s="11"/>
      <c r="AD16" s="11"/>
      <c r="AE16" s="5"/>
      <c r="AF16" s="4"/>
      <c r="AG16" s="6"/>
      <c r="AI16" s="6"/>
      <c r="AK16" s="25"/>
      <c r="AL16" s="4"/>
      <c r="AN16" s="4"/>
    </row>
    <row r="17" spans="1:72" x14ac:dyDescent="0.25">
      <c r="A17" s="1" t="s">
        <v>62</v>
      </c>
      <c r="B17" s="1">
        <f t="shared" ref="B17" si="6">B23/(B23+B99)</f>
        <v>0.28716775212175072</v>
      </c>
      <c r="E17" s="11"/>
      <c r="F17" s="11"/>
      <c r="G17" s="11"/>
      <c r="H17" s="24" t="s">
        <v>61</v>
      </c>
      <c r="I17" s="15">
        <v>1.026526250390299</v>
      </c>
      <c r="J17" s="11"/>
      <c r="K17" s="47" t="s">
        <v>93</v>
      </c>
      <c r="L17" s="53">
        <v>1.2E-2</v>
      </c>
      <c r="M17" s="32">
        <f ca="1">X14</f>
        <v>1.1999999369501085E-2</v>
      </c>
      <c r="P17" s="1" t="s">
        <v>62</v>
      </c>
      <c r="Q17" s="1">
        <f t="shared" ref="Q17:W17" si="7">Q23/(Q23+Q99)</f>
        <v>0.32234990323632651</v>
      </c>
      <c r="R17" s="1">
        <f t="shared" si="7"/>
        <v>0</v>
      </c>
      <c r="S17" s="1">
        <f t="shared" si="7"/>
        <v>0.99802486216066555</v>
      </c>
      <c r="T17" s="1">
        <f t="shared" si="7"/>
        <v>0.40759008598903801</v>
      </c>
      <c r="U17" s="1">
        <f t="shared" si="7"/>
        <v>0.40759008598903795</v>
      </c>
      <c r="V17" s="1">
        <f t="shared" si="7"/>
        <v>0.40759008598903801</v>
      </c>
      <c r="W17" s="1">
        <f t="shared" si="7"/>
        <v>0.40759008598903801</v>
      </c>
      <c r="X17" s="1">
        <f>X23/(X23+X99)</f>
        <v>0.44247466640370603</v>
      </c>
      <c r="Y17" s="1">
        <f>Y23/(Y23+Y99)</f>
        <v>0.12028645973014125</v>
      </c>
      <c r="AB17" s="11"/>
      <c r="AC17" s="11"/>
      <c r="AD17" s="11"/>
      <c r="AE17" s="11"/>
      <c r="AF17" s="4"/>
      <c r="AG17" s="6"/>
      <c r="AI17" s="6"/>
      <c r="AK17" s="25"/>
      <c r="AL17" s="4"/>
      <c r="AN17" s="4"/>
    </row>
    <row r="18" spans="1:72" x14ac:dyDescent="0.25">
      <c r="E18" s="11"/>
      <c r="F18" s="11"/>
      <c r="G18" s="11"/>
      <c r="H18" s="1" t="s">
        <v>63</v>
      </c>
      <c r="I18" s="10">
        <v>0</v>
      </c>
      <c r="J18" s="11"/>
      <c r="K18" s="47" t="s">
        <v>95</v>
      </c>
      <c r="L18" s="53">
        <v>0.9</v>
      </c>
      <c r="M18" s="32">
        <f ca="1">X15</f>
        <v>0.69983796422668076</v>
      </c>
      <c r="AB18" s="11"/>
      <c r="AC18" s="11"/>
      <c r="AD18" s="11"/>
      <c r="AE18" s="11"/>
      <c r="AF18" s="4"/>
      <c r="AG18" s="6"/>
      <c r="AI18" s="6"/>
      <c r="AK18" s="25"/>
      <c r="AL18" s="4"/>
      <c r="AN18" s="4"/>
    </row>
    <row r="19" spans="1:72" x14ac:dyDescent="0.25">
      <c r="C19" s="11"/>
      <c r="D19" s="11"/>
      <c r="E19" s="11"/>
      <c r="F19" s="11"/>
      <c r="G19" s="11"/>
      <c r="H19" s="1" t="s">
        <v>64</v>
      </c>
      <c r="I19" s="10">
        <v>1</v>
      </c>
      <c r="J19" s="11"/>
      <c r="K19" s="1" t="s">
        <v>96</v>
      </c>
      <c r="L19" s="10">
        <v>0.5</v>
      </c>
      <c r="M19" s="32">
        <f ca="1">Y15</f>
        <v>0.19508558733050343</v>
      </c>
      <c r="AB19" s="11"/>
      <c r="AC19" s="11"/>
      <c r="AD19" s="11"/>
      <c r="AE19" s="11"/>
      <c r="AF19" s="4"/>
      <c r="AG19" s="6"/>
      <c r="AI19" s="6"/>
      <c r="AK19" s="25"/>
      <c r="AL19" s="4"/>
      <c r="AN19" s="4"/>
    </row>
    <row r="20" spans="1:72" x14ac:dyDescent="0.25">
      <c r="A20" s="45"/>
      <c r="B20" s="45"/>
      <c r="C20" s="46"/>
      <c r="D20" s="46"/>
      <c r="E20" s="46"/>
      <c r="F20" s="46"/>
      <c r="G20" s="46"/>
      <c r="H20" s="11" t="s">
        <v>66</v>
      </c>
      <c r="I20" s="1">
        <f ca="1">(0.4-X12)*X12 + (1-X16) +(1-X17) + (1-X13) + (1-MAX(I16,Y15)*$L$13) + (Y14)*(0.5-Y14)+(2-B12)*B12*2</f>
        <v>3.9449091333496766</v>
      </c>
      <c r="J20" s="46"/>
      <c r="K20" s="32" t="s">
        <v>65</v>
      </c>
      <c r="L20" s="32">
        <v>87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46"/>
      <c r="AC20" s="46"/>
      <c r="AD20" s="11"/>
      <c r="AE20" s="11"/>
      <c r="AF20" s="4"/>
      <c r="AG20" s="6"/>
      <c r="AI20" s="6"/>
      <c r="AJ20" s="11"/>
      <c r="AK20" s="11"/>
      <c r="AL20" s="11"/>
      <c r="AM20" s="11"/>
    </row>
    <row r="21" spans="1:72" x14ac:dyDescent="0.25">
      <c r="A21" s="45"/>
      <c r="B21" s="45"/>
      <c r="C21" s="32" t="s">
        <v>67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s">
        <v>68</v>
      </c>
      <c r="AA21" s="32"/>
      <c r="AB21" s="32"/>
      <c r="AC21" s="32"/>
      <c r="AO21" s="3"/>
      <c r="AP21" s="3"/>
      <c r="AX21" s="18"/>
      <c r="AY21" s="18"/>
      <c r="BG21" s="2"/>
      <c r="BH21" s="2"/>
      <c r="BI21" s="2"/>
      <c r="BJ21" s="2"/>
      <c r="BM21" s="2"/>
    </row>
    <row r="22" spans="1:72" ht="15.75" customHeight="1" x14ac:dyDescent="0.25">
      <c r="A22" s="45" t="s">
        <v>69</v>
      </c>
      <c r="B22" s="45" t="s">
        <v>91</v>
      </c>
      <c r="C22" s="30" t="s">
        <v>70</v>
      </c>
      <c r="D22" s="34" t="s">
        <v>32</v>
      </c>
      <c r="E22" s="30" t="s">
        <v>71</v>
      </c>
      <c r="F22" s="34" t="s">
        <v>37</v>
      </c>
      <c r="G22" s="30" t="s">
        <v>72</v>
      </c>
      <c r="H22" s="30" t="s">
        <v>73</v>
      </c>
      <c r="I22" s="30" t="s">
        <v>74</v>
      </c>
      <c r="J22" s="30" t="s">
        <v>22</v>
      </c>
      <c r="K22" s="30" t="s">
        <v>75</v>
      </c>
      <c r="L22" s="47" t="s">
        <v>76</v>
      </c>
      <c r="M22" s="47" t="s">
        <v>77</v>
      </c>
      <c r="N22" s="47" t="s">
        <v>78</v>
      </c>
      <c r="O22" s="47" t="s">
        <v>79</v>
      </c>
      <c r="P22" s="47" t="s">
        <v>80</v>
      </c>
      <c r="Q22" s="47" t="s">
        <v>81</v>
      </c>
      <c r="R22" s="44" t="s">
        <v>82</v>
      </c>
      <c r="S22" s="44" t="s">
        <v>83</v>
      </c>
      <c r="T22" s="44" t="s">
        <v>84</v>
      </c>
      <c r="U22" s="44" t="s">
        <v>85</v>
      </c>
      <c r="V22" s="44" t="s">
        <v>86</v>
      </c>
      <c r="W22" s="44" t="s">
        <v>87</v>
      </c>
      <c r="X22" s="44" t="s">
        <v>58</v>
      </c>
      <c r="Y22" s="44" t="s">
        <v>57</v>
      </c>
      <c r="Z22" s="47" t="s">
        <v>71</v>
      </c>
      <c r="AA22" s="47" t="s">
        <v>70</v>
      </c>
      <c r="AB22" s="47" t="s">
        <v>75</v>
      </c>
      <c r="AC22" s="32" t="s">
        <v>73</v>
      </c>
      <c r="AD22" s="32"/>
      <c r="AE22" s="35" t="s">
        <v>70</v>
      </c>
      <c r="AF22" s="35" t="s">
        <v>71</v>
      </c>
      <c r="AG22" s="35" t="s">
        <v>73</v>
      </c>
      <c r="AH22" s="35" t="s">
        <v>74</v>
      </c>
      <c r="AI22" s="35" t="s">
        <v>88</v>
      </c>
      <c r="AL22" s="20"/>
      <c r="AO22" s="3"/>
      <c r="AP22" s="3"/>
      <c r="AW22" s="2"/>
      <c r="AX22" s="18"/>
      <c r="AY22" s="18"/>
      <c r="BM22" s="2"/>
      <c r="BN22" s="2"/>
      <c r="BP22" s="2"/>
      <c r="BQ22" s="2"/>
      <c r="BR22" s="2"/>
      <c r="BS22" s="2"/>
      <c r="BT22" s="2"/>
    </row>
    <row r="23" spans="1:72" x14ac:dyDescent="0.25">
      <c r="A23" s="45">
        <f>I9</f>
        <v>62</v>
      </c>
      <c r="B23" s="32">
        <f>C23/AE23</f>
        <v>1</v>
      </c>
      <c r="C23" s="28">
        <f t="shared" ref="C23:C86" si="8">MAX(D23-E23,$I$14*E23)</f>
        <v>0.24936373175149654</v>
      </c>
      <c r="D23" s="33">
        <f>I7</f>
        <v>0.26064099314276795</v>
      </c>
      <c r="E23" s="28">
        <f t="shared" ref="E23:E86" si="9">MAX($I$15,((EXP($Y$9+$Y$8*A23)-1)/EXP($Y$9+$Y$8*A23))*F23)</f>
        <v>1.1277261391271413E-2</v>
      </c>
      <c r="F23" s="34">
        <f>I8</f>
        <v>1.3081720049037718E-2</v>
      </c>
      <c r="G23" s="30">
        <f t="shared" ref="G23:G86" si="10">F23-E23</f>
        <v>1.8044586577663051E-3</v>
      </c>
      <c r="H23" s="30">
        <f>$I$3*(F23-E23)</f>
        <v>1.082675194659783E-3</v>
      </c>
      <c r="I23" s="31">
        <f t="shared" ref="I23:I40" si="11">G23-H23</f>
        <v>7.2178346310652203E-4</v>
      </c>
      <c r="J23" s="30">
        <f>I5</f>
        <v>0.01</v>
      </c>
      <c r="K23" s="30"/>
      <c r="L23" s="29">
        <v>5.2449999999999997E-2</v>
      </c>
      <c r="M23" s="29">
        <v>6.8865547999999999E-2</v>
      </c>
      <c r="N23" s="37">
        <f>L23*(1-P23)+L28*P23</f>
        <v>5.2449999999999997E-2</v>
      </c>
      <c r="O23" s="37">
        <f>M23*(1-P23)+M28*P23</f>
        <v>6.8865547999999999E-2</v>
      </c>
      <c r="P23" s="37">
        <f>0</f>
        <v>0</v>
      </c>
      <c r="Q23" s="32">
        <f t="shared" ref="Q23:Q86" si="12">N23+(H23*($D$5+$D$14))/(C24+E24)</f>
        <v>5.2651996418412228E-2</v>
      </c>
      <c r="R23" s="43">
        <v>0</v>
      </c>
      <c r="S23" s="44">
        <f t="shared" ref="S23:S86" si="13">D23</f>
        <v>0.26064099314276795</v>
      </c>
      <c r="T23" s="44">
        <f t="shared" ref="T23:T86" si="14">Q23*(C23+E23)/(C23*($S$3*(1+$S$5))+E23*(1+$S$7))</f>
        <v>9.1799449063374117E-2</v>
      </c>
      <c r="U23" s="44">
        <f t="shared" ref="U23:U86" si="15">T23*$S$7</f>
        <v>0.11015933887604894</v>
      </c>
      <c r="V23" s="44">
        <f t="shared" ref="V23:V86" si="16">T23*$S$3</f>
        <v>2.2949862265843529E-2</v>
      </c>
      <c r="W23" s="44">
        <f t="shared" ref="W23:W86" si="17">V23*$S$5</f>
        <v>2.2949862265843529E-2</v>
      </c>
      <c r="X23" s="44">
        <f>MIN((C24-AA24)/E23,1-T23-U23)</f>
        <v>0.31179618046786489</v>
      </c>
      <c r="Y23" s="44">
        <f>MIN($I$16*(1+ R23*$I$17),1-V23-W23)</f>
        <v>0.02</v>
      </c>
      <c r="Z23" s="32"/>
      <c r="AA23" s="32"/>
      <c r="AB23" s="32"/>
      <c r="AC23" s="32">
        <f>H23</f>
        <v>1.082675194659783E-3</v>
      </c>
      <c r="AD23" s="32"/>
      <c r="AE23" s="35">
        <f>C23</f>
        <v>0.24936373175149654</v>
      </c>
      <c r="AF23" s="35">
        <f>E23</f>
        <v>1.1277261391271413E-2</v>
      </c>
      <c r="AG23" s="35">
        <f>H23</f>
        <v>1.082675194659783E-3</v>
      </c>
      <c r="AH23" s="35">
        <f>I23</f>
        <v>7.2178346310652203E-4</v>
      </c>
      <c r="AI23" s="35">
        <f>J23</f>
        <v>0.01</v>
      </c>
      <c r="AL23" s="20"/>
      <c r="AM23" s="3"/>
      <c r="AO23" s="3"/>
      <c r="AP23" s="3"/>
      <c r="AW23" s="2"/>
      <c r="AX23" s="18"/>
      <c r="AY23" s="18"/>
      <c r="BC23" s="10"/>
      <c r="BD23" s="21"/>
      <c r="BE23" s="22"/>
      <c r="BM23" s="2"/>
      <c r="BN23" s="2"/>
      <c r="BP23" s="2"/>
      <c r="BQ23" s="2"/>
      <c r="BR23" s="2"/>
      <c r="BS23" s="2"/>
      <c r="BT23" s="2"/>
    </row>
    <row r="24" spans="1:72" x14ac:dyDescent="0.25">
      <c r="A24" s="45">
        <f>A23+1</f>
        <v>63</v>
      </c>
      <c r="B24" s="32">
        <f t="shared" ref="B24:B87" si="18">C24/AE24</f>
        <v>1</v>
      </c>
      <c r="C24" s="28">
        <f t="shared" si="8"/>
        <v>0.23647052164338189</v>
      </c>
      <c r="D24" s="33">
        <f t="shared" ref="D24:D87" si="19">EXP(-N24)*D23</f>
        <v>0.24704684023962559</v>
      </c>
      <c r="E24" s="28">
        <f t="shared" si="9"/>
        <v>1.0576318596243705E-2</v>
      </c>
      <c r="F24" s="34">
        <f>MIN(D24/$I$12,F23*EXP(-O24))</f>
        <v>1.2195289546096949E-2</v>
      </c>
      <c r="G24" s="30">
        <f t="shared" si="10"/>
        <v>1.6189709498532438E-3</v>
      </c>
      <c r="H24" s="30">
        <f t="shared" ref="H24:H42" si="20">H23*EXP(-$N$6)</f>
        <v>9.950038865979957E-4</v>
      </c>
      <c r="I24" s="31">
        <f t="shared" si="11"/>
        <v>6.2396706325524806E-4</v>
      </c>
      <c r="J24" s="30">
        <f t="shared" ref="J24:J87" si="21">1-AP24-I24-H24-E24-C24-AO24</f>
        <v>0.75133418881052105</v>
      </c>
      <c r="K24" s="30">
        <f t="shared" ref="K24:K87" si="22">(C23+E23)*$L$8</f>
        <v>0</v>
      </c>
      <c r="L24" s="29">
        <v>5.2449999999999997E-2</v>
      </c>
      <c r="M24" s="29">
        <v>6.8865547999999999E-2</v>
      </c>
      <c r="N24" s="37">
        <f t="shared" ref="N24:N87" si="23">L24*(1-P24)+L29*P24</f>
        <v>5.3565999999999996E-2</v>
      </c>
      <c r="O24" s="37">
        <f t="shared" ref="O24:O87" si="24">M24*(1-P24)+M29*P24</f>
        <v>7.0166065200000002E-2</v>
      </c>
      <c r="P24" s="32">
        <f>MOD(P23+0.2, 1)</f>
        <v>0.2</v>
      </c>
      <c r="Q24" s="32">
        <f t="shared" si="12"/>
        <v>5.3762073251287221E-2</v>
      </c>
      <c r="R24" s="43">
        <v>1</v>
      </c>
      <c r="S24" s="44">
        <f t="shared" si="13"/>
        <v>0.24704684023962559</v>
      </c>
      <c r="T24" s="44">
        <f t="shared" si="14"/>
        <v>9.3861862581437097E-2</v>
      </c>
      <c r="U24" s="44">
        <f t="shared" si="15"/>
        <v>0.11263423509772451</v>
      </c>
      <c r="V24" s="44">
        <f t="shared" si="16"/>
        <v>2.3465465645359274E-2</v>
      </c>
      <c r="W24" s="44">
        <f t="shared" si="17"/>
        <v>2.3465465645359274E-2</v>
      </c>
      <c r="X24" s="44">
        <f>MIN((C25-AA25)/E24,1-T24-U24-$I$13)</f>
        <v>0.32690933836000191</v>
      </c>
      <c r="Y24" s="44">
        <f>MIN(Y23*$I$17*(1-POWER(R24,$I$19)*$I$18/100000),1-V24-W24-$I$13)</f>
        <v>2.0530525007805979E-2</v>
      </c>
      <c r="Z24" s="32">
        <f t="shared" ref="Z24:Z87" si="25">E23*(1-T23-U23)+H23*$D$14+C23*Y23</f>
        <v>1.4013312466786252E-2</v>
      </c>
      <c r="AA24" s="32">
        <f t="shared" ref="AA24:AA87" si="26">C23*(1-V23-W23-Y23)+$D$5*H23</f>
        <v>0.23295431461544575</v>
      </c>
      <c r="AB24" s="32">
        <f t="shared" ref="AB24:AB87" si="27">AK23*(BF23+BG23)+AL23*(BH23+BI23)</f>
        <v>0</v>
      </c>
      <c r="AC24" s="32">
        <f t="shared" ref="AC24:AC87" si="28">AC23*(1-($D$5+$D$13+$D$14))</f>
        <v>9.950038865979957E-4</v>
      </c>
      <c r="AD24" s="32"/>
      <c r="AE24" s="35">
        <f t="shared" ref="AE24:AE87" si="29">AE23*(1-V23-W23-Y23)+$D$5*AG23+X23*AF23</f>
        <v>0.23647052164338189</v>
      </c>
      <c r="AF24" s="35">
        <f t="shared" ref="AF24:AF87" si="30">AF23*(1-T23-U23-X23)+AG23*$D$14+Y23*AE23</f>
        <v>1.0497105438850105E-2</v>
      </c>
      <c r="AG24" s="35">
        <f t="shared" ref="AG24:AG87" si="31">AG23*(1-$D$5-$D$14)</f>
        <v>1.0327726177513192E-3</v>
      </c>
      <c r="AH24" s="35">
        <f t="shared" ref="AH24:AH87" si="32">AH23+AE23*V23+U23*AF23</f>
        <v>7.6869424200949714E-3</v>
      </c>
      <c r="AI24" s="35">
        <f t="shared" ref="AI24:AI87" si="33">AI23+T23*AF23+W23*AE23</f>
        <v>1.6758109680455976E-2</v>
      </c>
      <c r="AL24" s="20"/>
      <c r="AO24" s="3"/>
      <c r="AP24" s="3"/>
      <c r="AW24" s="2"/>
      <c r="AX24" s="18"/>
      <c r="AY24" s="18"/>
      <c r="BC24" s="10"/>
      <c r="BD24" s="21"/>
      <c r="BE24" s="22"/>
      <c r="BM24" s="2"/>
      <c r="BN24" s="2"/>
      <c r="BP24" s="2"/>
      <c r="BQ24" s="2"/>
      <c r="BR24" s="2"/>
      <c r="BS24" s="2"/>
      <c r="BT24" s="2"/>
    </row>
    <row r="25" spans="1:72" x14ac:dyDescent="0.25">
      <c r="A25" s="45">
        <f t="shared" ref="A25:A88" si="34">A24+1</f>
        <v>64</v>
      </c>
      <c r="B25" s="32">
        <f>C25/AE25</f>
        <v>1.0001119461411405</v>
      </c>
      <c r="C25" s="28">
        <f t="shared" si="8"/>
        <v>0.22399704753205241</v>
      </c>
      <c r="D25" s="33">
        <f t="shared" si="19"/>
        <v>0.23390053368012773</v>
      </c>
      <c r="E25" s="28">
        <f t="shared" si="9"/>
        <v>9.903486148075331E-3</v>
      </c>
      <c r="F25" s="34">
        <f t="shared" ref="F25:F88" si="35">MIN(D25/$I$12,F24*EXP(-O25))</f>
        <v>1.1354148593664112E-2</v>
      </c>
      <c r="G25" s="30">
        <f t="shared" si="10"/>
        <v>1.4506624455887813E-3</v>
      </c>
      <c r="H25" s="30">
        <f t="shared" si="20"/>
        <v>9.1443189908513821E-4</v>
      </c>
      <c r="I25" s="31">
        <f t="shared" si="11"/>
        <v>5.3623054650364307E-4</v>
      </c>
      <c r="J25" s="30">
        <f t="shared" si="21"/>
        <v>0.76464880387428347</v>
      </c>
      <c r="K25" s="30">
        <f t="shared" si="22"/>
        <v>0</v>
      </c>
      <c r="L25" s="29">
        <v>5.2449999999999997E-2</v>
      </c>
      <c r="M25" s="29">
        <v>6.8865547999999999E-2</v>
      </c>
      <c r="N25" s="37">
        <f t="shared" si="23"/>
        <v>5.4681999999999994E-2</v>
      </c>
      <c r="O25" s="37">
        <f t="shared" si="24"/>
        <v>7.1466582400000006E-2</v>
      </c>
      <c r="P25" s="32">
        <f t="shared" ref="P25:P88" si="36">MOD(P24+0.2, 1)</f>
        <v>0.4</v>
      </c>
      <c r="Q25" s="32">
        <f t="shared" si="12"/>
        <v>5.487253628984988E-2</v>
      </c>
      <c r="R25" s="43">
        <v>2</v>
      </c>
      <c r="S25" s="44">
        <f t="shared" si="13"/>
        <v>0.23390053368012773</v>
      </c>
      <c r="T25" s="44">
        <f t="shared" si="14"/>
        <v>9.5934529616110251E-2</v>
      </c>
      <c r="U25" s="44">
        <f t="shared" si="15"/>
        <v>0.1151214355393323</v>
      </c>
      <c r="V25" s="44">
        <f t="shared" si="16"/>
        <v>2.3983632404027563E-2</v>
      </c>
      <c r="W25" s="44">
        <f t="shared" si="17"/>
        <v>2.3983632404027563E-2</v>
      </c>
      <c r="X25" s="44">
        <f t="shared" ref="X25:X88" si="37">MIN((C26-AA26)/E25,1-T25-U25-$I$13)</f>
        <v>0.34290848903220206</v>
      </c>
      <c r="Y25" s="44">
        <f t="shared" ref="Y25:Y33" si="38">MIN(Y24*$I$17*(1-POWER(R25,$I$19)*$I$18/100000),1-V25-W25-$I$13)</f>
        <v>2.1075122854807334E-2</v>
      </c>
      <c r="Z25" s="32">
        <f t="shared" si="25"/>
        <v>1.3271401338810516E-2</v>
      </c>
      <c r="AA25" s="32">
        <f t="shared" si="26"/>
        <v>0.22053955021746979</v>
      </c>
      <c r="AB25" s="32">
        <f t="shared" si="27"/>
        <v>0</v>
      </c>
      <c r="AC25" s="32">
        <f t="shared" si="28"/>
        <v>9.1443189908513821E-4</v>
      </c>
      <c r="AD25" s="32"/>
      <c r="AE25" s="35">
        <f t="shared" si="29"/>
        <v>0.22397197473375735</v>
      </c>
      <c r="AF25" s="35">
        <f t="shared" si="30"/>
        <v>9.7778617062967386E-3</v>
      </c>
      <c r="AG25" s="35">
        <f t="shared" si="31"/>
        <v>9.851701463540819E-4</v>
      </c>
      <c r="AH25" s="35">
        <f t="shared" si="32"/>
        <v>1.4418166763702981E-2</v>
      </c>
      <c r="AI25" s="35">
        <f t="shared" si="33"/>
        <v>2.3292278450423146E-2</v>
      </c>
      <c r="AL25" s="20"/>
      <c r="AO25" s="3"/>
      <c r="AP25" s="3"/>
      <c r="AW25" s="2"/>
      <c r="AX25" s="18"/>
      <c r="AY25" s="18"/>
      <c r="BC25" s="10"/>
      <c r="BD25" s="21"/>
      <c r="BE25" s="22"/>
      <c r="BM25" s="2"/>
      <c r="BN25" s="2"/>
      <c r="BP25" s="2"/>
      <c r="BQ25" s="2"/>
      <c r="BR25" s="2"/>
      <c r="BS25" s="2"/>
      <c r="BT25" s="2"/>
    </row>
    <row r="26" spans="1:72" ht="15" customHeight="1" x14ac:dyDescent="0.25">
      <c r="A26" s="45">
        <f t="shared" si="34"/>
        <v>65</v>
      </c>
      <c r="B26" s="32">
        <f t="shared" si="18"/>
        <v>1.0003061999414717</v>
      </c>
      <c r="C26" s="28">
        <f t="shared" si="8"/>
        <v>0.21194766523495878</v>
      </c>
      <c r="D26" s="33">
        <f t="shared" si="19"/>
        <v>0.22120678775858071</v>
      </c>
      <c r="E26" s="28">
        <f t="shared" si="9"/>
        <v>9.2591225236219269E-3</v>
      </c>
      <c r="F26" s="34">
        <f t="shared" si="35"/>
        <v>1.0557284466376446E-2</v>
      </c>
      <c r="G26" s="30">
        <f t="shared" si="10"/>
        <v>1.2981619427545193E-3</v>
      </c>
      <c r="H26" s="30">
        <f t="shared" si="20"/>
        <v>8.4038435359628952E-4</v>
      </c>
      <c r="I26" s="31">
        <f t="shared" si="11"/>
        <v>4.5777758915822983E-4</v>
      </c>
      <c r="J26" s="30">
        <f t="shared" si="21"/>
        <v>0.77749505029866484</v>
      </c>
      <c r="K26" s="30">
        <f t="shared" si="22"/>
        <v>0</v>
      </c>
      <c r="L26" s="29">
        <v>5.2449999999999997E-2</v>
      </c>
      <c r="M26" s="29">
        <v>6.8865547999999999E-2</v>
      </c>
      <c r="N26" s="37">
        <f t="shared" si="23"/>
        <v>5.5798E-2</v>
      </c>
      <c r="O26" s="37">
        <f t="shared" si="24"/>
        <v>7.2767099599999996E-2</v>
      </c>
      <c r="P26" s="32">
        <f t="shared" si="36"/>
        <v>0.60000000000000009</v>
      </c>
      <c r="Q26" s="32">
        <f t="shared" si="12"/>
        <v>5.5983362437139701E-2</v>
      </c>
      <c r="R26" s="43">
        <v>3</v>
      </c>
      <c r="S26" s="44">
        <f t="shared" si="13"/>
        <v>0.22120678775858071</v>
      </c>
      <c r="T26" s="44">
        <f t="shared" si="14"/>
        <v>9.8017391896248751E-2</v>
      </c>
      <c r="U26" s="44">
        <f t="shared" si="15"/>
        <v>0.1176208702754985</v>
      </c>
      <c r="V26" s="44">
        <f t="shared" si="16"/>
        <v>2.4504347974062188E-2</v>
      </c>
      <c r="W26" s="44">
        <f t="shared" si="17"/>
        <v>2.4504347974062188E-2</v>
      </c>
      <c r="X26" s="44">
        <f t="shared" si="37"/>
        <v>0.35984009938478317</v>
      </c>
      <c r="Y26" s="44">
        <f t="shared" si="38"/>
        <v>2.1634166840660267E-2</v>
      </c>
      <c r="Z26" s="32">
        <f t="shared" si="25"/>
        <v>1.2556290314407907E-2</v>
      </c>
      <c r="AA26" s="32">
        <f t="shared" si="26"/>
        <v>0.20855167576377093</v>
      </c>
      <c r="AB26" s="32">
        <f t="shared" si="27"/>
        <v>0</v>
      </c>
      <c r="AC26" s="32">
        <f t="shared" si="28"/>
        <v>8.4038435359628952E-4</v>
      </c>
      <c r="AD26" s="32"/>
      <c r="AE26" s="35">
        <f t="shared" si="29"/>
        <v>0.21188278673806074</v>
      </c>
      <c r="AF26" s="35">
        <f t="shared" si="30"/>
        <v>9.1054590229392128E-3</v>
      </c>
      <c r="AG26" s="35">
        <f t="shared" si="31"/>
        <v>9.3976176419214848E-4</v>
      </c>
      <c r="AH26" s="35">
        <f t="shared" si="32"/>
        <v>2.0915469750655512E-2</v>
      </c>
      <c r="AI26" s="35">
        <f t="shared" si="33"/>
        <v>2.9601974524686686E-2</v>
      </c>
      <c r="AL26" s="20"/>
      <c r="AO26" s="3"/>
      <c r="AP26" s="3"/>
      <c r="AW26" s="2"/>
      <c r="AX26" s="18"/>
      <c r="AY26" s="18"/>
      <c r="BC26" s="10"/>
      <c r="BD26" s="21"/>
      <c r="BE26" s="22"/>
      <c r="BM26" s="2"/>
      <c r="BN26" s="2"/>
      <c r="BP26" s="2"/>
      <c r="BQ26" s="2"/>
      <c r="BR26" s="2"/>
      <c r="BS26" s="2"/>
      <c r="BT26" s="2"/>
    </row>
    <row r="27" spans="1:72" x14ac:dyDescent="0.25">
      <c r="A27" s="45">
        <f t="shared" si="34"/>
        <v>66</v>
      </c>
      <c r="B27" s="32">
        <f t="shared" si="18"/>
        <v>1.0005665243068569</v>
      </c>
      <c r="C27" s="28">
        <f t="shared" si="8"/>
        <v>0.20032518520319248</v>
      </c>
      <c r="D27" s="33">
        <f t="shared" si="19"/>
        <v>0.2089685903464007</v>
      </c>
      <c r="E27" s="28">
        <f t="shared" si="9"/>
        <v>8.6434051432082212E-3</v>
      </c>
      <c r="F27" s="34">
        <f t="shared" si="35"/>
        <v>9.8035883380705232E-3</v>
      </c>
      <c r="G27" s="30">
        <f t="shared" si="10"/>
        <v>1.160183194862302E-3</v>
      </c>
      <c r="H27" s="30">
        <f t="shared" si="20"/>
        <v>7.7233292328934638E-4</v>
      </c>
      <c r="I27" s="31">
        <f t="shared" si="11"/>
        <v>3.8785027157295566E-4</v>
      </c>
      <c r="J27" s="30">
        <f t="shared" si="21"/>
        <v>0.78987122645873686</v>
      </c>
      <c r="K27" s="30">
        <f t="shared" si="22"/>
        <v>0</v>
      </c>
      <c r="L27" s="29">
        <v>5.2449999999999997E-2</v>
      </c>
      <c r="M27" s="29">
        <v>6.8865547999999999E-2</v>
      </c>
      <c r="N27" s="37">
        <f t="shared" si="23"/>
        <v>5.6913999999999999E-2</v>
      </c>
      <c r="O27" s="37">
        <f t="shared" si="24"/>
        <v>7.40676168E-2</v>
      </c>
      <c r="P27" s="32">
        <f t="shared" si="36"/>
        <v>0.8</v>
      </c>
      <c r="Q27" s="32">
        <f t="shared" si="12"/>
        <v>5.7094530435635282E-2</v>
      </c>
      <c r="R27" s="43">
        <v>4</v>
      </c>
      <c r="S27" s="44">
        <f t="shared" si="13"/>
        <v>0.2089685903464007</v>
      </c>
      <c r="T27" s="44">
        <f t="shared" si="14"/>
        <v>0.10011038229116138</v>
      </c>
      <c r="U27" s="44">
        <f t="shared" si="15"/>
        <v>0.12013245874939366</v>
      </c>
      <c r="V27" s="44">
        <f t="shared" si="16"/>
        <v>2.5027595572790346E-2</v>
      </c>
      <c r="W27" s="44">
        <f t="shared" si="17"/>
        <v>2.5027595572790346E-2</v>
      </c>
      <c r="X27" s="44">
        <f t="shared" si="37"/>
        <v>0.37775325813016025</v>
      </c>
      <c r="Y27" s="44">
        <f t="shared" si="38"/>
        <v>2.2208040167261123E-2</v>
      </c>
      <c r="Z27" s="32">
        <f t="shared" si="25"/>
        <v>1.1868241279052429E-2</v>
      </c>
      <c r="AA27" s="32">
        <f t="shared" si="26"/>
        <v>0.19699338163407648</v>
      </c>
      <c r="AB27" s="32">
        <f t="shared" si="27"/>
        <v>0</v>
      </c>
      <c r="AC27" s="32">
        <f t="shared" si="28"/>
        <v>7.7233292328934638E-4</v>
      </c>
      <c r="AD27" s="32"/>
      <c r="AE27" s="35">
        <f t="shared" si="29"/>
        <v>0.20021176037442176</v>
      </c>
      <c r="AF27" s="35">
        <f t="shared" si="30"/>
        <v>8.4722163774176053E-3</v>
      </c>
      <c r="AG27" s="35">
        <f t="shared" si="31"/>
        <v>8.9644634148315313E-4</v>
      </c>
      <c r="AH27" s="35">
        <f t="shared" si="32"/>
        <v>2.7178511301134963E-2</v>
      </c>
      <c r="AI27" s="35">
        <f t="shared" si="33"/>
        <v>3.5686517406076798E-2</v>
      </c>
      <c r="AL27" s="20"/>
      <c r="AO27" s="3"/>
      <c r="AP27" s="3"/>
      <c r="AW27" s="2"/>
      <c r="AX27" s="18"/>
      <c r="AY27" s="18"/>
      <c r="BC27" s="10"/>
      <c r="BD27" s="21"/>
      <c r="BE27" s="22"/>
      <c r="BM27" s="2"/>
      <c r="BN27" s="2"/>
      <c r="BP27" s="2"/>
      <c r="BQ27" s="2"/>
      <c r="BR27" s="2"/>
      <c r="BS27" s="2"/>
      <c r="BT27" s="2"/>
    </row>
    <row r="28" spans="1:72" x14ac:dyDescent="0.25">
      <c r="A28" s="45">
        <f t="shared" si="34"/>
        <v>67</v>
      </c>
      <c r="B28" s="32">
        <f t="shared" si="18"/>
        <v>1.0008847830233718</v>
      </c>
      <c r="C28" s="28">
        <f t="shared" si="8"/>
        <v>0.18913093831829575</v>
      </c>
      <c r="D28" s="33">
        <f t="shared" si="19"/>
        <v>0.19718728358908005</v>
      </c>
      <c r="E28" s="28">
        <f t="shared" si="9"/>
        <v>8.0563452707843146E-3</v>
      </c>
      <c r="F28" s="34">
        <f t="shared" si="35"/>
        <v>9.0918675815586571E-3</v>
      </c>
      <c r="G28" s="30">
        <f>F28-E28</f>
        <v>1.0355223107743425E-3</v>
      </c>
      <c r="H28" s="30">
        <f t="shared" si="20"/>
        <v>7.0979206341009282E-4</v>
      </c>
      <c r="I28" s="31">
        <f t="shared" si="11"/>
        <v>3.2573024736424973E-4</v>
      </c>
      <c r="J28" s="30">
        <f t="shared" si="21"/>
        <v>0.80177719410014558</v>
      </c>
      <c r="K28" s="30">
        <f t="shared" si="22"/>
        <v>0</v>
      </c>
      <c r="L28" s="29">
        <v>5.8029999999999998E-2</v>
      </c>
      <c r="M28" s="29">
        <v>7.5368134000000003E-2</v>
      </c>
      <c r="N28" s="37">
        <f t="shared" si="23"/>
        <v>5.8029999999999998E-2</v>
      </c>
      <c r="O28" s="37">
        <f t="shared" si="24"/>
        <v>7.5368134000000003E-2</v>
      </c>
      <c r="P28" s="32">
        <f t="shared" si="36"/>
        <v>0</v>
      </c>
      <c r="Q28" s="32">
        <f t="shared" si="12"/>
        <v>5.8206019667489207E-2</v>
      </c>
      <c r="R28" s="43">
        <v>5</v>
      </c>
      <c r="S28" s="44">
        <f t="shared" si="13"/>
        <v>0.19718728358908005</v>
      </c>
      <c r="T28" s="44">
        <f t="shared" si="14"/>
        <v>0.10221342324057947</v>
      </c>
      <c r="U28" s="44">
        <f t="shared" si="15"/>
        <v>0.12265610788869535</v>
      </c>
      <c r="V28" s="44">
        <f t="shared" si="16"/>
        <v>2.5553355810144868E-2</v>
      </c>
      <c r="W28" s="44">
        <f t="shared" si="17"/>
        <v>2.5553355810144868E-2</v>
      </c>
      <c r="X28" s="44">
        <f t="shared" si="37"/>
        <v>0.3968367512271313</v>
      </c>
      <c r="Y28" s="44">
        <f t="shared" si="38"/>
        <v>2.279713620141571E-2</v>
      </c>
      <c r="Z28" s="32">
        <f t="shared" si="25"/>
        <v>1.1207361246874551E-2</v>
      </c>
      <c r="AA28" s="32">
        <f t="shared" si="26"/>
        <v>0.18586586386410986</v>
      </c>
      <c r="AB28" s="32">
        <f t="shared" si="27"/>
        <v>0</v>
      </c>
      <c r="AC28" s="32">
        <f t="shared" si="28"/>
        <v>7.0979206341009282E-4</v>
      </c>
      <c r="AD28" s="32"/>
      <c r="AE28" s="35">
        <f t="shared" si="29"/>
        <v>0.18896374640344524</v>
      </c>
      <c r="AF28" s="35">
        <f t="shared" si="30"/>
        <v>7.8739663401592302E-3</v>
      </c>
      <c r="AG28" s="35">
        <f t="shared" si="31"/>
        <v>8.551274097104237E-4</v>
      </c>
      <c r="AH28" s="35">
        <f t="shared" si="32"/>
        <v>3.3207118453178461E-2</v>
      </c>
      <c r="AI28" s="35">
        <f t="shared" si="33"/>
        <v>4.1545493194040953E-2</v>
      </c>
      <c r="AL28" s="20"/>
      <c r="AO28" s="3"/>
      <c r="AP28" s="3"/>
      <c r="AW28" s="2"/>
      <c r="AX28" s="18"/>
      <c r="AY28" s="18"/>
      <c r="BC28" s="10"/>
      <c r="BD28" s="21"/>
      <c r="BE28" s="22"/>
      <c r="BM28" s="2"/>
      <c r="BN28" s="2"/>
      <c r="BP28" s="2"/>
      <c r="BQ28" s="2"/>
      <c r="BR28" s="2"/>
      <c r="BS28" s="2"/>
      <c r="BT28" s="2"/>
    </row>
    <row r="29" spans="1:72" x14ac:dyDescent="0.25">
      <c r="A29" s="45">
        <f t="shared" si="34"/>
        <v>68</v>
      </c>
      <c r="B29" s="32">
        <f t="shared" si="18"/>
        <v>1.0012576748135593</v>
      </c>
      <c r="C29" s="28">
        <f t="shared" si="8"/>
        <v>0.17836594963751498</v>
      </c>
      <c r="D29" s="33">
        <f t="shared" si="19"/>
        <v>0.185863764282577</v>
      </c>
      <c r="E29" s="28">
        <f t="shared" si="9"/>
        <v>7.4978146450620361E-3</v>
      </c>
      <c r="F29" s="34">
        <f t="shared" si="35"/>
        <v>8.420871026261538E-3</v>
      </c>
      <c r="G29" s="30">
        <f t="shared" si="10"/>
        <v>9.2305638119950188E-4</v>
      </c>
      <c r="H29" s="30">
        <f t="shared" si="20"/>
        <v>6.5231554694608314E-4</v>
      </c>
      <c r="I29" s="31">
        <f t="shared" si="11"/>
        <v>2.7074083425341873E-4</v>
      </c>
      <c r="J29" s="30">
        <f t="shared" si="21"/>
        <v>0.8132131793362235</v>
      </c>
      <c r="K29" s="30">
        <f t="shared" si="22"/>
        <v>0</v>
      </c>
      <c r="L29" s="29">
        <v>5.8029999999999998E-2</v>
      </c>
      <c r="M29" s="29">
        <v>7.5368134000000003E-2</v>
      </c>
      <c r="N29" s="37">
        <f t="shared" si="23"/>
        <v>5.9139999999999998E-2</v>
      </c>
      <c r="O29" s="37">
        <f t="shared" si="24"/>
        <v>7.6667071400000009E-2</v>
      </c>
      <c r="P29" s="32">
        <f t="shared" si="36"/>
        <v>0.2</v>
      </c>
      <c r="Q29" s="32">
        <f t="shared" si="12"/>
        <v>5.9311812212012156E-2</v>
      </c>
      <c r="R29" s="43">
        <v>6</v>
      </c>
      <c r="S29" s="44">
        <f t="shared" si="13"/>
        <v>0.185863764282577</v>
      </c>
      <c r="T29" s="44">
        <f t="shared" si="14"/>
        <v>0.10431593386922537</v>
      </c>
      <c r="U29" s="44">
        <f t="shared" si="15"/>
        <v>0.12517912064307044</v>
      </c>
      <c r="V29" s="44">
        <f t="shared" si="16"/>
        <v>2.6078983467306343E-2</v>
      </c>
      <c r="W29" s="44">
        <f t="shared" si="17"/>
        <v>2.6078983467306343E-2</v>
      </c>
      <c r="X29" s="44">
        <f t="shared" si="37"/>
        <v>0.41688865490098354</v>
      </c>
      <c r="Y29" s="44">
        <f>MIN(Y28*$I$17*(1-POWER(R29,$I$19)*$I$18/100000),1-V29-W29-$I$13)</f>
        <v>2.3401858744476211E-2</v>
      </c>
      <c r="Z29" s="32">
        <f t="shared" si="25"/>
        <v>1.0573616606809751E-2</v>
      </c>
      <c r="AA29" s="32">
        <f t="shared" si="26"/>
        <v>0.17516889575349287</v>
      </c>
      <c r="AB29" s="32">
        <f t="shared" si="27"/>
        <v>0</v>
      </c>
      <c r="AC29" s="32">
        <f t="shared" si="28"/>
        <v>6.5231554694608314E-4</v>
      </c>
      <c r="AD29" s="32"/>
      <c r="AE29" s="35">
        <f t="shared" si="29"/>
        <v>0.17814190505029376</v>
      </c>
      <c r="AF29" s="35">
        <f t="shared" si="30"/>
        <v>7.3072913430751027E-3</v>
      </c>
      <c r="AG29" s="35">
        <f t="shared" si="31"/>
        <v>8.1571294677630299E-4</v>
      </c>
      <c r="AH29" s="35">
        <f t="shared" si="32"/>
        <v>3.9001566365174205E-2</v>
      </c>
      <c r="AI29" s="35">
        <f t="shared" si="33"/>
        <v>4.7178976095214945E-2</v>
      </c>
      <c r="AL29" s="20"/>
      <c r="AO29" s="3"/>
      <c r="AP29" s="3"/>
      <c r="AW29" s="2"/>
      <c r="AX29" s="18"/>
      <c r="AY29" s="18"/>
      <c r="BC29" s="10"/>
      <c r="BD29" s="21"/>
      <c r="BE29" s="22"/>
      <c r="BM29" s="2"/>
      <c r="BN29" s="2"/>
      <c r="BP29" s="2"/>
      <c r="BQ29" s="2"/>
      <c r="BR29" s="2"/>
      <c r="BS29" s="2"/>
      <c r="BT29" s="2"/>
    </row>
    <row r="30" spans="1:72" x14ac:dyDescent="0.25">
      <c r="A30" s="45">
        <f t="shared" si="34"/>
        <v>69</v>
      </c>
      <c r="B30" s="32">
        <f t="shared" si="18"/>
        <v>1.0016869799140256</v>
      </c>
      <c r="C30" s="28">
        <f t="shared" si="8"/>
        <v>0.16802861293638841</v>
      </c>
      <c r="D30" s="33">
        <f t="shared" si="19"/>
        <v>0.17499614677401504</v>
      </c>
      <c r="E30" s="28">
        <f t="shared" si="9"/>
        <v>6.9675338376266431E-3</v>
      </c>
      <c r="F30" s="34">
        <f t="shared" si="35"/>
        <v>7.7892709019683742E-3</v>
      </c>
      <c r="G30" s="30">
        <f>F30-E30</f>
        <v>8.2173706434173106E-4</v>
      </c>
      <c r="H30" s="30">
        <f t="shared" si="20"/>
        <v>5.9949328081134053E-4</v>
      </c>
      <c r="I30" s="31">
        <f t="shared" si="11"/>
        <v>2.2224378353039053E-4</v>
      </c>
      <c r="J30" s="30">
        <f t="shared" si="21"/>
        <v>0.82418211616164327</v>
      </c>
      <c r="K30" s="30">
        <f t="shared" si="22"/>
        <v>0</v>
      </c>
      <c r="L30" s="29">
        <v>5.8029999999999998E-2</v>
      </c>
      <c r="M30" s="29">
        <v>7.5368134000000003E-2</v>
      </c>
      <c r="N30" s="37">
        <f t="shared" si="23"/>
        <v>6.0249999999999998E-2</v>
      </c>
      <c r="O30" s="37">
        <f t="shared" si="24"/>
        <v>7.7966008800000014E-2</v>
      </c>
      <c r="P30" s="32">
        <f t="shared" si="36"/>
        <v>0.4</v>
      </c>
      <c r="Q30" s="32">
        <f t="shared" si="12"/>
        <v>6.0417891584982564E-2</v>
      </c>
      <c r="R30" s="43">
        <v>7</v>
      </c>
      <c r="S30" s="44">
        <f t="shared" si="13"/>
        <v>0.17499614677401504</v>
      </c>
      <c r="T30" s="44">
        <f t="shared" si="14"/>
        <v>0.10642834319509167</v>
      </c>
      <c r="U30" s="44">
        <f t="shared" si="15"/>
        <v>0.12771401183410999</v>
      </c>
      <c r="V30" s="44">
        <f t="shared" si="16"/>
        <v>2.6607085798772918E-2</v>
      </c>
      <c r="W30" s="44">
        <f t="shared" si="17"/>
        <v>2.6607085798772918E-2</v>
      </c>
      <c r="X30" s="44">
        <f t="shared" si="37"/>
        <v>0.43808905302811885</v>
      </c>
      <c r="Y30" s="44">
        <f t="shared" si="38"/>
        <v>2.4022622309130597E-2</v>
      </c>
      <c r="Z30" s="32">
        <f t="shared" si="25"/>
        <v>9.9670549991903792E-3</v>
      </c>
      <c r="AA30" s="32">
        <f t="shared" si="26"/>
        <v>0.1649028590743116</v>
      </c>
      <c r="AB30" s="32">
        <f t="shared" si="27"/>
        <v>0</v>
      </c>
      <c r="AC30" s="32">
        <f t="shared" si="28"/>
        <v>5.9949328081134053E-4</v>
      </c>
      <c r="AD30" s="32"/>
      <c r="AE30" s="35">
        <f t="shared" si="29"/>
        <v>0.16774562942887633</v>
      </c>
      <c r="AF30" s="35">
        <f t="shared" si="30"/>
        <v>6.7726579208122854E-3</v>
      </c>
      <c r="AG30" s="35">
        <f t="shared" si="31"/>
        <v>7.7811517205816558E-4</v>
      </c>
      <c r="AH30" s="35">
        <f t="shared" si="32"/>
        <v>4.4562046466424129E-2</v>
      </c>
      <c r="AI30" s="35">
        <f t="shared" si="33"/>
        <v>5.2587002812363393E-2</v>
      </c>
      <c r="AL30" s="20"/>
      <c r="AO30" s="3"/>
      <c r="AP30" s="3"/>
      <c r="AW30" s="2"/>
      <c r="AX30" s="18"/>
      <c r="AY30" s="18"/>
      <c r="BC30" s="10"/>
      <c r="BD30" s="21"/>
      <c r="BE30" s="22"/>
      <c r="BM30" s="2"/>
      <c r="BN30" s="2"/>
      <c r="BP30" s="2"/>
      <c r="BQ30" s="2"/>
      <c r="BR30" s="2"/>
      <c r="BS30" s="2"/>
      <c r="BT30" s="2"/>
    </row>
    <row r="31" spans="1:72" ht="15.75" customHeight="1" x14ac:dyDescent="0.25">
      <c r="A31" s="45">
        <f t="shared" si="34"/>
        <v>70</v>
      </c>
      <c r="B31" s="32">
        <f t="shared" si="18"/>
        <v>1.0021715236398527</v>
      </c>
      <c r="C31" s="28">
        <f t="shared" si="8"/>
        <v>0.15811608075171124</v>
      </c>
      <c r="D31" s="33">
        <f t="shared" si="19"/>
        <v>0.16458118186463519</v>
      </c>
      <c r="E31" s="28">
        <f t="shared" si="9"/>
        <v>6.4651011129239445E-3</v>
      </c>
      <c r="F31" s="34">
        <f t="shared" si="35"/>
        <v>7.1956905722852542E-3</v>
      </c>
      <c r="G31" s="30">
        <f t="shared" si="10"/>
        <v>7.3058945936130965E-4</v>
      </c>
      <c r="H31" s="30">
        <f t="shared" si="20"/>
        <v>5.5094837984545262E-4</v>
      </c>
      <c r="I31" s="31">
        <f t="shared" si="11"/>
        <v>1.7964107951585703E-4</v>
      </c>
      <c r="J31" s="30">
        <f t="shared" si="21"/>
        <v>0.83468822867600345</v>
      </c>
      <c r="K31" s="30">
        <f t="shared" si="22"/>
        <v>0</v>
      </c>
      <c r="L31" s="29">
        <v>5.8029999999999998E-2</v>
      </c>
      <c r="M31" s="29">
        <v>7.5368134000000003E-2</v>
      </c>
      <c r="N31" s="37">
        <f t="shared" si="23"/>
        <v>6.1359999999999998E-2</v>
      </c>
      <c r="O31" s="37">
        <f t="shared" si="24"/>
        <v>7.9264946199999992E-2</v>
      </c>
      <c r="P31" s="32">
        <f t="shared" si="36"/>
        <v>0.60000000000000009</v>
      </c>
      <c r="Q31" s="32">
        <f t="shared" si="12"/>
        <v>6.1524242631926143E-2</v>
      </c>
      <c r="R31" s="43">
        <v>8</v>
      </c>
      <c r="S31" s="44">
        <f t="shared" si="13"/>
        <v>0.16458118186463519</v>
      </c>
      <c r="T31" s="44">
        <f t="shared" si="14"/>
        <v>0.10855055194484857</v>
      </c>
      <c r="U31" s="44">
        <f t="shared" si="15"/>
        <v>0.13026066233381828</v>
      </c>
      <c r="V31" s="44">
        <f t="shared" si="16"/>
        <v>2.7137637986212142E-2</v>
      </c>
      <c r="W31" s="44">
        <f t="shared" si="17"/>
        <v>2.7137637986212142E-2</v>
      </c>
      <c r="X31" s="44">
        <f t="shared" si="37"/>
        <v>0.46049940739234385</v>
      </c>
      <c r="Y31" s="44">
        <f t="shared" si="38"/>
        <v>2.4659852403534178E-2</v>
      </c>
      <c r="Z31" s="32">
        <f t="shared" si="25"/>
        <v>9.387199895070468E-3</v>
      </c>
      <c r="AA31" s="32">
        <f t="shared" si="26"/>
        <v>0.15506368045084401</v>
      </c>
      <c r="AB31" s="32">
        <f t="shared" si="27"/>
        <v>0</v>
      </c>
      <c r="AC31" s="32">
        <f t="shared" si="28"/>
        <v>5.5094837984545262E-4</v>
      </c>
      <c r="AD31" s="32"/>
      <c r="AE31" s="35">
        <f t="shared" si="29"/>
        <v>0.15777347192767865</v>
      </c>
      <c r="AF31" s="35">
        <f t="shared" si="30"/>
        <v>6.2684694586047484E-3</v>
      </c>
      <c r="AG31" s="35">
        <f t="shared" si="31"/>
        <v>7.4225035091069575E-4</v>
      </c>
      <c r="AH31" s="35">
        <f t="shared" si="32"/>
        <v>4.9890232134854412E-2</v>
      </c>
      <c r="AI31" s="35">
        <f t="shared" si="33"/>
        <v>5.7771027928485839E-2</v>
      </c>
      <c r="AL31" s="20"/>
      <c r="AO31" s="3"/>
      <c r="AP31" s="3"/>
      <c r="AW31" s="2"/>
      <c r="AX31" s="18"/>
      <c r="AY31" s="18"/>
      <c r="BC31" s="10"/>
      <c r="BD31" s="21"/>
      <c r="BE31" s="22"/>
      <c r="BM31" s="2"/>
      <c r="BN31" s="2"/>
      <c r="BP31" s="2"/>
      <c r="BQ31" s="2"/>
      <c r="BR31" s="2"/>
      <c r="BS31" s="2"/>
      <c r="BT31" s="2"/>
    </row>
    <row r="32" spans="1:72" x14ac:dyDescent="0.25">
      <c r="A32" s="45">
        <f t="shared" si="34"/>
        <v>71</v>
      </c>
      <c r="B32" s="32">
        <f t="shared" si="18"/>
        <v>1.0027117801106011</v>
      </c>
      <c r="C32" s="28">
        <f t="shared" si="8"/>
        <v>0.14862434425106821</v>
      </c>
      <c r="D32" s="33">
        <f t="shared" si="19"/>
        <v>0.15461435049785779</v>
      </c>
      <c r="E32" s="28">
        <f t="shared" si="9"/>
        <v>5.9900062467895688E-3</v>
      </c>
      <c r="F32" s="34">
        <f t="shared" si="35"/>
        <v>6.6387150726252174E-3</v>
      </c>
      <c r="G32" s="30">
        <f t="shared" si="10"/>
        <v>6.4870882583564857E-4</v>
      </c>
      <c r="H32" s="30">
        <f t="shared" si="20"/>
        <v>5.0633447775014163E-4</v>
      </c>
      <c r="I32" s="31">
        <f t="shared" si="11"/>
        <v>1.4237434808550694E-4</v>
      </c>
      <c r="J32" s="30">
        <f t="shared" si="21"/>
        <v>0.84473694067630656</v>
      </c>
      <c r="K32" s="30">
        <f t="shared" si="22"/>
        <v>0</v>
      </c>
      <c r="L32" s="29">
        <v>5.8029999999999998E-2</v>
      </c>
      <c r="M32" s="29">
        <v>7.5368134000000003E-2</v>
      </c>
      <c r="N32" s="37">
        <f t="shared" si="23"/>
        <v>6.2469999999999998E-2</v>
      </c>
      <c r="O32" s="37">
        <f t="shared" si="24"/>
        <v>8.0563883599999997E-2</v>
      </c>
      <c r="P32" s="32">
        <f t="shared" si="36"/>
        <v>0.8</v>
      </c>
      <c r="Q32" s="32">
        <f t="shared" si="12"/>
        <v>6.2630851431190571E-2</v>
      </c>
      <c r="R32" s="43">
        <v>9</v>
      </c>
      <c r="S32" s="44">
        <f t="shared" si="13"/>
        <v>0.15461435049785779</v>
      </c>
      <c r="T32" s="44">
        <f t="shared" si="14"/>
        <v>0.11068245334075863</v>
      </c>
      <c r="U32" s="44">
        <f t="shared" si="15"/>
        <v>0.13281894400891034</v>
      </c>
      <c r="V32" s="44">
        <f t="shared" si="16"/>
        <v>2.7670613335189657E-2</v>
      </c>
      <c r="W32" s="44">
        <f t="shared" si="17"/>
        <v>2.7670613335189657E-2</v>
      </c>
      <c r="X32" s="44">
        <f t="shared" si="37"/>
        <v>0.48418466131804005</v>
      </c>
      <c r="Y32" s="44">
        <f t="shared" si="38"/>
        <v>2.5313985822978141E-2</v>
      </c>
      <c r="Z32" s="32">
        <f t="shared" si="25"/>
        <v>8.8336745469703749E-3</v>
      </c>
      <c r="AA32" s="32">
        <f t="shared" si="26"/>
        <v>0.14564716901983515</v>
      </c>
      <c r="AB32" s="32">
        <f t="shared" si="27"/>
        <v>0</v>
      </c>
      <c r="AC32" s="32">
        <f t="shared" si="28"/>
        <v>5.0633447775014163E-4</v>
      </c>
      <c r="AD32" s="32"/>
      <c r="AE32" s="35">
        <f t="shared" si="29"/>
        <v>0.14822239770103693</v>
      </c>
      <c r="AF32" s="35">
        <f t="shared" si="30"/>
        <v>5.7935758948976946E-3</v>
      </c>
      <c r="AG32" s="35">
        <f t="shared" si="31"/>
        <v>7.0803860817903125E-4</v>
      </c>
      <c r="AH32" s="35">
        <f t="shared" si="32"/>
        <v>5.4988366483352723E-2</v>
      </c>
      <c r="AI32" s="35">
        <f t="shared" si="33"/>
        <v>6.2733073113067958E-2</v>
      </c>
      <c r="AL32" s="20"/>
      <c r="AO32" s="3"/>
      <c r="AP32" s="3"/>
      <c r="AW32" s="2"/>
      <c r="AX32" s="18"/>
      <c r="AY32" s="18"/>
      <c r="BC32" s="10"/>
      <c r="BD32" s="21"/>
      <c r="BE32" s="22"/>
      <c r="BM32" s="2"/>
      <c r="BN32" s="2"/>
      <c r="BP32" s="2"/>
      <c r="BQ32" s="2"/>
      <c r="BR32" s="2"/>
      <c r="BS32" s="2"/>
      <c r="BT32" s="2"/>
    </row>
    <row r="33" spans="1:72" x14ac:dyDescent="0.25">
      <c r="A33" s="45">
        <f t="shared" si="34"/>
        <v>72</v>
      </c>
      <c r="B33" s="32">
        <f t="shared" si="18"/>
        <v>1.003308998863754</v>
      </c>
      <c r="C33" s="28">
        <f t="shared" si="8"/>
        <v>0.13954831489819119</v>
      </c>
      <c r="D33" s="33">
        <f t="shared" si="19"/>
        <v>0.14508995875372074</v>
      </c>
      <c r="E33" s="28">
        <f t="shared" si="9"/>
        <v>5.5416438555295567E-3</v>
      </c>
      <c r="F33" s="34">
        <f t="shared" si="35"/>
        <v>6.1169010910076399E-3</v>
      </c>
      <c r="G33" s="30">
        <f t="shared" si="10"/>
        <v>5.7525723547808324E-4</v>
      </c>
      <c r="H33" s="30">
        <f t="shared" si="20"/>
        <v>4.6533325577692905E-4</v>
      </c>
      <c r="I33" s="31">
        <f t="shared" si="11"/>
        <v>1.0992397970115418E-4</v>
      </c>
      <c r="J33" s="30">
        <f t="shared" si="21"/>
        <v>0.85433478401080121</v>
      </c>
      <c r="K33" s="30">
        <f t="shared" si="22"/>
        <v>0</v>
      </c>
      <c r="L33" s="29">
        <v>6.3579999999999998E-2</v>
      </c>
      <c r="M33" s="29">
        <v>8.1862821000000002E-2</v>
      </c>
      <c r="N33" s="37">
        <f t="shared" si="23"/>
        <v>6.3579999999999998E-2</v>
      </c>
      <c r="O33" s="37">
        <f t="shared" si="24"/>
        <v>8.1862821000000002E-2</v>
      </c>
      <c r="P33" s="32">
        <f t="shared" si="36"/>
        <v>0</v>
      </c>
      <c r="Q33" s="32">
        <f t="shared" si="12"/>
        <v>6.3737698582473371E-2</v>
      </c>
      <c r="R33" s="43">
        <v>10</v>
      </c>
      <c r="S33" s="44">
        <f t="shared" si="13"/>
        <v>0.14508995875372074</v>
      </c>
      <c r="T33" s="44">
        <f t="shared" si="14"/>
        <v>0.11282392167910954</v>
      </c>
      <c r="U33" s="44">
        <f t="shared" si="15"/>
        <v>0.13538870601493144</v>
      </c>
      <c r="V33" s="44">
        <f t="shared" si="16"/>
        <v>2.8205980419777385E-2</v>
      </c>
      <c r="W33" s="44">
        <f t="shared" si="17"/>
        <v>2.8205980419777385E-2</v>
      </c>
      <c r="X33" s="44">
        <f t="shared" si="37"/>
        <v>0.51024174865468741</v>
      </c>
      <c r="Y33" s="44">
        <f t="shared" si="38"/>
        <v>2.5985470949294938E-2</v>
      </c>
      <c r="Z33" s="32">
        <f t="shared" si="25"/>
        <v>8.3060142579169209E-3</v>
      </c>
      <c r="AA33" s="32">
        <f t="shared" si="26"/>
        <v>0.13664804575229644</v>
      </c>
      <c r="AB33" s="32">
        <f t="shared" si="27"/>
        <v>0</v>
      </c>
      <c r="AC33" s="32">
        <f t="shared" si="28"/>
        <v>4.6533325577692905E-4</v>
      </c>
      <c r="AD33" s="32"/>
      <c r="AE33" s="35">
        <f t="shared" si="29"/>
        <v>0.13908807262391693</v>
      </c>
      <c r="AF33" s="35">
        <f t="shared" si="30"/>
        <v>5.3469826950301282E-3</v>
      </c>
      <c r="AG33" s="35">
        <f t="shared" si="31"/>
        <v>6.7540375030744333E-4</v>
      </c>
      <c r="AH33" s="35">
        <f t="shared" si="32"/>
        <v>5.9859267770148612E-2</v>
      </c>
      <c r="AI33" s="35">
        <f t="shared" si="33"/>
        <v>6.7475724961131203E-2</v>
      </c>
      <c r="AL33" s="20"/>
      <c r="AO33" s="3"/>
      <c r="AP33" s="3"/>
      <c r="AW33" s="2"/>
      <c r="AX33" s="18"/>
      <c r="AY33" s="18"/>
      <c r="BC33" s="10"/>
      <c r="BD33" s="21"/>
      <c r="BE33" s="22"/>
      <c r="BM33" s="2"/>
      <c r="BN33" s="2"/>
      <c r="BP33" s="2"/>
      <c r="BQ33" s="2"/>
      <c r="BR33" s="2"/>
      <c r="BS33" s="2"/>
      <c r="BT33" s="2"/>
    </row>
    <row r="34" spans="1:72" x14ac:dyDescent="0.25">
      <c r="A34" s="45">
        <f t="shared" si="34"/>
        <v>73</v>
      </c>
      <c r="B34" s="32">
        <f t="shared" si="18"/>
        <v>1.0039661394942432</v>
      </c>
      <c r="C34" s="28">
        <f t="shared" si="8"/>
        <v>0.13088760662340426</v>
      </c>
      <c r="D34" s="33">
        <f t="shared" si="19"/>
        <v>0.13600694563082949</v>
      </c>
      <c r="E34" s="28">
        <f t="shared" si="9"/>
        <v>5.1193390074252207E-3</v>
      </c>
      <c r="F34" s="34">
        <f t="shared" si="35"/>
        <v>5.6288004730573205E-3</v>
      </c>
      <c r="G34" s="30">
        <f t="shared" si="10"/>
        <v>5.0946146563209983E-4</v>
      </c>
      <c r="H34" s="30">
        <f t="shared" si="20"/>
        <v>4.2765217153316066E-4</v>
      </c>
      <c r="I34" s="31">
        <f t="shared" si="11"/>
        <v>8.1809294098939174E-5</v>
      </c>
      <c r="J34" s="30">
        <f t="shared" si="21"/>
        <v>0.86348359290353838</v>
      </c>
      <c r="K34" s="30">
        <f t="shared" si="22"/>
        <v>0</v>
      </c>
      <c r="L34" s="29">
        <v>6.3579999999999998E-2</v>
      </c>
      <c r="M34" s="29">
        <v>8.1862821000000002E-2</v>
      </c>
      <c r="N34" s="37">
        <f t="shared" si="23"/>
        <v>6.4647999999999997E-2</v>
      </c>
      <c r="O34" s="37">
        <f t="shared" si="24"/>
        <v>8.3159251000000003E-2</v>
      </c>
      <c r="P34" s="32">
        <f t="shared" si="36"/>
        <v>0.2</v>
      </c>
      <c r="Q34" s="32">
        <f t="shared" si="12"/>
        <v>6.4802772741791151E-2</v>
      </c>
      <c r="R34" s="43">
        <v>11</v>
      </c>
      <c r="S34" s="44">
        <f t="shared" si="13"/>
        <v>0.13600694563082949</v>
      </c>
      <c r="T34" s="44">
        <f t="shared" si="14"/>
        <v>0.11490088225041389</v>
      </c>
      <c r="U34" s="44">
        <f t="shared" si="15"/>
        <v>0.13788105870049666</v>
      </c>
      <c r="V34" s="44">
        <f t="shared" si="16"/>
        <v>2.8725220562603473E-2</v>
      </c>
      <c r="W34" s="44">
        <f t="shared" si="17"/>
        <v>2.8725220562603473E-2</v>
      </c>
      <c r="X34" s="44">
        <f t="shared" si="37"/>
        <v>0.53681890805598509</v>
      </c>
      <c r="Y34" s="44">
        <f>MIN(Y33*$I$17*(1-POWER(R34,$I$19)*$I$18/100000),1-V34-W34-$I$13)</f>
        <v>2.6674768058205775E-2</v>
      </c>
      <c r="Z34" s="32">
        <f t="shared" si="25"/>
        <v>7.8036782257277608E-3</v>
      </c>
      <c r="AA34" s="32">
        <f t="shared" si="26"/>
        <v>0.12806002857213736</v>
      </c>
      <c r="AB34" s="32">
        <f t="shared" si="27"/>
        <v>0</v>
      </c>
      <c r="AC34" s="32">
        <f t="shared" si="28"/>
        <v>4.2765217153316066E-4</v>
      </c>
      <c r="AD34" s="32"/>
      <c r="AE34" s="35">
        <f t="shared" si="29"/>
        <v>0.13037053888026548</v>
      </c>
      <c r="AF34" s="35">
        <f t="shared" si="30"/>
        <v>4.9222275622640846E-3</v>
      </c>
      <c r="AG34" s="35">
        <f t="shared" si="31"/>
        <v>6.4427309564736937E-4</v>
      </c>
      <c r="AH34" s="35">
        <f t="shared" si="32"/>
        <v>6.450630429136775E-2</v>
      </c>
      <c r="AI34" s="35">
        <f t="shared" si="33"/>
        <v>7.2002107970989618E-2</v>
      </c>
      <c r="AL34" s="20"/>
      <c r="AO34" s="3"/>
      <c r="AP34" s="3"/>
      <c r="AW34" s="2"/>
      <c r="AX34" s="18"/>
      <c r="AY34" s="18"/>
      <c r="BC34" s="10"/>
      <c r="BD34" s="21"/>
      <c r="BE34" s="22"/>
      <c r="BM34" s="2"/>
      <c r="BN34" s="2"/>
      <c r="BP34" s="2"/>
      <c r="BQ34" s="2"/>
      <c r="BR34" s="2"/>
      <c r="BS34" s="2"/>
      <c r="BT34" s="2"/>
    </row>
    <row r="35" spans="1:72" x14ac:dyDescent="0.25">
      <c r="A35" s="45">
        <f t="shared" si="34"/>
        <v>74</v>
      </c>
      <c r="B35" s="32">
        <f t="shared" si="18"/>
        <v>1.0047080638318018</v>
      </c>
      <c r="C35" s="28">
        <f t="shared" si="8"/>
        <v>0.12263413293129671</v>
      </c>
      <c r="D35" s="33">
        <f t="shared" si="19"/>
        <v>0.12735646366318668</v>
      </c>
      <c r="E35" s="28">
        <f t="shared" si="9"/>
        <v>4.7223307318899595E-3</v>
      </c>
      <c r="F35" s="34">
        <f t="shared" si="35"/>
        <v>5.1729373428412778E-3</v>
      </c>
      <c r="G35" s="30">
        <f t="shared" si="10"/>
        <v>4.5060661095131828E-4</v>
      </c>
      <c r="H35" s="30">
        <f t="shared" si="20"/>
        <v>3.9302237170149676E-4</v>
      </c>
      <c r="I35" s="31">
        <f t="shared" si="11"/>
        <v>5.7584239249821516E-5</v>
      </c>
      <c r="J35" s="30">
        <f t="shared" si="21"/>
        <v>0.87219292972586193</v>
      </c>
      <c r="K35" s="30">
        <f t="shared" si="22"/>
        <v>0</v>
      </c>
      <c r="L35" s="29">
        <v>6.3579999999999998E-2</v>
      </c>
      <c r="M35" s="29">
        <v>8.1862821000000002E-2</v>
      </c>
      <c r="N35" s="37">
        <f t="shared" si="23"/>
        <v>6.5715999999999997E-2</v>
      </c>
      <c r="O35" s="37">
        <f t="shared" si="24"/>
        <v>8.4455681000000005E-2</v>
      </c>
      <c r="P35" s="32">
        <f t="shared" si="36"/>
        <v>0.4</v>
      </c>
      <c r="Q35" s="32">
        <f t="shared" si="12"/>
        <v>6.5868063502451391E-2</v>
      </c>
      <c r="R35" s="43">
        <v>12</v>
      </c>
      <c r="S35" s="44">
        <f t="shared" si="13"/>
        <v>0.12735646366318668</v>
      </c>
      <c r="T35" s="44">
        <f t="shared" si="14"/>
        <v>0.11698743384910433</v>
      </c>
      <c r="U35" s="44">
        <f t="shared" si="15"/>
        <v>0.14038492061892519</v>
      </c>
      <c r="V35" s="44">
        <f t="shared" si="16"/>
        <v>2.9246858462276083E-2</v>
      </c>
      <c r="W35" s="44">
        <f t="shared" si="17"/>
        <v>2.9246858462276083E-2</v>
      </c>
      <c r="X35" s="44">
        <f t="shared" si="37"/>
        <v>0.56491718157546289</v>
      </c>
      <c r="Y35" s="44">
        <f t="shared" ref="Y35:Y98" si="39">MIN(Y34*$I$17*(1-POWER(R35,$I$19)*$I$18/100000),1-V35-W35-$I$13)</f>
        <v>2.7382349634820891E-2</v>
      </c>
      <c r="Z35" s="32">
        <f t="shared" si="25"/>
        <v>7.3270547955133622E-3</v>
      </c>
      <c r="AA35" s="32">
        <f t="shared" si="26"/>
        <v>0.1198859749553623</v>
      </c>
      <c r="AB35" s="32">
        <f t="shared" si="27"/>
        <v>0</v>
      </c>
      <c r="AC35" s="32">
        <f t="shared" si="28"/>
        <v>3.9302237170149676E-4</v>
      </c>
      <c r="AD35" s="32"/>
      <c r="AE35" s="35">
        <f t="shared" si="29"/>
        <v>0.12205946915921928</v>
      </c>
      <c r="AF35" s="35">
        <f t="shared" si="30"/>
        <v>4.5288978609773975E-3</v>
      </c>
      <c r="AG35" s="35">
        <f t="shared" si="31"/>
        <v>6.1457731258687364E-4</v>
      </c>
      <c r="AH35" s="35">
        <f t="shared" si="32"/>
        <v>6.8929908723018574E-2</v>
      </c>
      <c r="AI35" s="35">
        <f t="shared" si="33"/>
        <v>7.631259874473216E-2</v>
      </c>
      <c r="AL35" s="20"/>
      <c r="AO35" s="3"/>
      <c r="AP35" s="3"/>
      <c r="AW35" s="2"/>
      <c r="AX35" s="18"/>
      <c r="AY35" s="18"/>
      <c r="BC35" s="10"/>
      <c r="BD35" s="21"/>
      <c r="BE35" s="22"/>
      <c r="BM35" s="2"/>
      <c r="BN35" s="2"/>
      <c r="BP35" s="2"/>
      <c r="BQ35" s="2"/>
      <c r="BR35" s="2"/>
      <c r="BS35" s="2"/>
      <c r="BT35" s="2"/>
    </row>
    <row r="36" spans="1:72" x14ac:dyDescent="0.25">
      <c r="A36" s="45">
        <f t="shared" si="34"/>
        <v>75</v>
      </c>
      <c r="B36" s="32">
        <f t="shared" si="18"/>
        <v>1.0055169954779295</v>
      </c>
      <c r="C36" s="28">
        <f t="shared" si="8"/>
        <v>0.11477908300871958</v>
      </c>
      <c r="D36" s="33">
        <f t="shared" si="19"/>
        <v>0.11912888273686639</v>
      </c>
      <c r="E36" s="28">
        <f t="shared" si="9"/>
        <v>4.349799728146809E-3</v>
      </c>
      <c r="F36" s="34">
        <f t="shared" si="35"/>
        <v>4.7478342542772341E-3</v>
      </c>
      <c r="G36" s="30">
        <f t="shared" si="10"/>
        <v>3.9803452613042505E-4</v>
      </c>
      <c r="H36" s="30">
        <f t="shared" si="20"/>
        <v>3.6119677378018868E-4</v>
      </c>
      <c r="I36" s="31">
        <f t="shared" si="11"/>
        <v>3.6837752350236377E-5</v>
      </c>
      <c r="J36" s="30">
        <f t="shared" si="21"/>
        <v>0.88047308273700309</v>
      </c>
      <c r="K36" s="30">
        <f t="shared" si="22"/>
        <v>0</v>
      </c>
      <c r="L36" s="29">
        <v>6.3579999999999998E-2</v>
      </c>
      <c r="M36" s="29">
        <v>8.1862821000000002E-2</v>
      </c>
      <c r="N36" s="37">
        <f t="shared" si="23"/>
        <v>6.6783999999999996E-2</v>
      </c>
      <c r="O36" s="37">
        <f t="shared" si="24"/>
        <v>8.5752110999999992E-2</v>
      </c>
      <c r="P36" s="32">
        <f t="shared" si="36"/>
        <v>0.60000000000000009</v>
      </c>
      <c r="Q36" s="32">
        <f t="shared" si="12"/>
        <v>6.6933561333577668E-2</v>
      </c>
      <c r="R36" s="43">
        <v>13</v>
      </c>
      <c r="S36" s="44">
        <f t="shared" si="13"/>
        <v>0.11912888273686639</v>
      </c>
      <c r="T36" s="44">
        <f t="shared" si="14"/>
        <v>0.11908344454070252</v>
      </c>
      <c r="U36" s="44">
        <f t="shared" si="15"/>
        <v>0.14290013344884303</v>
      </c>
      <c r="V36" s="44">
        <f t="shared" si="16"/>
        <v>2.977086113517563E-2</v>
      </c>
      <c r="W36" s="44">
        <f t="shared" si="17"/>
        <v>2.977086113517563E-2</v>
      </c>
      <c r="X36" s="44">
        <f t="shared" si="37"/>
        <v>0.59462154039649984</v>
      </c>
      <c r="Y36" s="44">
        <f t="shared" si="39"/>
        <v>2.810870069750886E-2</v>
      </c>
      <c r="Z36" s="32">
        <f t="shared" si="25"/>
        <v>6.874497941131227E-3</v>
      </c>
      <c r="AA36" s="32">
        <f t="shared" si="26"/>
        <v>0.11211135724119312</v>
      </c>
      <c r="AB36" s="32">
        <f t="shared" si="27"/>
        <v>0</v>
      </c>
      <c r="AC36" s="32">
        <f t="shared" si="28"/>
        <v>3.6119677378018868E-4</v>
      </c>
      <c r="AD36" s="32"/>
      <c r="AE36" s="35">
        <f t="shared" si="29"/>
        <v>0.11414932171699818</v>
      </c>
      <c r="AF36" s="35">
        <f t="shared" si="30"/>
        <v>4.1620472080588951E-3</v>
      </c>
      <c r="AG36" s="35">
        <f t="shared" si="31"/>
        <v>5.8625026514103203E-4</v>
      </c>
      <c r="AH36" s="35">
        <f t="shared" si="32"/>
        <v>7.3135553708203349E-2</v>
      </c>
      <c r="AI36" s="35">
        <f t="shared" si="33"/>
        <v>8.0412278902132844E-2</v>
      </c>
      <c r="AL36" s="20"/>
      <c r="AO36" s="3"/>
      <c r="AP36" s="3"/>
      <c r="AW36" s="2"/>
      <c r="AX36" s="18"/>
      <c r="AY36" s="18"/>
      <c r="BC36" s="10"/>
      <c r="BD36" s="21"/>
      <c r="BE36" s="22"/>
      <c r="BM36" s="2"/>
      <c r="BN36" s="2"/>
      <c r="BP36" s="2"/>
      <c r="BQ36" s="2"/>
      <c r="BR36" s="2"/>
      <c r="BS36" s="2"/>
      <c r="BT36" s="2"/>
    </row>
    <row r="37" spans="1:72" x14ac:dyDescent="0.25">
      <c r="A37" s="45">
        <f t="shared" si="34"/>
        <v>76</v>
      </c>
      <c r="B37" s="32">
        <f t="shared" si="18"/>
        <v>1.0063892985986782</v>
      </c>
      <c r="C37" s="28">
        <f t="shared" si="8"/>
        <v>0.10731300045955032</v>
      </c>
      <c r="D37" s="33">
        <f t="shared" si="19"/>
        <v>0.11131387963760603</v>
      </c>
      <c r="E37" s="28">
        <f t="shared" si="9"/>
        <v>4.0008791780557079E-3</v>
      </c>
      <c r="F37" s="34">
        <f t="shared" si="35"/>
        <v>4.352019658244958E-3</v>
      </c>
      <c r="G37" s="30">
        <f t="shared" si="10"/>
        <v>3.5114048018925013E-4</v>
      </c>
      <c r="H37" s="30">
        <f t="shared" si="20"/>
        <v>3.3194830315742038E-4</v>
      </c>
      <c r="I37" s="31">
        <f t="shared" si="11"/>
        <v>1.9192177031829749E-5</v>
      </c>
      <c r="J37" s="30">
        <f t="shared" si="21"/>
        <v>0.88833497988220478</v>
      </c>
      <c r="K37" s="30">
        <f t="shared" si="22"/>
        <v>0</v>
      </c>
      <c r="L37" s="29">
        <v>6.3579999999999998E-2</v>
      </c>
      <c r="M37" s="29">
        <v>8.1862821000000002E-2</v>
      </c>
      <c r="N37" s="37">
        <f t="shared" si="23"/>
        <v>6.7851999999999996E-2</v>
      </c>
      <c r="O37" s="37">
        <f t="shared" si="24"/>
        <v>8.7048540999999993E-2</v>
      </c>
      <c r="P37" s="32">
        <f t="shared" si="36"/>
        <v>0.8</v>
      </c>
      <c r="Q37" s="32">
        <f t="shared" si="12"/>
        <v>6.7999257524382614E-2</v>
      </c>
      <c r="R37" s="43">
        <v>14</v>
      </c>
      <c r="S37" s="44">
        <f t="shared" si="13"/>
        <v>0.11131387963760603</v>
      </c>
      <c r="T37" s="44">
        <f t="shared" si="14"/>
        <v>0.12118877518502802</v>
      </c>
      <c r="U37" s="44">
        <f t="shared" si="15"/>
        <v>0.14542653022203361</v>
      </c>
      <c r="V37" s="44">
        <f t="shared" si="16"/>
        <v>3.0297193796257005E-2</v>
      </c>
      <c r="W37" s="44">
        <f t="shared" si="17"/>
        <v>3.0297193796257005E-2</v>
      </c>
      <c r="X37" s="44">
        <f t="shared" si="37"/>
        <v>0.62602199093911215</v>
      </c>
      <c r="Y37" s="44">
        <f t="shared" si="39"/>
        <v>2.8854319130356951E-2</v>
      </c>
      <c r="Z37" s="32">
        <f t="shared" si="25"/>
        <v>6.4452947650986709E-3</v>
      </c>
      <c r="AA37" s="32">
        <f t="shared" si="26"/>
        <v>0.10472651584478339</v>
      </c>
      <c r="AB37" s="32">
        <f t="shared" si="27"/>
        <v>0</v>
      </c>
      <c r="AC37" s="32">
        <f t="shared" si="28"/>
        <v>3.3194830315742038E-4</v>
      </c>
      <c r="AD37" s="32"/>
      <c r="AE37" s="35">
        <f t="shared" si="29"/>
        <v>0.10663169869649414</v>
      </c>
      <c r="AF37" s="35">
        <f t="shared" si="30"/>
        <v>3.8196563976934522E-3</v>
      </c>
      <c r="AG37" s="35">
        <f t="shared" si="31"/>
        <v>5.5922886565935197E-4</v>
      </c>
      <c r="AH37" s="35">
        <f t="shared" si="32"/>
        <v>7.7128634415166597E-2</v>
      </c>
      <c r="AI37" s="35">
        <f t="shared" si="33"/>
        <v>8.4306233425520752E-2</v>
      </c>
      <c r="AL37" s="20"/>
      <c r="AO37" s="3"/>
      <c r="AP37" s="3"/>
      <c r="AW37" s="2"/>
      <c r="AX37" s="18"/>
      <c r="AY37" s="18"/>
      <c r="BC37" s="10"/>
      <c r="BD37" s="21"/>
      <c r="BE37" s="22"/>
      <c r="BM37" s="2"/>
      <c r="BN37" s="2"/>
      <c r="BP37" s="2"/>
      <c r="BQ37" s="2"/>
      <c r="BR37" s="2"/>
      <c r="BS37" s="2"/>
      <c r="BT37" s="2"/>
    </row>
    <row r="38" spans="1:72" x14ac:dyDescent="0.25">
      <c r="A38" s="45">
        <f t="shared" si="34"/>
        <v>77</v>
      </c>
      <c r="B38" s="32">
        <f t="shared" si="18"/>
        <v>1.0073254343685569</v>
      </c>
      <c r="C38" s="28">
        <f t="shared" si="8"/>
        <v>0.10022586058776725</v>
      </c>
      <c r="D38" s="33">
        <f t="shared" si="19"/>
        <v>0.10390052543835365</v>
      </c>
      <c r="E38" s="28">
        <f t="shared" si="9"/>
        <v>3.6746648505864041E-3</v>
      </c>
      <c r="F38" s="34">
        <f t="shared" si="35"/>
        <v>3.9840347242214311E-3</v>
      </c>
      <c r="G38" s="30">
        <f>F38-E38</f>
        <v>3.0936987363502704E-4</v>
      </c>
      <c r="H38" s="30">
        <f t="shared" si="20"/>
        <v>3.0506827294129741E-4</v>
      </c>
      <c r="I38" s="31">
        <f t="shared" si="11"/>
        <v>4.3016006937296328E-6</v>
      </c>
      <c r="J38" s="30">
        <f t="shared" si="21"/>
        <v>0.89579010468801124</v>
      </c>
      <c r="K38" s="30">
        <f t="shared" si="22"/>
        <v>0</v>
      </c>
      <c r="L38" s="29">
        <v>6.8919999999999995E-2</v>
      </c>
      <c r="M38" s="29">
        <v>8.8344970999999994E-2</v>
      </c>
      <c r="N38" s="37">
        <f t="shared" si="23"/>
        <v>6.8919999999999995E-2</v>
      </c>
      <c r="O38" s="37">
        <f t="shared" si="24"/>
        <v>8.8344970999999994E-2</v>
      </c>
      <c r="P38" s="32">
        <f t="shared" si="36"/>
        <v>0</v>
      </c>
      <c r="Q38" s="32">
        <f t="shared" si="12"/>
        <v>6.9065135425347104E-2</v>
      </c>
      <c r="R38" s="43">
        <v>15</v>
      </c>
      <c r="S38" s="44">
        <f t="shared" si="13"/>
        <v>0.10390052543835365</v>
      </c>
      <c r="T38" s="44">
        <f t="shared" si="14"/>
        <v>0.12330326420483564</v>
      </c>
      <c r="U38" s="44">
        <f t="shared" si="15"/>
        <v>0.14796391704580278</v>
      </c>
      <c r="V38" s="44">
        <f t="shared" si="16"/>
        <v>3.0825816051208911E-2</v>
      </c>
      <c r="W38" s="44">
        <f t="shared" si="17"/>
        <v>3.0825816051208911E-2</v>
      </c>
      <c r="X38" s="44">
        <f t="shared" si="37"/>
        <v>0.660792866939509</v>
      </c>
      <c r="Y38" s="44">
        <f t="shared" si="39"/>
        <v>2.9619716024450394E-2</v>
      </c>
      <c r="Z38" s="32">
        <f t="shared" si="25"/>
        <v>6.0386963650344468E-3</v>
      </c>
      <c r="AA38" s="32">
        <f t="shared" si="26"/>
        <v>9.7721222239213978E-2</v>
      </c>
      <c r="AB38" s="32">
        <f t="shared" si="27"/>
        <v>0</v>
      </c>
      <c r="AC38" s="32">
        <f t="shared" si="28"/>
        <v>3.0506827294129741E-4</v>
      </c>
      <c r="AD38" s="32"/>
      <c r="AE38" s="35">
        <f t="shared" si="29"/>
        <v>9.9497001830986184E-2</v>
      </c>
      <c r="AF38" s="35">
        <f t="shared" si="30"/>
        <v>3.5004678570539414E-3</v>
      </c>
      <c r="AG38" s="35">
        <f t="shared" si="31"/>
        <v>5.3345293432219027E-4</v>
      </c>
      <c r="AH38" s="35">
        <f t="shared" si="32"/>
        <v>8.0914755031955318E-2</v>
      </c>
      <c r="AI38" s="35">
        <f t="shared" si="33"/>
        <v>8.7999774146216653E-2</v>
      </c>
      <c r="AL38" s="20"/>
      <c r="AO38" s="3"/>
      <c r="AP38" s="3"/>
      <c r="AW38" s="2"/>
      <c r="AX38" s="18"/>
      <c r="AY38" s="18"/>
      <c r="BC38" s="10"/>
      <c r="BD38" s="21"/>
      <c r="BE38" s="22"/>
      <c r="BM38" s="2"/>
      <c r="BN38" s="2"/>
      <c r="BP38" s="2"/>
      <c r="BQ38" s="2"/>
      <c r="BR38" s="2"/>
      <c r="BS38" s="2"/>
      <c r="BT38" s="2"/>
    </row>
    <row r="39" spans="1:72" x14ac:dyDescent="0.25">
      <c r="A39" s="45">
        <f t="shared" si="34"/>
        <v>78</v>
      </c>
      <c r="B39" s="32">
        <f t="shared" si="18"/>
        <v>1.0083293510896043</v>
      </c>
      <c r="C39" s="28">
        <f t="shared" si="8"/>
        <v>9.3512948849541297E-2</v>
      </c>
      <c r="D39" s="33">
        <f t="shared" si="19"/>
        <v>9.688318314177273E-2</v>
      </c>
      <c r="E39" s="28">
        <f t="shared" si="9"/>
        <v>3.3702342922314285E-3</v>
      </c>
      <c r="F39" s="34">
        <f t="shared" si="35"/>
        <v>3.6424501196412173E-3</v>
      </c>
      <c r="G39" s="30">
        <f t="shared" si="10"/>
        <v>2.7221582740978882E-4</v>
      </c>
      <c r="H39" s="30">
        <f t="shared" si="20"/>
        <v>2.8036489498562306E-4</v>
      </c>
      <c r="I39" s="31">
        <f t="shared" si="11"/>
        <v>-8.1490675758342439E-6</v>
      </c>
      <c r="J39" s="30">
        <f t="shared" si="21"/>
        <v>0.90284460103081754</v>
      </c>
      <c r="K39" s="30">
        <f t="shared" si="22"/>
        <v>0</v>
      </c>
      <c r="L39" s="29">
        <v>6.8919999999999995E-2</v>
      </c>
      <c r="M39" s="29">
        <v>8.8344970999999994E-2</v>
      </c>
      <c r="N39" s="37">
        <f t="shared" si="23"/>
        <v>6.992799999999999E-2</v>
      </c>
      <c r="O39" s="37">
        <f t="shared" si="24"/>
        <v>8.9638490599999995E-2</v>
      </c>
      <c r="P39" s="32">
        <f t="shared" si="36"/>
        <v>0.2</v>
      </c>
      <c r="Q39" s="32">
        <f t="shared" si="12"/>
        <v>7.0071188168414761E-2</v>
      </c>
      <c r="R39" s="43">
        <v>16</v>
      </c>
      <c r="S39" s="44">
        <f t="shared" si="13"/>
        <v>9.688318314177273E-2</v>
      </c>
      <c r="T39" s="44">
        <f t="shared" si="14"/>
        <v>0.12532020871068705</v>
      </c>
      <c r="U39" s="44">
        <f t="shared" si="15"/>
        <v>0.15038425045282447</v>
      </c>
      <c r="V39" s="44">
        <f t="shared" si="16"/>
        <v>3.1330052177671763E-2</v>
      </c>
      <c r="W39" s="44">
        <f t="shared" si="17"/>
        <v>3.1330052177671763E-2</v>
      </c>
      <c r="X39" s="44">
        <f t="shared" si="37"/>
        <v>0.69606751166491698</v>
      </c>
      <c r="Y39" s="44">
        <f t="shared" si="39"/>
        <v>3.0405416028204516E-2</v>
      </c>
      <c r="Z39" s="32">
        <f t="shared" si="25"/>
        <v>5.6539262323028411E-3</v>
      </c>
      <c r="AA39" s="32">
        <f t="shared" si="26"/>
        <v>9.1084756527880464E-2</v>
      </c>
      <c r="AB39" s="32">
        <f t="shared" si="27"/>
        <v>0</v>
      </c>
      <c r="AC39" s="32">
        <f t="shared" si="28"/>
        <v>2.8036489498562306E-4</v>
      </c>
      <c r="AD39" s="32"/>
      <c r="AE39" s="35">
        <f t="shared" si="29"/>
        <v>9.2740480824535038E-2</v>
      </c>
      <c r="AF39" s="35">
        <f t="shared" si="30"/>
        <v>3.1978621318949842E-3</v>
      </c>
      <c r="AG39" s="35">
        <f t="shared" si="31"/>
        <v>5.0886506511324992E-4</v>
      </c>
      <c r="AH39" s="35">
        <f t="shared" si="32"/>
        <v>8.4499774243666725E-2</v>
      </c>
      <c r="AI39" s="35">
        <f t="shared" si="33"/>
        <v>9.1498469535324284E-2</v>
      </c>
      <c r="AL39" s="20"/>
      <c r="AO39" s="3"/>
      <c r="AP39" s="3"/>
      <c r="AW39" s="2"/>
      <c r="AX39" s="18"/>
      <c r="AY39" s="18"/>
      <c r="BC39" s="10"/>
      <c r="BD39" s="21"/>
      <c r="BE39" s="22"/>
      <c r="BM39" s="2"/>
      <c r="BN39" s="2"/>
      <c r="BP39" s="2"/>
      <c r="BQ39" s="2"/>
      <c r="BR39" s="2"/>
      <c r="BS39" s="2"/>
      <c r="BT39" s="2"/>
    </row>
    <row r="40" spans="1:72" x14ac:dyDescent="0.25">
      <c r="A40" s="45">
        <f t="shared" si="34"/>
        <v>79</v>
      </c>
      <c r="B40" s="32">
        <f t="shared" si="18"/>
        <v>1.0094454621231175</v>
      </c>
      <c r="C40" s="28">
        <f t="shared" si="8"/>
        <v>8.7162135435106841E-2</v>
      </c>
      <c r="D40" s="33">
        <f t="shared" si="19"/>
        <v>9.0248768820958655E-2</v>
      </c>
      <c r="E40" s="28">
        <f t="shared" si="9"/>
        <v>3.0866333858518094E-3</v>
      </c>
      <c r="F40" s="34">
        <f t="shared" si="35"/>
        <v>3.3258475863249268E-3</v>
      </c>
      <c r="G40" s="30">
        <f t="shared" si="10"/>
        <v>2.3921420047311745E-4</v>
      </c>
      <c r="H40" s="30">
        <f t="shared" si="20"/>
        <v>2.5766191148767826E-4</v>
      </c>
      <c r="I40" s="31">
        <f t="shared" si="11"/>
        <v>-1.8447711014560808E-5</v>
      </c>
      <c r="J40" s="30">
        <f t="shared" si="21"/>
        <v>0.90951201697856821</v>
      </c>
      <c r="K40" s="30">
        <f t="shared" si="22"/>
        <v>0</v>
      </c>
      <c r="L40" s="29">
        <v>6.8919999999999995E-2</v>
      </c>
      <c r="M40" s="29">
        <v>8.8344970999999994E-2</v>
      </c>
      <c r="N40" s="37">
        <f t="shared" si="23"/>
        <v>7.0935999999999999E-2</v>
      </c>
      <c r="O40" s="37">
        <f t="shared" si="24"/>
        <v>9.0932010199999996E-2</v>
      </c>
      <c r="P40" s="32">
        <f t="shared" si="36"/>
        <v>0.4</v>
      </c>
      <c r="Q40" s="32">
        <f t="shared" si="12"/>
        <v>7.1077409506458439E-2</v>
      </c>
      <c r="R40" s="43">
        <v>17</v>
      </c>
      <c r="S40" s="44">
        <f t="shared" si="13"/>
        <v>9.0248768820958655E-2</v>
      </c>
      <c r="T40" s="44">
        <f t="shared" si="14"/>
        <v>0.12734637989696326</v>
      </c>
      <c r="U40" s="44">
        <f t="shared" si="15"/>
        <v>0.1528156558763559</v>
      </c>
      <c r="V40" s="44">
        <f t="shared" si="16"/>
        <v>3.1836594974240816E-2</v>
      </c>
      <c r="W40" s="44">
        <f t="shared" si="17"/>
        <v>3.1836594974240816E-2</v>
      </c>
      <c r="X40" s="44">
        <f t="shared" si="37"/>
        <v>0.69983796422668076</v>
      </c>
      <c r="Y40" s="44">
        <f t="shared" si="39"/>
        <v>3.1211957706989878E-2</v>
      </c>
      <c r="Z40" s="32">
        <f t="shared" si="25"/>
        <v>5.2911611038141838E-3</v>
      </c>
      <c r="AA40" s="32">
        <f t="shared" si="26"/>
        <v>8.4816224837585538E-2</v>
      </c>
      <c r="AB40" s="32">
        <f t="shared" si="27"/>
        <v>0</v>
      </c>
      <c r="AC40" s="32">
        <f t="shared" si="28"/>
        <v>2.5766191148767826E-4</v>
      </c>
      <c r="AD40" s="32"/>
      <c r="AE40" s="35">
        <f t="shared" si="29"/>
        <v>8.6346552345465968E-2</v>
      </c>
      <c r="AF40" s="35">
        <f t="shared" si="30"/>
        <v>2.9224521221239462E-3</v>
      </c>
      <c r="AG40" s="35">
        <f t="shared" si="31"/>
        <v>4.8541049796966255E-4</v>
      </c>
      <c r="AH40" s="35">
        <f t="shared" si="32"/>
        <v>8.7886246446638269E-2</v>
      </c>
      <c r="AI40" s="35">
        <f t="shared" si="33"/>
        <v>9.4804790388336418E-2</v>
      </c>
      <c r="AL40" s="20"/>
      <c r="AO40" s="3"/>
      <c r="AP40" s="3"/>
      <c r="AW40" s="2"/>
      <c r="AX40" s="18"/>
      <c r="AY40" s="18"/>
      <c r="BC40" s="10"/>
      <c r="BD40" s="21"/>
      <c r="BE40" s="22"/>
      <c r="BM40" s="2"/>
      <c r="BN40" s="2"/>
      <c r="BP40" s="2"/>
      <c r="BQ40" s="2"/>
      <c r="BR40" s="2"/>
      <c r="BS40" s="2"/>
      <c r="BT40" s="2"/>
    </row>
    <row r="41" spans="1:72" x14ac:dyDescent="0.25">
      <c r="A41" s="45">
        <f t="shared" si="34"/>
        <v>80</v>
      </c>
      <c r="B41" s="32">
        <f t="shared" si="18"/>
        <v>1.0118653236802191</v>
      </c>
      <c r="C41" s="28">
        <f t="shared" si="8"/>
        <v>8.1161073760725233E-2</v>
      </c>
      <c r="D41" s="33">
        <f t="shared" si="19"/>
        <v>8.3983970667498034E-2</v>
      </c>
      <c r="E41" s="28">
        <f t="shared" si="9"/>
        <v>2.822896906772801E-3</v>
      </c>
      <c r="F41" s="34">
        <f t="shared" si="35"/>
        <v>3.0328386374612547E-3</v>
      </c>
      <c r="G41" s="30">
        <f t="shared" si="10"/>
        <v>2.099417306884537E-4</v>
      </c>
      <c r="H41" s="30">
        <f t="shared" si="20"/>
        <v>2.3679733739450002E-4</v>
      </c>
      <c r="I41" s="31">
        <f>G41-H41</f>
        <v>-2.6855606706046323E-5</v>
      </c>
      <c r="J41" s="30">
        <f t="shared" si="21"/>
        <v>0.91580608760181348</v>
      </c>
      <c r="K41" s="30">
        <f t="shared" si="22"/>
        <v>0</v>
      </c>
      <c r="L41" s="29">
        <v>6.8919999999999995E-2</v>
      </c>
      <c r="M41" s="29">
        <v>8.8344970999999994E-2</v>
      </c>
      <c r="N41" s="37">
        <f t="shared" si="23"/>
        <v>7.1943999999999994E-2</v>
      </c>
      <c r="O41" s="37">
        <f t="shared" si="24"/>
        <v>9.2225529799999997E-2</v>
      </c>
      <c r="P41" s="32">
        <f t="shared" si="36"/>
        <v>0.60000000000000009</v>
      </c>
      <c r="Q41" s="32">
        <f t="shared" si="12"/>
        <v>7.2083793779908492E-2</v>
      </c>
      <c r="R41" s="43">
        <v>18</v>
      </c>
      <c r="S41" s="44">
        <f t="shared" si="13"/>
        <v>8.3983970667498034E-2</v>
      </c>
      <c r="T41" s="44">
        <f t="shared" si="14"/>
        <v>0.12938160879273758</v>
      </c>
      <c r="U41" s="44">
        <f t="shared" si="15"/>
        <v>0.15525793055128509</v>
      </c>
      <c r="V41" s="44">
        <f t="shared" si="16"/>
        <v>3.2345402198184395E-2</v>
      </c>
      <c r="W41" s="44">
        <f t="shared" si="17"/>
        <v>3.2345402198184395E-2</v>
      </c>
      <c r="X41" s="44">
        <f t="shared" si="37"/>
        <v>0.69536046065597734</v>
      </c>
      <c r="Y41" s="44">
        <f t="shared" si="39"/>
        <v>3.2039893912296911E-2</v>
      </c>
      <c r="Z41" s="32">
        <f t="shared" si="25"/>
        <v>4.9486402170335446E-3</v>
      </c>
      <c r="AA41" s="32">
        <f t="shared" si="26"/>
        <v>7.8897356036826627E-2</v>
      </c>
      <c r="AB41" s="32">
        <f t="shared" si="27"/>
        <v>0</v>
      </c>
      <c r="AC41" s="32">
        <f t="shared" si="28"/>
        <v>2.3679733739450002E-4</v>
      </c>
      <c r="AD41" s="32"/>
      <c r="AE41" s="35">
        <f t="shared" si="29"/>
        <v>8.0209363698260955E-2</v>
      </c>
      <c r="AF41" s="35">
        <f t="shared" si="30"/>
        <v>2.7652937056000253E-3</v>
      </c>
      <c r="AG41" s="35">
        <f t="shared" si="31"/>
        <v>4.6303699682491835E-4</v>
      </c>
      <c r="AH41" s="35">
        <f t="shared" si="32"/>
        <v>9.1081823098892567E-2</v>
      </c>
      <c r="AI41" s="35">
        <f t="shared" si="33"/>
        <v>9.792593430095578E-2</v>
      </c>
      <c r="AL41" s="20"/>
      <c r="AO41" s="3"/>
      <c r="AP41" s="3"/>
      <c r="AW41" s="2"/>
      <c r="AX41" s="18"/>
      <c r="AY41" s="18"/>
      <c r="BC41" s="10"/>
      <c r="BD41" s="21"/>
      <c r="BE41" s="22"/>
      <c r="BM41" s="2"/>
      <c r="BN41" s="2"/>
      <c r="BP41" s="2"/>
      <c r="BQ41" s="2"/>
      <c r="BR41" s="2"/>
      <c r="BS41" s="2"/>
      <c r="BT41" s="2"/>
    </row>
    <row r="42" spans="1:72" x14ac:dyDescent="0.25">
      <c r="A42" s="45">
        <f t="shared" si="34"/>
        <v>81</v>
      </c>
      <c r="B42" s="32">
        <f t="shared" si="18"/>
        <v>1.0149716085410074</v>
      </c>
      <c r="C42" s="28">
        <f t="shared" si="8"/>
        <v>7.5497260668399291E-2</v>
      </c>
      <c r="D42" s="33">
        <f t="shared" si="19"/>
        <v>7.8075316366612274E-2</v>
      </c>
      <c r="E42" s="28">
        <f t="shared" si="9"/>
        <v>2.5780556982129888E-3</v>
      </c>
      <c r="F42" s="34">
        <f t="shared" si="35"/>
        <v>2.7620688315998852E-3</v>
      </c>
      <c r="G42" s="30">
        <f t="shared" si="10"/>
        <v>1.8401313338689638E-4</v>
      </c>
      <c r="H42" s="30">
        <f t="shared" si="20"/>
        <v>2.1762230464476766E-4</v>
      </c>
      <c r="I42" s="31">
        <f t="shared" ref="I42:I105" si="40">G42-H42</f>
        <v>-3.3609171257871284E-5</v>
      </c>
      <c r="J42" s="30">
        <f t="shared" si="21"/>
        <v>0.92174067050000086</v>
      </c>
      <c r="K42" s="30">
        <f t="shared" si="22"/>
        <v>0</v>
      </c>
      <c r="L42" s="29">
        <v>6.8919999999999995E-2</v>
      </c>
      <c r="M42" s="29">
        <v>8.8344970999999994E-2</v>
      </c>
      <c r="N42" s="37">
        <f t="shared" si="23"/>
        <v>7.2951999999999989E-2</v>
      </c>
      <c r="O42" s="37">
        <f t="shared" si="24"/>
        <v>9.3519049399999998E-2</v>
      </c>
      <c r="P42" s="32">
        <f t="shared" si="36"/>
        <v>0.8</v>
      </c>
      <c r="Q42" s="32">
        <f t="shared" si="12"/>
        <v>7.3090335886757452E-2</v>
      </c>
      <c r="R42" s="43">
        <v>19</v>
      </c>
      <c r="S42" s="44">
        <f t="shared" si="13"/>
        <v>7.8075316366612274E-2</v>
      </c>
      <c r="T42" s="44">
        <f t="shared" si="14"/>
        <v>0.13142571905738848</v>
      </c>
      <c r="U42" s="44">
        <f t="shared" si="15"/>
        <v>0.15771086286886618</v>
      </c>
      <c r="V42" s="44">
        <f t="shared" si="16"/>
        <v>3.285642976434712E-2</v>
      </c>
      <c r="W42" s="44">
        <f t="shared" si="17"/>
        <v>3.285642976434712E-2</v>
      </c>
      <c r="X42" s="44">
        <f t="shared" si="37"/>
        <v>0.69086341807374541</v>
      </c>
      <c r="Y42" s="44">
        <f t="shared" si="39"/>
        <v>3.2889792160693113E-2</v>
      </c>
      <c r="Z42" s="32">
        <f t="shared" si="25"/>
        <v>4.6255372723631337E-3</v>
      </c>
      <c r="AA42" s="32">
        <f t="shared" si="26"/>
        <v>7.3315464616313539E-2</v>
      </c>
      <c r="AB42" s="32">
        <f t="shared" si="27"/>
        <v>0</v>
      </c>
      <c r="AC42" s="32">
        <f t="shared" si="28"/>
        <v>2.1762230464476766E-4</v>
      </c>
      <c r="AD42" s="32"/>
      <c r="AE42" s="35">
        <f t="shared" si="29"/>
        <v>7.4383618254036124E-2</v>
      </c>
      <c r="AF42" s="35">
        <f t="shared" si="30"/>
        <v>2.6364612291024307E-3</v>
      </c>
      <c r="AG42" s="35">
        <f t="shared" si="31"/>
        <v>4.416947332730314E-4</v>
      </c>
      <c r="AH42" s="35">
        <f t="shared" si="32"/>
        <v>9.4105561005871224E-2</v>
      </c>
      <c r="AI42" s="35">
        <f t="shared" si="33"/>
        <v>0.10087811657825145</v>
      </c>
      <c r="AL42" s="20"/>
      <c r="AO42" s="3"/>
      <c r="AP42" s="3"/>
      <c r="AW42" s="2"/>
      <c r="AX42" s="18"/>
      <c r="AY42" s="18"/>
      <c r="BC42" s="10"/>
      <c r="BD42" s="21"/>
      <c r="BE42" s="22"/>
      <c r="BM42" s="2"/>
      <c r="BN42" s="2"/>
      <c r="BP42" s="2"/>
      <c r="BQ42" s="2"/>
      <c r="BR42" s="2"/>
      <c r="BS42" s="2"/>
      <c r="BT42" s="2"/>
    </row>
    <row r="43" spans="1:72" x14ac:dyDescent="0.25">
      <c r="A43" s="45">
        <f t="shared" si="34"/>
        <v>82</v>
      </c>
      <c r="B43" s="32">
        <f t="shared" si="18"/>
        <v>1.0185516319511887</v>
      </c>
      <c r="C43" s="28">
        <f t="shared" si="8"/>
        <v>7.0158093469258845E-2</v>
      </c>
      <c r="D43" s="33">
        <f t="shared" si="19"/>
        <v>7.2509236608833932E-2</v>
      </c>
      <c r="E43" s="28">
        <f t="shared" si="9"/>
        <v>2.3511431395750867E-3</v>
      </c>
      <c r="F43" s="34">
        <f t="shared" si="35"/>
        <v>2.5122214626513029E-3</v>
      </c>
      <c r="G43" s="30">
        <f t="shared" si="10"/>
        <v>1.6107832307621622E-4</v>
      </c>
      <c r="H43" s="48">
        <f>I6</f>
        <v>2.0000000000000001E-4</v>
      </c>
      <c r="I43" s="31">
        <f t="shared" si="40"/>
        <v>-3.8921676923783793E-5</v>
      </c>
      <c r="J43" s="30">
        <f t="shared" si="21"/>
        <v>0.92732968506808999</v>
      </c>
      <c r="K43" s="30">
        <f t="shared" si="22"/>
        <v>0</v>
      </c>
      <c r="L43" s="29">
        <v>7.3959999999999998E-2</v>
      </c>
      <c r="M43" s="29">
        <v>9.4812568999999999E-2</v>
      </c>
      <c r="N43" s="37">
        <f t="shared" si="23"/>
        <v>7.3959999999999998E-2</v>
      </c>
      <c r="O43" s="37">
        <f t="shared" si="24"/>
        <v>9.4812568999999999E-2</v>
      </c>
      <c r="P43" s="32">
        <f t="shared" si="36"/>
        <v>0</v>
      </c>
      <c r="Q43" s="32">
        <f t="shared" si="12"/>
        <v>7.4097022211953828E-2</v>
      </c>
      <c r="R43" s="43">
        <v>20</v>
      </c>
      <c r="S43" s="44">
        <f t="shared" si="13"/>
        <v>7.2509236608833932E-2</v>
      </c>
      <c r="T43" s="44">
        <f t="shared" si="14"/>
        <v>0.13347851105511516</v>
      </c>
      <c r="U43" s="44">
        <f t="shared" si="15"/>
        <v>0.16017421326613818</v>
      </c>
      <c r="V43" s="44">
        <f t="shared" si="16"/>
        <v>3.3369627763778789E-2</v>
      </c>
      <c r="W43" s="44">
        <f t="shared" si="17"/>
        <v>3.3369627763778789E-2</v>
      </c>
      <c r="X43" s="44">
        <f t="shared" si="37"/>
        <v>0.68634727567874676</v>
      </c>
      <c r="Y43" s="44">
        <f t="shared" si="39"/>
        <v>3.376223502283255E-2</v>
      </c>
      <c r="Z43" s="32">
        <f t="shared" si="25"/>
        <v>4.3210248242420398E-3</v>
      </c>
      <c r="AA43" s="32">
        <f t="shared" si="26"/>
        <v>6.8057771074214082E-2</v>
      </c>
      <c r="AB43" s="32">
        <f t="shared" si="27"/>
        <v>0</v>
      </c>
      <c r="AC43" s="32">
        <f t="shared" si="28"/>
        <v>2.0000000000000025E-4</v>
      </c>
      <c r="AE43" s="19">
        <f t="shared" si="29"/>
        <v>6.8880252378429235E-2</v>
      </c>
      <c r="AF43" s="19">
        <f t="shared" si="30"/>
        <v>2.5099280166602394E-3</v>
      </c>
      <c r="AG43" s="19">
        <f t="shared" si="31"/>
        <v>4.2133617559484684E-4</v>
      </c>
      <c r="AH43" s="19">
        <f t="shared" si="32"/>
        <v>9.696533971001503E-2</v>
      </c>
      <c r="AI43" s="19">
        <f t="shared" si="33"/>
        <v>0.10366859551983491</v>
      </c>
      <c r="AL43" s="20"/>
      <c r="AO43" s="3"/>
      <c r="AP43" s="3"/>
      <c r="AW43" s="2"/>
      <c r="AX43" s="18"/>
      <c r="AY43" s="18"/>
      <c r="BM43" s="2"/>
      <c r="BN43" s="2"/>
      <c r="BP43" s="2"/>
      <c r="BQ43" s="2"/>
      <c r="BR43" s="2"/>
      <c r="BS43" s="2"/>
      <c r="BT43" s="2"/>
    </row>
    <row r="44" spans="1:72" x14ac:dyDescent="0.25">
      <c r="A44" s="45">
        <f t="shared" si="34"/>
        <v>83</v>
      </c>
      <c r="B44" s="32">
        <f t="shared" si="18"/>
        <v>1.022700947007197</v>
      </c>
      <c r="C44" s="28">
        <f t="shared" si="8"/>
        <v>6.5135357615298414E-2</v>
      </c>
      <c r="D44" s="33">
        <f t="shared" si="19"/>
        <v>6.7276564742794823E-2</v>
      </c>
      <c r="E44" s="28">
        <f t="shared" si="9"/>
        <v>2.1412071274964045E-3</v>
      </c>
      <c r="F44" s="34">
        <f t="shared" si="35"/>
        <v>2.2820272987332298E-3</v>
      </c>
      <c r="G44" s="30">
        <f t="shared" si="10"/>
        <v>1.4082017123682533E-4</v>
      </c>
      <c r="H44" s="30">
        <f t="shared" ref="H44:H107" si="41">H43*EXP(-$N$6*$N$7)</f>
        <v>2.0000000000000001E-4</v>
      </c>
      <c r="I44" s="31">
        <f t="shared" si="40"/>
        <v>-5.9179828763174675E-5</v>
      </c>
      <c r="J44" s="30">
        <f t="shared" si="21"/>
        <v>0.9325826150859684</v>
      </c>
      <c r="K44" s="30">
        <f t="shared" si="22"/>
        <v>0</v>
      </c>
      <c r="L44" s="29">
        <v>7.3959999999999998E-2</v>
      </c>
      <c r="M44" s="29">
        <v>9.4812568999999999E-2</v>
      </c>
      <c r="N44" s="37">
        <f t="shared" si="23"/>
        <v>7.4901999999999996E-2</v>
      </c>
      <c r="O44" s="37">
        <f t="shared" si="24"/>
        <v>9.6103192599999998E-2</v>
      </c>
      <c r="P44" s="32">
        <f t="shared" si="36"/>
        <v>0.2</v>
      </c>
      <c r="Q44" s="32">
        <f t="shared" si="12"/>
        <v>7.504981877699847E-2</v>
      </c>
      <c r="R44" s="43">
        <v>21</v>
      </c>
      <c r="S44" s="44">
        <f t="shared" si="13"/>
        <v>6.7276564742794823E-2</v>
      </c>
      <c r="T44" s="44">
        <f t="shared" si="14"/>
        <v>0.13544312162046659</v>
      </c>
      <c r="U44" s="44">
        <f t="shared" si="15"/>
        <v>0.16253174594455991</v>
      </c>
      <c r="V44" s="44">
        <f t="shared" si="16"/>
        <v>3.3860780405116649E-2</v>
      </c>
      <c r="W44" s="44">
        <f t="shared" si="17"/>
        <v>3.3860780405116649E-2</v>
      </c>
      <c r="X44" s="44">
        <f t="shared" si="37"/>
        <v>0.68202513243497354</v>
      </c>
      <c r="Y44" s="44">
        <f t="shared" si="39"/>
        <v>3.4657820522784329E-2</v>
      </c>
      <c r="Z44" s="32">
        <f t="shared" si="25"/>
        <v>4.0342793421473747E-3</v>
      </c>
      <c r="AA44" s="32">
        <f t="shared" si="26"/>
        <v>6.3111457134823676E-2</v>
      </c>
      <c r="AB44" s="32">
        <f t="shared" si="27"/>
        <v>0</v>
      </c>
      <c r="AC44" s="32">
        <f t="shared" si="28"/>
        <v>1.8380468888652506E-4</v>
      </c>
      <c r="AE44" s="19">
        <f t="shared" si="29"/>
        <v>6.3689544637568457E-2</v>
      </c>
      <c r="AF44" s="19">
        <f t="shared" si="30"/>
        <v>2.3859919859873569E-3</v>
      </c>
      <c r="AG44" s="19">
        <f t="shared" si="31"/>
        <v>4.0191598289933861E-4</v>
      </c>
      <c r="AH44" s="19">
        <f t="shared" si="32"/>
        <v>9.9665873837581548E-2</v>
      </c>
      <c r="AI44" s="19">
        <f t="shared" si="33"/>
        <v>0.10630212535649756</v>
      </c>
      <c r="AO44" s="3"/>
      <c r="AP44" s="3"/>
    </row>
    <row r="45" spans="1:72" x14ac:dyDescent="0.25">
      <c r="A45" s="45">
        <f t="shared" si="34"/>
        <v>84</v>
      </c>
      <c r="B45" s="32">
        <f t="shared" si="18"/>
        <v>1.0273841386679827</v>
      </c>
      <c r="C45" s="28">
        <f t="shared" si="8"/>
        <v>6.0415437249021403E-2</v>
      </c>
      <c r="D45" s="33">
        <f t="shared" si="19"/>
        <v>6.2362738353656605E-2</v>
      </c>
      <c r="E45" s="28">
        <f t="shared" si="9"/>
        <v>1.9473011046352037E-3</v>
      </c>
      <c r="F45" s="34">
        <f t="shared" si="35"/>
        <v>2.0702521217417858E-3</v>
      </c>
      <c r="G45" s="30">
        <f t="shared" si="10"/>
        <v>1.2295101710658204E-4</v>
      </c>
      <c r="H45" s="30">
        <f t="shared" si="41"/>
        <v>2.0000000000000001E-4</v>
      </c>
      <c r="I45" s="31">
        <f t="shared" si="40"/>
        <v>-7.7048982893417967E-5</v>
      </c>
      <c r="J45" s="30">
        <f t="shared" si="21"/>
        <v>0.93751431062923674</v>
      </c>
      <c r="K45" s="30">
        <f t="shared" si="22"/>
        <v>0</v>
      </c>
      <c r="L45" s="29">
        <v>7.3959999999999998E-2</v>
      </c>
      <c r="M45" s="29">
        <v>9.4812568999999999E-2</v>
      </c>
      <c r="N45" s="37">
        <f t="shared" si="23"/>
        <v>7.5843999999999995E-2</v>
      </c>
      <c r="O45" s="37">
        <f t="shared" si="24"/>
        <v>9.7393816199999997E-2</v>
      </c>
      <c r="P45" s="32">
        <f t="shared" si="36"/>
        <v>0.4</v>
      </c>
      <c r="Q45" s="32">
        <f t="shared" si="12"/>
        <v>7.6003616337287902E-2</v>
      </c>
      <c r="R45" s="43">
        <v>22</v>
      </c>
      <c r="S45" s="44">
        <f t="shared" si="13"/>
        <v>6.2362738353656605E-2</v>
      </c>
      <c r="T45" s="44">
        <f t="shared" si="14"/>
        <v>0.13741806003163762</v>
      </c>
      <c r="U45" s="44">
        <f t="shared" si="15"/>
        <v>0.16490167203796513</v>
      </c>
      <c r="V45" s="44">
        <f t="shared" si="16"/>
        <v>3.4354515007909404E-2</v>
      </c>
      <c r="W45" s="44">
        <f t="shared" si="17"/>
        <v>3.4354515007909404E-2</v>
      </c>
      <c r="X45" s="44">
        <f t="shared" si="37"/>
        <v>0.67768026793039726</v>
      </c>
      <c r="Y45" s="44">
        <f t="shared" si="39"/>
        <v>3.5577162547953747E-2</v>
      </c>
      <c r="Z45" s="32">
        <f t="shared" si="25"/>
        <v>3.765492501484525E-3</v>
      </c>
      <c r="AA45" s="32">
        <f t="shared" si="26"/>
        <v>5.8471196633138253E-2</v>
      </c>
      <c r="AB45" s="32">
        <f t="shared" si="27"/>
        <v>0</v>
      </c>
      <c r="AC45" s="32">
        <f t="shared" si="28"/>
        <v>1.6892081828336113E-4</v>
      </c>
      <c r="AE45" s="19">
        <f t="shared" si="29"/>
        <v>5.8805109963397752E-2</v>
      </c>
      <c r="AF45" s="19">
        <f t="shared" si="30"/>
        <v>2.2648307227283084E-3</v>
      </c>
      <c r="AG45" s="19">
        <f t="shared" si="31"/>
        <v>3.833909041441376E-4</v>
      </c>
      <c r="AH45" s="19">
        <f t="shared" si="32"/>
        <v>0.10221025096594838</v>
      </c>
      <c r="AI45" s="19">
        <f t="shared" si="33"/>
        <v>0.10878186924431568</v>
      </c>
    </row>
    <row r="46" spans="1:72" x14ac:dyDescent="0.25">
      <c r="A46" s="45">
        <f t="shared" si="34"/>
        <v>85</v>
      </c>
      <c r="B46" s="32">
        <f t="shared" si="18"/>
        <v>1.0326317906497073</v>
      </c>
      <c r="C46" s="28">
        <f t="shared" si="8"/>
        <v>5.59848879013706E-2</v>
      </c>
      <c r="D46" s="33">
        <f t="shared" si="19"/>
        <v>5.7753384586726179E-2</v>
      </c>
      <c r="E46" s="28">
        <f>MAX($I$15,((EXP($Y$9+$Y$8*A46)-1)/EXP($Y$9+$Y$8*A46))*F46)</f>
        <v>1.7684966853555762E-3</v>
      </c>
      <c r="F46" s="34">
        <f t="shared" si="35"/>
        <v>1.8757075683132941E-3</v>
      </c>
      <c r="G46" s="30">
        <f t="shared" si="10"/>
        <v>1.0721088295771795E-4</v>
      </c>
      <c r="H46" s="30">
        <f t="shared" si="41"/>
        <v>2.0000000000000001E-4</v>
      </c>
      <c r="I46" s="31">
        <f t="shared" si="40"/>
        <v>-9.2789117042282057E-5</v>
      </c>
      <c r="J46" s="30">
        <f t="shared" si="21"/>
        <v>0.94213940453031619</v>
      </c>
      <c r="K46" s="30">
        <f t="shared" si="22"/>
        <v>0</v>
      </c>
      <c r="L46" s="29">
        <v>7.3959999999999998E-2</v>
      </c>
      <c r="M46" s="29">
        <v>9.4812568999999999E-2</v>
      </c>
      <c r="N46" s="37">
        <f t="shared" si="23"/>
        <v>7.6785999999999993E-2</v>
      </c>
      <c r="O46" s="37">
        <f t="shared" si="24"/>
        <v>9.8684439799999996E-2</v>
      </c>
      <c r="P46" s="32">
        <f t="shared" si="36"/>
        <v>0.60000000000000009</v>
      </c>
      <c r="Q46" s="32">
        <f t="shared" si="12"/>
        <v>7.6958517907682628E-2</v>
      </c>
      <c r="R46" s="43">
        <v>23</v>
      </c>
      <c r="S46" s="44">
        <f t="shared" si="13"/>
        <v>5.7753384586726179E-2</v>
      </c>
      <c r="T46" s="44">
        <f t="shared" si="14"/>
        <v>0.13940331309173251</v>
      </c>
      <c r="U46" s="44">
        <f t="shared" si="15"/>
        <v>0.167283975710079</v>
      </c>
      <c r="V46" s="44">
        <f t="shared" si="16"/>
        <v>3.4850828272933128E-2</v>
      </c>
      <c r="W46" s="44">
        <f t="shared" si="17"/>
        <v>3.4850828272933128E-2</v>
      </c>
      <c r="X46" s="44">
        <f t="shared" si="37"/>
        <v>0.67331271119818847</v>
      </c>
      <c r="Y46" s="44">
        <f t="shared" si="39"/>
        <v>3.6520891269877134E-2</v>
      </c>
      <c r="Z46" s="32">
        <f t="shared" si="25"/>
        <v>3.5128651381519478E-3</v>
      </c>
      <c r="AA46" s="32">
        <f t="shared" si="26"/>
        <v>5.4119297959644388E-2</v>
      </c>
      <c r="AB46" s="32">
        <f t="shared" si="27"/>
        <v>0</v>
      </c>
      <c r="AC46" s="32">
        <f t="shared" si="28"/>
        <v>1.5524219225515195E-4</v>
      </c>
      <c r="AE46" s="19">
        <f t="shared" si="29"/>
        <v>5.4215731501105778E-2</v>
      </c>
      <c r="AF46" s="19">
        <f t="shared" si="30"/>
        <v>2.1467353245171691E-3</v>
      </c>
      <c r="AG46" s="19">
        <f t="shared" si="31"/>
        <v>3.6571968181039756E-4</v>
      </c>
      <c r="AH46" s="19">
        <f t="shared" si="32"/>
        <v>0.10460394637178853</v>
      </c>
      <c r="AI46" s="19">
        <f t="shared" si="33"/>
        <v>0.11111331892131236</v>
      </c>
    </row>
    <row r="47" spans="1:72" x14ac:dyDescent="0.25">
      <c r="A47" s="45">
        <f t="shared" si="34"/>
        <v>86</v>
      </c>
      <c r="B47" s="32">
        <f t="shared" si="18"/>
        <v>1.0384747458574046</v>
      </c>
      <c r="C47" s="28">
        <f t="shared" si="8"/>
        <v>5.1830470924537603E-2</v>
      </c>
      <c r="D47" s="33">
        <f t="shared" si="19"/>
        <v>5.3434358424236474E-2</v>
      </c>
      <c r="E47" s="28">
        <f t="shared" si="9"/>
        <v>1.603887499698868E-3</v>
      </c>
      <c r="F47" s="34">
        <f t="shared" si="35"/>
        <v>1.697252716287494E-3</v>
      </c>
      <c r="G47" s="30">
        <f t="shared" si="10"/>
        <v>9.3365216588625925E-5</v>
      </c>
      <c r="H47" s="30">
        <f t="shared" si="41"/>
        <v>2.0000000000000001E-4</v>
      </c>
      <c r="I47" s="31">
        <f t="shared" si="40"/>
        <v>-1.0663478341137408E-4</v>
      </c>
      <c r="J47" s="30">
        <f t="shared" si="21"/>
        <v>0.94647227635917486</v>
      </c>
      <c r="K47" s="30">
        <f t="shared" si="22"/>
        <v>0</v>
      </c>
      <c r="L47" s="29">
        <v>7.3959999999999998E-2</v>
      </c>
      <c r="M47" s="29">
        <v>9.4812568999999999E-2</v>
      </c>
      <c r="N47" s="37">
        <f t="shared" si="23"/>
        <v>7.7728000000000005E-2</v>
      </c>
      <c r="O47" s="37">
        <f t="shared" si="24"/>
        <v>9.9975063399999994E-2</v>
      </c>
      <c r="P47" s="32">
        <f t="shared" si="36"/>
        <v>0.8</v>
      </c>
      <c r="Q47" s="32">
        <f t="shared" si="12"/>
        <v>7.7914638024616997E-2</v>
      </c>
      <c r="R47" s="43">
        <v>24</v>
      </c>
      <c r="S47" s="44">
        <f t="shared" si="13"/>
        <v>5.3434358424236474E-2</v>
      </c>
      <c r="T47" s="44">
        <f t="shared" si="14"/>
        <v>0.14139888183310018</v>
      </c>
      <c r="U47" s="44">
        <f t="shared" si="15"/>
        <v>0.16967865819972019</v>
      </c>
      <c r="V47" s="44">
        <f t="shared" si="16"/>
        <v>3.5349720458275044E-2</v>
      </c>
      <c r="W47" s="44">
        <f t="shared" si="17"/>
        <v>3.5349720458275044E-2</v>
      </c>
      <c r="X47" s="44">
        <f t="shared" si="37"/>
        <v>0.66892245996717958</v>
      </c>
      <c r="Y47" s="44">
        <f t="shared" si="39"/>
        <v>3.7489653576178783E-2</v>
      </c>
      <c r="Z47" s="32">
        <f t="shared" si="25"/>
        <v>3.2756009857858662E-3</v>
      </c>
      <c r="AA47" s="32">
        <f t="shared" si="26"/>
        <v>5.004238710270717E-2</v>
      </c>
      <c r="AB47" s="32">
        <f t="shared" si="27"/>
        <v>0</v>
      </c>
      <c r="AC47" s="32">
        <f t="shared" si="28"/>
        <v>1.4267121424760141E-4</v>
      </c>
      <c r="AE47" s="19">
        <f t="shared" si="29"/>
        <v>4.9910189083841774E-2</v>
      </c>
      <c r="AF47" s="19">
        <f t="shared" si="30"/>
        <v>2.03183173064987E-3</v>
      </c>
      <c r="AG47" s="19">
        <f t="shared" si="31"/>
        <v>3.4886296001747125E-4</v>
      </c>
      <c r="AH47" s="19">
        <f t="shared" si="32"/>
        <v>0.10685252393990752</v>
      </c>
      <c r="AI47" s="19">
        <f t="shared" si="33"/>
        <v>0.1133020440861176</v>
      </c>
    </row>
    <row r="48" spans="1:72" x14ac:dyDescent="0.25">
      <c r="A48" s="45">
        <f t="shared" si="34"/>
        <v>87</v>
      </c>
      <c r="B48" s="32">
        <f t="shared" si="18"/>
        <v>1.0449460090713303</v>
      </c>
      <c r="C48" s="28">
        <f t="shared" si="8"/>
        <v>4.7939184654853098E-2</v>
      </c>
      <c r="D48" s="33">
        <f t="shared" si="19"/>
        <v>4.9391777118465791E-2</v>
      </c>
      <c r="E48" s="28">
        <f t="shared" si="9"/>
        <v>1.4525924636126948E-3</v>
      </c>
      <c r="F48" s="34">
        <f t="shared" si="35"/>
        <v>1.5337952318139937E-3</v>
      </c>
      <c r="G48" s="30">
        <f t="shared" si="10"/>
        <v>8.1202768201298851E-5</v>
      </c>
      <c r="H48" s="30">
        <f t="shared" si="41"/>
        <v>2.0000000000000001E-4</v>
      </c>
      <c r="I48" s="31">
        <f t="shared" si="40"/>
        <v>-1.1879723179870116E-4</v>
      </c>
      <c r="J48" s="30">
        <f t="shared" si="21"/>
        <v>0.95052702011333279</v>
      </c>
      <c r="K48" s="30">
        <f t="shared" si="22"/>
        <v>0</v>
      </c>
      <c r="L48" s="29">
        <v>7.8670000000000004E-2</v>
      </c>
      <c r="M48" s="29">
        <v>0.10126568699999999</v>
      </c>
      <c r="N48" s="37">
        <f t="shared" si="23"/>
        <v>7.8670000000000004E-2</v>
      </c>
      <c r="O48" s="37">
        <f t="shared" si="24"/>
        <v>0.10126568699999999</v>
      </c>
      <c r="P48" s="32">
        <f t="shared" si="36"/>
        <v>0</v>
      </c>
      <c r="Q48" s="32">
        <f t="shared" si="12"/>
        <v>7.8872090788355845E-2</v>
      </c>
      <c r="R48" s="43">
        <v>25</v>
      </c>
      <c r="S48" s="44">
        <f t="shared" si="13"/>
        <v>4.9391777118465791E-2</v>
      </c>
      <c r="T48" s="44">
        <f t="shared" si="14"/>
        <v>0.14340476044559106</v>
      </c>
      <c r="U48" s="44">
        <f t="shared" si="15"/>
        <v>0.17208571253470925</v>
      </c>
      <c r="V48" s="44">
        <f t="shared" si="16"/>
        <v>3.5851190111397764E-2</v>
      </c>
      <c r="W48" s="44">
        <f t="shared" si="17"/>
        <v>3.5851190111397764E-2</v>
      </c>
      <c r="X48" s="44">
        <f t="shared" si="37"/>
        <v>0.66450952701969968</v>
      </c>
      <c r="Y48" s="44">
        <f t="shared" si="39"/>
        <v>3.8484113513986069E-2</v>
      </c>
      <c r="Z48" s="32">
        <f t="shared" si="25"/>
        <v>3.0529222717690413E-3</v>
      </c>
      <c r="AA48" s="32">
        <f t="shared" si="26"/>
        <v>4.6227335841479117E-2</v>
      </c>
      <c r="AB48" s="32">
        <f t="shared" si="27"/>
        <v>0</v>
      </c>
      <c r="AC48" s="32">
        <f t="shared" si="28"/>
        <v>1.3111819073921552E-4</v>
      </c>
      <c r="AE48" s="19">
        <f t="shared" si="29"/>
        <v>4.5877188140522066E-2</v>
      </c>
      <c r="AF48" s="19">
        <f t="shared" si="30"/>
        <v>1.920232756316182E-3</v>
      </c>
      <c r="AG48" s="19">
        <f t="shared" si="31"/>
        <v>3.3278319687275748E-4</v>
      </c>
      <c r="AH48" s="19">
        <f t="shared" si="32"/>
        <v>0.10896159365378526</v>
      </c>
      <c r="AI48" s="19">
        <f t="shared" si="33"/>
        <v>0.11535365405303796</v>
      </c>
    </row>
    <row r="49" spans="1:35" x14ac:dyDescent="0.25">
      <c r="A49" s="45">
        <f t="shared" si="34"/>
        <v>88</v>
      </c>
      <c r="B49" s="32">
        <f t="shared" si="18"/>
        <v>1.0521523506295667</v>
      </c>
      <c r="C49" s="28">
        <f t="shared" si="8"/>
        <v>4.430129944500092E-2</v>
      </c>
      <c r="D49" s="33">
        <f t="shared" si="19"/>
        <v>4.5615061372718736E-2</v>
      </c>
      <c r="E49" s="28">
        <f t="shared" si="9"/>
        <v>1.3137619277178185E-3</v>
      </c>
      <c r="F49" s="34">
        <f t="shared" si="35"/>
        <v>1.3842957110186721E-3</v>
      </c>
      <c r="G49" s="30">
        <f t="shared" si="10"/>
        <v>7.0533783300853661E-5</v>
      </c>
      <c r="H49" s="30">
        <f t="shared" si="41"/>
        <v>2.0000000000000001E-4</v>
      </c>
      <c r="I49" s="31">
        <f t="shared" si="40"/>
        <v>-1.2946621669914635E-4</v>
      </c>
      <c r="J49" s="30">
        <f t="shared" si="21"/>
        <v>0.95431440484398034</v>
      </c>
      <c r="K49" s="30">
        <f t="shared" si="22"/>
        <v>0</v>
      </c>
      <c r="L49" s="29">
        <v>7.8670000000000004E-2</v>
      </c>
      <c r="M49" s="29">
        <v>0.10126568699999999</v>
      </c>
      <c r="N49" s="37">
        <f t="shared" si="23"/>
        <v>7.9546000000000006E-2</v>
      </c>
      <c r="O49" s="37">
        <f t="shared" si="24"/>
        <v>0.1025537092</v>
      </c>
      <c r="P49" s="32">
        <f t="shared" si="36"/>
        <v>0.2</v>
      </c>
      <c r="Q49" s="32">
        <f t="shared" si="12"/>
        <v>7.9765014742244594E-2</v>
      </c>
      <c r="R49" s="43">
        <v>26</v>
      </c>
      <c r="S49" s="44">
        <f t="shared" si="13"/>
        <v>4.5615061372718736E-2</v>
      </c>
      <c r="T49" s="44">
        <f t="shared" si="14"/>
        <v>0.14530157743247055</v>
      </c>
      <c r="U49" s="44">
        <f t="shared" si="15"/>
        <v>0.17436189291896464</v>
      </c>
      <c r="V49" s="44">
        <f t="shared" si="16"/>
        <v>3.6325394358117637E-2</v>
      </c>
      <c r="W49" s="44">
        <f t="shared" si="17"/>
        <v>3.6325394358117637E-2</v>
      </c>
      <c r="X49" s="44">
        <f t="shared" si="37"/>
        <v>0.66033652964856482</v>
      </c>
      <c r="Y49" s="44">
        <f t="shared" si="39"/>
        <v>3.950495274510675E-2</v>
      </c>
      <c r="Z49" s="32">
        <f t="shared" si="25"/>
        <v>2.8440721545599781E-3</v>
      </c>
      <c r="AA49" s="32">
        <f t="shared" si="26"/>
        <v>4.2661290618533652E-2</v>
      </c>
      <c r="AB49" s="32">
        <f t="shared" si="27"/>
        <v>0</v>
      </c>
      <c r="AC49" s="32">
        <f t="shared" si="28"/>
        <v>1.2050069128092766E-4</v>
      </c>
      <c r="AE49" s="19">
        <f t="shared" si="29"/>
        <v>4.2105403669433196E-2</v>
      </c>
      <c r="AF49" s="19">
        <f t="shared" si="30"/>
        <v>1.8120371152893959E-3</v>
      </c>
      <c r="AG49" s="19">
        <f t="shared" si="31"/>
        <v>3.1744458086151167E-4</v>
      </c>
      <c r="AH49" s="19">
        <f t="shared" si="32"/>
        <v>0.11093679006969064</v>
      </c>
      <c r="AI49" s="19">
        <f t="shared" si="33"/>
        <v>0.11727377636525949</v>
      </c>
    </row>
    <row r="50" spans="1:35" x14ac:dyDescent="0.25">
      <c r="A50" s="45">
        <f t="shared" si="34"/>
        <v>89</v>
      </c>
      <c r="B50" s="32">
        <f t="shared" si="18"/>
        <v>1.060051057410919</v>
      </c>
      <c r="C50" s="28">
        <f t="shared" si="8"/>
        <v>4.0903670886283321E-2</v>
      </c>
      <c r="D50" s="33">
        <f t="shared" si="19"/>
        <v>4.2090242963728923E-2</v>
      </c>
      <c r="E50" s="28">
        <f t="shared" si="9"/>
        <v>1.1865720774456E-3</v>
      </c>
      <c r="F50" s="34">
        <f t="shared" si="35"/>
        <v>1.247759779448419E-3</v>
      </c>
      <c r="G50" s="30">
        <f t="shared" si="10"/>
        <v>6.118770200281903E-5</v>
      </c>
      <c r="H50" s="30">
        <f t="shared" si="41"/>
        <v>2.0000000000000001E-4</v>
      </c>
      <c r="I50" s="31">
        <f t="shared" si="40"/>
        <v>-1.3881229799718098E-4</v>
      </c>
      <c r="J50" s="30">
        <f t="shared" si="21"/>
        <v>0.95784856933426843</v>
      </c>
      <c r="K50" s="30">
        <f t="shared" si="22"/>
        <v>0</v>
      </c>
      <c r="L50" s="29">
        <v>7.8670000000000004E-2</v>
      </c>
      <c r="M50" s="29">
        <v>0.10126568699999999</v>
      </c>
      <c r="N50" s="37">
        <f t="shared" si="23"/>
        <v>8.0421999999999993E-2</v>
      </c>
      <c r="O50" s="37">
        <f t="shared" si="24"/>
        <v>0.1038417314</v>
      </c>
      <c r="P50" s="32">
        <f t="shared" si="36"/>
        <v>0.4</v>
      </c>
      <c r="Q50" s="32">
        <f t="shared" si="12"/>
        <v>8.0659563995932604E-2</v>
      </c>
      <c r="R50" s="43">
        <v>27</v>
      </c>
      <c r="S50" s="44">
        <f t="shared" si="13"/>
        <v>4.2090242963728923E-2</v>
      </c>
      <c r="T50" s="44">
        <f t="shared" si="14"/>
        <v>0.14720914770866619</v>
      </c>
      <c r="U50" s="44">
        <f t="shared" si="15"/>
        <v>0.17665097725039944</v>
      </c>
      <c r="V50" s="44">
        <f t="shared" si="16"/>
        <v>3.6802286927166548E-2</v>
      </c>
      <c r="W50" s="44">
        <f t="shared" si="17"/>
        <v>3.6802286927166548E-2</v>
      </c>
      <c r="X50" s="44">
        <f t="shared" si="37"/>
        <v>0.6561398750409343</v>
      </c>
      <c r="Y50" s="44">
        <f t="shared" si="39"/>
        <v>4.0552871013280381E-2</v>
      </c>
      <c r="Z50" s="32">
        <f t="shared" si="25"/>
        <v>2.648782722124301E-3</v>
      </c>
      <c r="AA50" s="32">
        <f t="shared" si="26"/>
        <v>3.9337010991444848E-2</v>
      </c>
      <c r="AB50" s="32">
        <f t="shared" si="27"/>
        <v>0</v>
      </c>
      <c r="AC50" s="32">
        <f t="shared" si="28"/>
        <v>1.1074296035751043E-4</v>
      </c>
      <c r="AE50" s="19">
        <f t="shared" si="29"/>
        <v>3.8586510149979873E-2</v>
      </c>
      <c r="AF50" s="19">
        <f t="shared" si="30"/>
        <v>1.7073294060350123E-3</v>
      </c>
      <c r="AG50" s="19">
        <f t="shared" si="31"/>
        <v>3.0281295109041065E-4</v>
      </c>
      <c r="AH50" s="19">
        <f t="shared" si="32"/>
        <v>0.11278223568405181</v>
      </c>
      <c r="AI50" s="19">
        <f t="shared" si="33"/>
        <v>0.11906656360937712</v>
      </c>
    </row>
    <row r="51" spans="1:35" x14ac:dyDescent="0.25">
      <c r="A51" s="45">
        <f t="shared" si="34"/>
        <v>90</v>
      </c>
      <c r="B51" s="32">
        <f t="shared" si="18"/>
        <v>1.0686845918267247</v>
      </c>
      <c r="C51" s="28">
        <f t="shared" si="8"/>
        <v>3.7733560005404128E-2</v>
      </c>
      <c r="D51" s="33">
        <f t="shared" si="19"/>
        <v>3.8803791279583201E-2</v>
      </c>
      <c r="E51" s="28">
        <f t="shared" si="9"/>
        <v>1.0702312741790732E-3</v>
      </c>
      <c r="F51" s="34">
        <f t="shared" si="35"/>
        <v>1.1232429734588944E-3</v>
      </c>
      <c r="G51" s="30">
        <f t="shared" si="10"/>
        <v>5.3011699279821274E-5</v>
      </c>
      <c r="H51" s="30">
        <f t="shared" si="41"/>
        <v>2.0000000000000001E-4</v>
      </c>
      <c r="I51" s="31">
        <f t="shared" si="40"/>
        <v>-1.4698830072017874E-4</v>
      </c>
      <c r="J51" s="30">
        <f t="shared" si="21"/>
        <v>0.96114319702113693</v>
      </c>
      <c r="K51" s="30">
        <f t="shared" si="22"/>
        <v>0</v>
      </c>
      <c r="L51" s="29">
        <v>7.8670000000000004E-2</v>
      </c>
      <c r="M51" s="29">
        <v>0.10126568699999999</v>
      </c>
      <c r="N51" s="37">
        <f t="shared" si="23"/>
        <v>8.1298000000000009E-2</v>
      </c>
      <c r="O51" s="37">
        <f t="shared" si="24"/>
        <v>0.1051297536</v>
      </c>
      <c r="P51" s="32">
        <f t="shared" si="36"/>
        <v>0.60000000000000009</v>
      </c>
      <c r="Q51" s="32">
        <f t="shared" si="12"/>
        <v>8.1555910092043382E-2</v>
      </c>
      <c r="R51" s="43">
        <v>28</v>
      </c>
      <c r="S51" s="44">
        <f t="shared" si="13"/>
        <v>3.8803791279583201E-2</v>
      </c>
      <c r="T51" s="44">
        <f t="shared" si="14"/>
        <v>0.14912753611594243</v>
      </c>
      <c r="U51" s="44">
        <f t="shared" si="15"/>
        <v>0.1789530433391309</v>
      </c>
      <c r="V51" s="44">
        <f t="shared" si="16"/>
        <v>3.7281884028985607E-2</v>
      </c>
      <c r="W51" s="44">
        <f t="shared" si="17"/>
        <v>3.7281884028985607E-2</v>
      </c>
      <c r="X51" s="44">
        <f t="shared" si="37"/>
        <v>0.65191942054492669</v>
      </c>
      <c r="Y51" s="44">
        <f t="shared" si="39"/>
        <v>4.1628586623824154E-2</v>
      </c>
      <c r="Z51" s="32">
        <f t="shared" si="25"/>
        <v>2.4659117359070158E-3</v>
      </c>
      <c r="AA51" s="32">
        <f t="shared" si="26"/>
        <v>3.6238568965598371E-2</v>
      </c>
      <c r="AB51" s="32">
        <f t="shared" si="27"/>
        <v>0</v>
      </c>
      <c r="AC51" s="32">
        <f t="shared" si="28"/>
        <v>1.0177537687442478E-4</v>
      </c>
      <c r="AE51" s="19">
        <f t="shared" si="29"/>
        <v>3.5308415873111232E-2</v>
      </c>
      <c r="AF51" s="19">
        <f t="shared" si="30"/>
        <v>1.6063013618868641E-3</v>
      </c>
      <c r="AG51" s="19">
        <f t="shared" si="31"/>
        <v>2.8885572120724461E-4</v>
      </c>
      <c r="AH51" s="19">
        <f t="shared" si="32"/>
        <v>0.11450390891017383</v>
      </c>
      <c r="AI51" s="19">
        <f t="shared" si="33"/>
        <v>0.12073796993415506</v>
      </c>
    </row>
    <row r="52" spans="1:35" x14ac:dyDescent="0.25">
      <c r="A52" s="45">
        <f t="shared" si="34"/>
        <v>91</v>
      </c>
      <c r="B52" s="32">
        <f t="shared" si="18"/>
        <v>1.0780960231199777</v>
      </c>
      <c r="C52" s="28">
        <f t="shared" si="8"/>
        <v>3.4778643671456583E-2</v>
      </c>
      <c r="D52" s="33">
        <f t="shared" si="19"/>
        <v>3.5742625039125855E-2</v>
      </c>
      <c r="E52" s="28">
        <f t="shared" si="9"/>
        <v>9.6398136766927484E-4</v>
      </c>
      <c r="F52" s="34">
        <f t="shared" si="35"/>
        <v>1.009850436892653E-3</v>
      </c>
      <c r="G52" s="30">
        <f t="shared" si="10"/>
        <v>4.5869069223378146E-5</v>
      </c>
      <c r="H52" s="30">
        <f t="shared" si="41"/>
        <v>2.0000000000000001E-4</v>
      </c>
      <c r="I52" s="31">
        <f t="shared" si="40"/>
        <v>-1.5413093077662186E-4</v>
      </c>
      <c r="J52" s="30">
        <f t="shared" si="21"/>
        <v>0.96421150589165083</v>
      </c>
      <c r="K52" s="30">
        <f t="shared" si="22"/>
        <v>0</v>
      </c>
      <c r="L52" s="29">
        <v>7.8670000000000004E-2</v>
      </c>
      <c r="M52" s="29">
        <v>0.10126568699999999</v>
      </c>
      <c r="N52" s="37">
        <f t="shared" si="23"/>
        <v>8.2173999999999997E-2</v>
      </c>
      <c r="O52" s="37">
        <f t="shared" si="24"/>
        <v>0.1064177758</v>
      </c>
      <c r="P52" s="32">
        <f t="shared" si="36"/>
        <v>0.8</v>
      </c>
      <c r="Q52" s="32">
        <f t="shared" si="12"/>
        <v>8.2454244109706837E-2</v>
      </c>
      <c r="R52" s="43">
        <v>29</v>
      </c>
      <c r="S52" s="44">
        <f t="shared" si="13"/>
        <v>3.5742625039125855E-2</v>
      </c>
      <c r="T52" s="44">
        <f t="shared" si="14"/>
        <v>0.15105683844018539</v>
      </c>
      <c r="U52" s="44">
        <f t="shared" si="15"/>
        <v>0.18126820612822245</v>
      </c>
      <c r="V52" s="44">
        <f t="shared" si="16"/>
        <v>3.7764209610046347E-2</v>
      </c>
      <c r="W52" s="44">
        <f t="shared" si="17"/>
        <v>3.7764209610046347E-2</v>
      </c>
      <c r="X52" s="44">
        <f t="shared" si="37"/>
        <v>0.64767495543159215</v>
      </c>
      <c r="Y52" s="44">
        <f t="shared" si="39"/>
        <v>4.2732836936001967E-2</v>
      </c>
      <c r="Z52" s="32">
        <f t="shared" si="25"/>
        <v>2.2947656992204604E-3</v>
      </c>
      <c r="AA52" s="32">
        <f t="shared" si="26"/>
        <v>3.3353565451248353E-2</v>
      </c>
      <c r="AB52" s="32">
        <f t="shared" si="27"/>
        <v>0</v>
      </c>
      <c r="AC52" s="32">
        <f t="shared" si="28"/>
        <v>9.3533957413562303E-5</v>
      </c>
      <c r="AE52" s="19">
        <f t="shared" si="29"/>
        <v>3.2259319138204616E-2</v>
      </c>
      <c r="AF52" s="19">
        <f t="shared" si="30"/>
        <v>1.5089871979290629E-3</v>
      </c>
      <c r="AG52" s="19">
        <f t="shared" si="31"/>
        <v>2.7554180682729624E-4</v>
      </c>
      <c r="AH52" s="19">
        <f t="shared" si="32"/>
        <v>0.1161077256932318</v>
      </c>
      <c r="AI52" s="19">
        <f t="shared" si="33"/>
        <v>0.12229387796434146</v>
      </c>
    </row>
    <row r="53" spans="1:35" x14ac:dyDescent="0.25">
      <c r="A53" s="45">
        <f t="shared" si="34"/>
        <v>92</v>
      </c>
      <c r="B53" s="32">
        <f t="shared" si="18"/>
        <v>1.0883318141211717</v>
      </c>
      <c r="C53" s="28">
        <f t="shared" si="8"/>
        <v>3.202702259497503E-2</v>
      </c>
      <c r="D53" s="33">
        <f t="shared" si="19"/>
        <v>3.2894121212239287E-2</v>
      </c>
      <c r="E53" s="28">
        <f t="shared" si="9"/>
        <v>8.6709861726425952E-4</v>
      </c>
      <c r="F53" s="34">
        <f t="shared" si="35"/>
        <v>9.0673634483094754E-4</v>
      </c>
      <c r="G53" s="30">
        <f t="shared" si="10"/>
        <v>3.9637727566688022E-5</v>
      </c>
      <c r="H53" s="30">
        <f t="shared" si="41"/>
        <v>2.0000000000000001E-4</v>
      </c>
      <c r="I53" s="31">
        <f t="shared" si="40"/>
        <v>-1.6036227243331199E-4</v>
      </c>
      <c r="J53" s="30">
        <f t="shared" si="21"/>
        <v>0.96706624106019401</v>
      </c>
      <c r="K53" s="30">
        <f t="shared" si="22"/>
        <v>0</v>
      </c>
      <c r="L53" s="29">
        <v>8.3049999999999999E-2</v>
      </c>
      <c r="M53" s="29">
        <v>0.10770579800000001</v>
      </c>
      <c r="N53" s="37">
        <f t="shared" si="23"/>
        <v>8.3049999999999999E-2</v>
      </c>
      <c r="O53" s="37">
        <f t="shared" si="24"/>
        <v>0.10770579800000001</v>
      </c>
      <c r="P53" s="32">
        <f t="shared" si="36"/>
        <v>0</v>
      </c>
      <c r="Q53" s="32">
        <f t="shared" si="12"/>
        <v>8.3354763797982817E-2</v>
      </c>
      <c r="R53" s="43">
        <v>30</v>
      </c>
      <c r="S53" s="44">
        <f t="shared" si="13"/>
        <v>3.2894121212239287E-2</v>
      </c>
      <c r="T53" s="44">
        <f t="shared" si="14"/>
        <v>0.15299715871134942</v>
      </c>
      <c r="U53" s="44">
        <f t="shared" si="15"/>
        <v>0.18359659045361928</v>
      </c>
      <c r="V53" s="44">
        <f t="shared" si="16"/>
        <v>3.8249289677837355E-2</v>
      </c>
      <c r="W53" s="44">
        <f t="shared" si="17"/>
        <v>3.8249289677837355E-2</v>
      </c>
      <c r="X53" s="44">
        <f t="shared" si="37"/>
        <v>0.64340625083503122</v>
      </c>
      <c r="Y53" s="44">
        <f t="shared" si="39"/>
        <v>4.3866378868454174E-2</v>
      </c>
      <c r="Z53" s="32">
        <f t="shared" si="25"/>
        <v>2.1346780758779056E-3</v>
      </c>
      <c r="AA53" s="32">
        <f t="shared" si="26"/>
        <v>3.0670034216863862E-2</v>
      </c>
      <c r="AB53" s="32">
        <f t="shared" si="27"/>
        <v>0</v>
      </c>
      <c r="AC53" s="32">
        <f t="shared" si="28"/>
        <v>8.5959899713626417E-5</v>
      </c>
      <c r="AE53" s="19">
        <f t="shared" si="29"/>
        <v>2.942762692353789E-2</v>
      </c>
      <c r="AF53" s="19">
        <f t="shared" si="30"/>
        <v>1.4154100456882962E-3</v>
      </c>
      <c r="AG53" s="19">
        <f t="shared" si="31"/>
        <v>2.628415563047773E-4</v>
      </c>
      <c r="AH53" s="19">
        <f t="shared" si="32"/>
        <v>0.11759950478548338</v>
      </c>
      <c r="AI53" s="19">
        <f t="shared" si="33"/>
        <v>0.12374006848951988</v>
      </c>
    </row>
    <row r="54" spans="1:35" x14ac:dyDescent="0.25">
      <c r="A54" s="45">
        <f t="shared" si="34"/>
        <v>93</v>
      </c>
      <c r="B54" s="32">
        <f t="shared" si="18"/>
        <v>1.0994984916672246</v>
      </c>
      <c r="C54" s="28">
        <f t="shared" si="8"/>
        <v>2.94687377168995E-2</v>
      </c>
      <c r="D54" s="33">
        <f t="shared" si="19"/>
        <v>3.0247633658353892E-2</v>
      </c>
      <c r="E54" s="28">
        <f t="shared" si="9"/>
        <v>7.7889594145439355E-4</v>
      </c>
      <c r="F54" s="34">
        <f t="shared" si="35"/>
        <v>8.1310484281504956E-4</v>
      </c>
      <c r="G54" s="30">
        <f t="shared" si="10"/>
        <v>3.4208901360656017E-5</v>
      </c>
      <c r="H54" s="30">
        <f t="shared" si="41"/>
        <v>2.0000000000000001E-4</v>
      </c>
      <c r="I54" s="31">
        <f t="shared" si="40"/>
        <v>-1.6579109863934399E-4</v>
      </c>
      <c r="J54" s="30">
        <f t="shared" si="21"/>
        <v>0.96971815744028533</v>
      </c>
      <c r="K54" s="30">
        <f t="shared" si="22"/>
        <v>0</v>
      </c>
      <c r="L54" s="29">
        <v>8.3049999999999999E-2</v>
      </c>
      <c r="M54" s="29">
        <v>0.10770579800000001</v>
      </c>
      <c r="N54" s="37">
        <f t="shared" si="23"/>
        <v>8.3876000000000006E-2</v>
      </c>
      <c r="O54" s="37">
        <f t="shared" si="24"/>
        <v>0.10899165940000001</v>
      </c>
      <c r="P54" s="32">
        <f t="shared" si="36"/>
        <v>0.2</v>
      </c>
      <c r="Q54" s="32">
        <f t="shared" si="12"/>
        <v>8.4207702686045563E-2</v>
      </c>
      <c r="R54" s="43">
        <v>31</v>
      </c>
      <c r="S54" s="44">
        <f t="shared" si="13"/>
        <v>3.0247633658353892E-2</v>
      </c>
      <c r="T54" s="44">
        <f t="shared" si="14"/>
        <v>0.15485731057830901</v>
      </c>
      <c r="U54" s="44">
        <f t="shared" si="15"/>
        <v>0.1858287726939708</v>
      </c>
      <c r="V54" s="44">
        <f t="shared" si="16"/>
        <v>3.8714327644577252E-2</v>
      </c>
      <c r="W54" s="44">
        <f t="shared" si="17"/>
        <v>3.8714327644577252E-2</v>
      </c>
      <c r="X54" s="44">
        <f t="shared" si="37"/>
        <v>0.6393139167277202</v>
      </c>
      <c r="Y54" s="44">
        <f t="shared" si="39"/>
        <v>4.5029989418034509E-2</v>
      </c>
      <c r="Z54" s="32">
        <f t="shared" si="25"/>
        <v>1.9850099002780056E-3</v>
      </c>
      <c r="AA54" s="32">
        <f t="shared" si="26"/>
        <v>2.8176447991686573E-2</v>
      </c>
      <c r="AB54" s="32">
        <f t="shared" si="27"/>
        <v>0</v>
      </c>
      <c r="AC54" s="32">
        <f t="shared" si="28"/>
        <v>7.8999163117899891E-5</v>
      </c>
      <c r="AE54" s="19">
        <f t="shared" si="29"/>
        <v>2.6801981030655692E-2</v>
      </c>
      <c r="AF54" s="19">
        <f t="shared" si="30"/>
        <v>1.3255809828366938E-3</v>
      </c>
      <c r="AG54" s="19">
        <f t="shared" si="31"/>
        <v>2.5072668469514265E-4</v>
      </c>
      <c r="AH54" s="19">
        <f t="shared" si="32"/>
        <v>0.11898495507069527</v>
      </c>
      <c r="AI54" s="19">
        <f t="shared" si="33"/>
        <v>0.12508220803165143</v>
      </c>
    </row>
    <row r="55" spans="1:35" x14ac:dyDescent="0.25">
      <c r="A55" s="45">
        <f t="shared" si="34"/>
        <v>94</v>
      </c>
      <c r="B55" s="32">
        <f t="shared" si="18"/>
        <v>1.1115840953519338</v>
      </c>
      <c r="C55" s="28">
        <f t="shared" si="8"/>
        <v>2.7092384324795986E-2</v>
      </c>
      <c r="D55" s="33">
        <f t="shared" si="19"/>
        <v>2.7791103604289106E-2</v>
      </c>
      <c r="E55" s="28">
        <f t="shared" si="9"/>
        <v>6.9871927949311831E-4</v>
      </c>
      <c r="F55" s="34">
        <f t="shared" si="35"/>
        <v>7.2820495370236001E-4</v>
      </c>
      <c r="G55" s="30">
        <f t="shared" si="10"/>
        <v>2.9485674209241705E-5</v>
      </c>
      <c r="H55" s="30">
        <f t="shared" si="41"/>
        <v>2.0000000000000001E-4</v>
      </c>
      <c r="I55" s="31">
        <f t="shared" si="40"/>
        <v>-1.705143257907583E-4</v>
      </c>
      <c r="J55" s="30">
        <f t="shared" si="21"/>
        <v>0.97217941072150171</v>
      </c>
      <c r="K55" s="30">
        <f t="shared" si="22"/>
        <v>0</v>
      </c>
      <c r="L55" s="29">
        <v>8.3049999999999999E-2</v>
      </c>
      <c r="M55" s="29">
        <v>0.10770579800000001</v>
      </c>
      <c r="N55" s="37">
        <f t="shared" si="23"/>
        <v>8.4702E-2</v>
      </c>
      <c r="O55" s="37">
        <f t="shared" si="24"/>
        <v>0.1102775208</v>
      </c>
      <c r="P55" s="32">
        <f t="shared" si="36"/>
        <v>0.4</v>
      </c>
      <c r="Q55" s="32">
        <f t="shared" si="12"/>
        <v>8.5063321102553241E-2</v>
      </c>
      <c r="R55" s="43">
        <v>32</v>
      </c>
      <c r="S55" s="44">
        <f t="shared" si="13"/>
        <v>2.7791103604289106E-2</v>
      </c>
      <c r="T55" s="44">
        <f t="shared" si="14"/>
        <v>0.15672908987133463</v>
      </c>
      <c r="U55" s="44">
        <f t="shared" si="15"/>
        <v>0.18807490784560155</v>
      </c>
      <c r="V55" s="44">
        <f t="shared" si="16"/>
        <v>3.9182272467833658E-2</v>
      </c>
      <c r="W55" s="44">
        <f t="shared" si="17"/>
        <v>3.9182272467833658E-2</v>
      </c>
      <c r="X55" s="44">
        <f t="shared" si="37"/>
        <v>0.63519600228306383</v>
      </c>
      <c r="Y55" s="44">
        <f t="shared" si="39"/>
        <v>4.6224466192409809E-2</v>
      </c>
      <c r="Z55" s="32">
        <f t="shared" si="25"/>
        <v>1.8453756317532068E-3</v>
      </c>
      <c r="AA55" s="32">
        <f t="shared" si="26"/>
        <v>2.5864392668255309E-2</v>
      </c>
      <c r="AB55" s="32">
        <f t="shared" si="27"/>
        <v>0</v>
      </c>
      <c r="AC55" s="32">
        <f t="shared" si="28"/>
        <v>7.2602082995907083E-5</v>
      </c>
      <c r="AE55" s="19">
        <f t="shared" si="29"/>
        <v>2.4372770749493664E-2</v>
      </c>
      <c r="AF55" s="19">
        <f t="shared" si="30"/>
        <v>1.2394993945407061E-3</v>
      </c>
      <c r="AG55" s="19">
        <f t="shared" si="31"/>
        <v>2.3917021076120789E-4</v>
      </c>
      <c r="AH55" s="19">
        <f t="shared" si="32"/>
        <v>0.12026890683298684</v>
      </c>
      <c r="AI55" s="19">
        <f t="shared" si="33"/>
        <v>0.12632510461275182</v>
      </c>
    </row>
    <row r="56" spans="1:35" x14ac:dyDescent="0.25">
      <c r="A56" s="45">
        <f t="shared" si="34"/>
        <v>95</v>
      </c>
      <c r="B56" s="32">
        <f t="shared" si="18"/>
        <v>1.1246488144713431</v>
      </c>
      <c r="C56" s="28">
        <f t="shared" si="8"/>
        <v>2.4887045785839668E-2</v>
      </c>
      <c r="D56" s="33">
        <f>EXP(-N56)*D55</f>
        <v>2.5512995638982298E-2</v>
      </c>
      <c r="E56" s="28">
        <f t="shared" si="9"/>
        <v>6.2594985314262945E-4</v>
      </c>
      <c r="F56" s="34">
        <f t="shared" si="35"/>
        <v>6.5133177811462319E-4</v>
      </c>
      <c r="G56" s="30">
        <f t="shared" si="10"/>
        <v>2.538192497199374E-5</v>
      </c>
      <c r="H56" s="30">
        <f t="shared" si="41"/>
        <v>2.0000000000000001E-4</v>
      </c>
      <c r="I56" s="31">
        <f t="shared" si="40"/>
        <v>-1.7461807502800627E-4</v>
      </c>
      <c r="J56" s="30">
        <f t="shared" si="21"/>
        <v>0.97446162243604562</v>
      </c>
      <c r="K56" s="30">
        <f t="shared" si="22"/>
        <v>0</v>
      </c>
      <c r="L56" s="29">
        <v>8.3049999999999999E-2</v>
      </c>
      <c r="M56" s="29">
        <v>0.10770579800000001</v>
      </c>
      <c r="N56" s="37">
        <f t="shared" si="23"/>
        <v>8.5527999999999993E-2</v>
      </c>
      <c r="O56" s="37">
        <f t="shared" si="24"/>
        <v>0.11156338220000001</v>
      </c>
      <c r="P56" s="32">
        <f t="shared" si="36"/>
        <v>0.60000000000000009</v>
      </c>
      <c r="Q56" s="32">
        <f t="shared" si="12"/>
        <v>8.5921909443376979E-2</v>
      </c>
      <c r="R56" s="43">
        <v>33</v>
      </c>
      <c r="S56" s="44">
        <f t="shared" si="13"/>
        <v>2.5512995638982298E-2</v>
      </c>
      <c r="T56" s="44">
        <f t="shared" si="14"/>
        <v>0.15861274526330918</v>
      </c>
      <c r="U56" s="44">
        <f t="shared" si="15"/>
        <v>0.19033529431597102</v>
      </c>
      <c r="V56" s="44">
        <f t="shared" si="16"/>
        <v>3.9653186315827295E-2</v>
      </c>
      <c r="W56" s="44">
        <f t="shared" si="17"/>
        <v>3.9653186315827295E-2</v>
      </c>
      <c r="X56" s="44">
        <f t="shared" si="37"/>
        <v>0.63105196042071987</v>
      </c>
      <c r="Y56" s="44">
        <f t="shared" si="39"/>
        <v>4.7450627956787582E-2</v>
      </c>
      <c r="Z56" s="32">
        <f t="shared" si="25"/>
        <v>1.7149908322500657E-3</v>
      </c>
      <c r="AA56" s="32">
        <f t="shared" si="26"/>
        <v>2.3721327586066779E-2</v>
      </c>
      <c r="AB56" s="32">
        <f t="shared" si="27"/>
        <v>0</v>
      </c>
      <c r="AC56" s="32">
        <f t="shared" si="28"/>
        <v>6.6723016387881779E-5</v>
      </c>
      <c r="AE56" s="19">
        <f t="shared" si="29"/>
        <v>2.2128726288248631E-2</v>
      </c>
      <c r="AF56" s="19">
        <f t="shared" si="30"/>
        <v>1.157222234653394E-3</v>
      </c>
      <c r="AG56" s="19">
        <f t="shared" si="31"/>
        <v>2.2814639688277578E-4</v>
      </c>
      <c r="AH56" s="19">
        <f t="shared" si="32"/>
        <v>0.12145700611169247</v>
      </c>
      <c r="AI56" s="19">
        <f t="shared" si="33"/>
        <v>0.12747435076905697</v>
      </c>
    </row>
    <row r="57" spans="1:35" x14ac:dyDescent="0.25">
      <c r="A57" s="45">
        <f t="shared" si="34"/>
        <v>96</v>
      </c>
      <c r="B57" s="32">
        <f t="shared" si="18"/>
        <v>1.1387554962171063</v>
      </c>
      <c r="C57" s="28">
        <f t="shared" si="8"/>
        <v>2.2842287875951661E-2</v>
      </c>
      <c r="D57" s="33">
        <f t="shared" si="19"/>
        <v>2.3402291741684629E-2</v>
      </c>
      <c r="E57" s="28">
        <f t="shared" si="9"/>
        <v>5.6000386573296719E-4</v>
      </c>
      <c r="F57" s="34">
        <f t="shared" si="35"/>
        <v>5.8182511482597393E-4</v>
      </c>
      <c r="G57" s="30">
        <f t="shared" si="10"/>
        <v>2.1821249093006739E-5</v>
      </c>
      <c r="H57" s="30">
        <f t="shared" si="41"/>
        <v>2.0000000000000001E-4</v>
      </c>
      <c r="I57" s="31">
        <f t="shared" si="40"/>
        <v>-1.7817875090699327E-4</v>
      </c>
      <c r="J57" s="30">
        <f t="shared" si="21"/>
        <v>0.97657588700922238</v>
      </c>
      <c r="K57" s="30">
        <f t="shared" si="22"/>
        <v>0</v>
      </c>
      <c r="L57" s="29">
        <v>8.3049999999999999E-2</v>
      </c>
      <c r="M57" s="29">
        <v>0.10770579800000001</v>
      </c>
      <c r="N57" s="37">
        <f t="shared" si="23"/>
        <v>8.6354E-2</v>
      </c>
      <c r="O57" s="37">
        <f t="shared" si="24"/>
        <v>0.11284924360000001</v>
      </c>
      <c r="P57" s="32">
        <f t="shared" si="36"/>
        <v>0.8</v>
      </c>
      <c r="Q57" s="32">
        <f t="shared" si="12"/>
        <v>8.6783791859462125E-2</v>
      </c>
      <c r="R57" s="43">
        <v>34</v>
      </c>
      <c r="S57" s="44">
        <f t="shared" si="13"/>
        <v>2.3402291741684629E-2</v>
      </c>
      <c r="T57" s="44">
        <f t="shared" si="14"/>
        <v>0.16050858667512538</v>
      </c>
      <c r="U57" s="44">
        <f t="shared" si="15"/>
        <v>0.19261030401015045</v>
      </c>
      <c r="V57" s="44">
        <f t="shared" si="16"/>
        <v>4.0127146668781345E-2</v>
      </c>
      <c r="W57" s="44">
        <f t="shared" si="17"/>
        <v>4.0127146668781345E-2</v>
      </c>
      <c r="X57" s="44">
        <f t="shared" si="37"/>
        <v>0.62688110931472418</v>
      </c>
      <c r="Y57" s="44">
        <f t="shared" si="39"/>
        <v>4.8709315195146249E-2</v>
      </c>
      <c r="Z57" s="32">
        <f t="shared" si="25"/>
        <v>1.5932935798557532E-3</v>
      </c>
      <c r="AA57" s="32">
        <f t="shared" si="26"/>
        <v>2.1736795141918348E-2</v>
      </c>
      <c r="AB57" s="32">
        <f t="shared" si="27"/>
        <v>0</v>
      </c>
      <c r="AC57" s="32">
        <f t="shared" si="28"/>
        <v>6.1320016343725543E-5</v>
      </c>
      <c r="AE57" s="19">
        <f t="shared" si="29"/>
        <v>2.0058992427990641E-2</v>
      </c>
      <c r="AF57" s="19">
        <f t="shared" si="30"/>
        <v>1.0787123570386271E-3</v>
      </c>
      <c r="AG57" s="19">
        <f t="shared" si="31"/>
        <v>2.1763069173594339E-4</v>
      </c>
      <c r="AH57" s="19">
        <f t="shared" si="32"/>
        <v>0.12255474085275407</v>
      </c>
      <c r="AI57" s="19">
        <f t="shared" si="33"/>
        <v>0.12853537547101496</v>
      </c>
    </row>
    <row r="58" spans="1:35" x14ac:dyDescent="0.25">
      <c r="A58" s="45">
        <f t="shared" si="34"/>
        <v>97</v>
      </c>
      <c r="B58" s="32">
        <f t="shared" si="18"/>
        <v>1.1539724769637287</v>
      </c>
      <c r="C58" s="28">
        <f t="shared" si="8"/>
        <v>2.0948151767561912E-2</v>
      </c>
      <c r="D58" s="33">
        <f t="shared" si="19"/>
        <v>2.1448483750365819E-2</v>
      </c>
      <c r="E58" s="28">
        <f t="shared" si="9"/>
        <v>5.0033198280390653E-4</v>
      </c>
      <c r="F58" s="34">
        <f t="shared" si="35"/>
        <v>5.1906795422213513E-4</v>
      </c>
      <c r="G58" s="30">
        <f t="shared" si="10"/>
        <v>1.8735971418228602E-5</v>
      </c>
      <c r="H58" s="30">
        <f t="shared" si="41"/>
        <v>2.0000000000000001E-4</v>
      </c>
      <c r="I58" s="31">
        <f t="shared" si="40"/>
        <v>-1.8126402858177141E-4</v>
      </c>
      <c r="J58" s="30">
        <f t="shared" si="21"/>
        <v>0.97853278027821611</v>
      </c>
      <c r="K58" s="30">
        <f t="shared" si="22"/>
        <v>0</v>
      </c>
      <c r="L58" s="29">
        <v>8.7179999999999994E-2</v>
      </c>
      <c r="M58" s="29">
        <v>0.114135105</v>
      </c>
      <c r="N58" s="37">
        <f t="shared" si="23"/>
        <v>8.7179999999999994E-2</v>
      </c>
      <c r="O58" s="37">
        <f t="shared" si="24"/>
        <v>0.114135105</v>
      </c>
      <c r="P58" s="32">
        <f t="shared" si="36"/>
        <v>0</v>
      </c>
      <c r="Q58" s="32">
        <f t="shared" si="12"/>
        <v>8.7649311648609729E-2</v>
      </c>
      <c r="R58" s="43">
        <v>35</v>
      </c>
      <c r="S58" s="44">
        <f t="shared" si="13"/>
        <v>2.1448483750365819E-2</v>
      </c>
      <c r="T58" s="44">
        <f t="shared" si="14"/>
        <v>0.16241695944446732</v>
      </c>
      <c r="U58" s="44">
        <f t="shared" si="15"/>
        <v>0.19490035133336078</v>
      </c>
      <c r="V58" s="44">
        <f t="shared" si="16"/>
        <v>4.0604239861116831E-2</v>
      </c>
      <c r="W58" s="44">
        <f t="shared" si="17"/>
        <v>4.0604239861116831E-2</v>
      </c>
      <c r="X58" s="44">
        <f t="shared" si="37"/>
        <v>0.62268268922217185</v>
      </c>
      <c r="Y58" s="44">
        <f t="shared" si="39"/>
        <v>5.0001390686352697E-2</v>
      </c>
      <c r="Z58" s="32">
        <f t="shared" si="25"/>
        <v>1.4797498721286393E-3</v>
      </c>
      <c r="AA58" s="32">
        <f t="shared" si="26"/>
        <v>1.9900820637724932E-2</v>
      </c>
      <c r="AB58" s="32">
        <f t="shared" si="27"/>
        <v>0</v>
      </c>
      <c r="AC58" s="32">
        <f t="shared" si="28"/>
        <v>5.6354532632875457E-5</v>
      </c>
      <c r="AE58" s="19">
        <f t="shared" si="29"/>
        <v>1.815307746565982E-2</v>
      </c>
      <c r="AF58" s="19">
        <f t="shared" si="30"/>
        <v>1.0039243622330708E-3</v>
      </c>
      <c r="AG58" s="19">
        <f t="shared" si="31"/>
        <v>2.0759967561442984E-4</v>
      </c>
      <c r="AH58" s="19">
        <f t="shared" si="32"/>
        <v>0.12356742209896875</v>
      </c>
      <c r="AI58" s="19">
        <f t="shared" si="33"/>
        <v>0.12951342819805817</v>
      </c>
    </row>
    <row r="59" spans="1:35" x14ac:dyDescent="0.25">
      <c r="A59" s="45">
        <f t="shared" si="34"/>
        <v>98</v>
      </c>
      <c r="B59" s="32">
        <f t="shared" si="18"/>
        <v>1.1704219899399499</v>
      </c>
      <c r="C59" s="28">
        <f t="shared" si="8"/>
        <v>1.9195930737196561E-2</v>
      </c>
      <c r="D59" s="33">
        <f t="shared" si="19"/>
        <v>1.9642350112171667E-2</v>
      </c>
      <c r="E59" s="28">
        <f t="shared" si="9"/>
        <v>4.4641937497510694E-4</v>
      </c>
      <c r="F59" s="34">
        <f t="shared" si="35"/>
        <v>4.6248564682801189E-4</v>
      </c>
      <c r="G59" s="30">
        <f t="shared" si="10"/>
        <v>1.6066271852904952E-5</v>
      </c>
      <c r="H59" s="30">
        <f t="shared" si="41"/>
        <v>2.0000000000000001E-4</v>
      </c>
      <c r="I59" s="31">
        <f t="shared" si="40"/>
        <v>-1.8393372814709506E-4</v>
      </c>
      <c r="J59" s="30">
        <f t="shared" si="21"/>
        <v>0.98034158361597534</v>
      </c>
      <c r="K59" s="30">
        <f t="shared" si="22"/>
        <v>0</v>
      </c>
      <c r="L59" s="29">
        <v>8.7179999999999994E-2</v>
      </c>
      <c r="M59" s="29">
        <v>0.114135105</v>
      </c>
      <c r="N59" s="37">
        <f t="shared" si="23"/>
        <v>8.7966000000000003E-2</v>
      </c>
      <c r="O59" s="37">
        <f t="shared" si="24"/>
        <v>0.11541928500000001</v>
      </c>
      <c r="P59" s="32">
        <f t="shared" si="36"/>
        <v>0.2</v>
      </c>
      <c r="Q59" s="32">
        <f t="shared" si="12"/>
        <v>8.8478868277778011E-2</v>
      </c>
      <c r="R59" s="43">
        <v>36</v>
      </c>
      <c r="S59" s="44">
        <f t="shared" si="13"/>
        <v>1.9642350112171667E-2</v>
      </c>
      <c r="T59" s="44">
        <f t="shared" si="14"/>
        <v>0.16426450416115693</v>
      </c>
      <c r="U59" s="44">
        <f t="shared" si="15"/>
        <v>0.19711740499338831</v>
      </c>
      <c r="V59" s="44">
        <f t="shared" si="16"/>
        <v>4.1066126040289232E-2</v>
      </c>
      <c r="W59" s="44">
        <f t="shared" si="17"/>
        <v>4.1066126040289232E-2</v>
      </c>
      <c r="X59" s="44">
        <f t="shared" si="37"/>
        <v>0.61861809084545483</v>
      </c>
      <c r="Y59" s="44">
        <f t="shared" si="39"/>
        <v>5.1327740095562055E-2</v>
      </c>
      <c r="Z59" s="32">
        <f t="shared" si="25"/>
        <v>1.3738531752139154E-3</v>
      </c>
      <c r="AA59" s="32">
        <f t="shared" si="26"/>
        <v>1.8203904122239659E-2</v>
      </c>
      <c r="AB59" s="32">
        <f t="shared" si="27"/>
        <v>0</v>
      </c>
      <c r="AC59" s="32">
        <f t="shared" si="28"/>
        <v>5.1791136689655924E-5</v>
      </c>
      <c r="AE59" s="19">
        <f t="shared" si="29"/>
        <v>1.6400863023926467E-2</v>
      </c>
      <c r="AF59" s="19">
        <f t="shared" si="30"/>
        <v>9.3280409470606273E-4</v>
      </c>
      <c r="AG59" s="19">
        <f t="shared" si="31"/>
        <v>1.9803100827114905E-4</v>
      </c>
      <c r="AH59" s="19">
        <f t="shared" si="32"/>
        <v>0.12450017922151317</v>
      </c>
      <c r="AI59" s="19">
        <f t="shared" si="33"/>
        <v>0.13041357445211738</v>
      </c>
    </row>
    <row r="60" spans="1:35" x14ac:dyDescent="0.25">
      <c r="A60" s="45">
        <f t="shared" si="34"/>
        <v>99</v>
      </c>
      <c r="B60" s="32">
        <f t="shared" si="18"/>
        <v>1.188126459077439</v>
      </c>
      <c r="C60" s="28">
        <f t="shared" si="8"/>
        <v>1.7576390993676652E-2</v>
      </c>
      <c r="D60" s="33">
        <f t="shared" si="19"/>
        <v>1.7974174097199886E-2</v>
      </c>
      <c r="E60" s="28">
        <f t="shared" si="9"/>
        <v>3.9778310352323385E-4</v>
      </c>
      <c r="F60" s="34">
        <f t="shared" si="35"/>
        <v>4.1154240210271781E-4</v>
      </c>
      <c r="G60" s="30">
        <f t="shared" si="10"/>
        <v>1.375929857948396E-5</v>
      </c>
      <c r="H60" s="30">
        <f t="shared" si="41"/>
        <v>2.0000000000000001E-4</v>
      </c>
      <c r="I60" s="31">
        <f t="shared" si="40"/>
        <v>-1.8624070142051605E-4</v>
      </c>
      <c r="J60" s="30">
        <f t="shared" si="21"/>
        <v>0.98201206660422069</v>
      </c>
      <c r="K60" s="30">
        <f t="shared" si="22"/>
        <v>0</v>
      </c>
      <c r="L60" s="29">
        <v>8.7179999999999994E-2</v>
      </c>
      <c r="M60" s="29">
        <v>0.114135105</v>
      </c>
      <c r="N60" s="37">
        <f t="shared" si="23"/>
        <v>8.8751999999999998E-2</v>
      </c>
      <c r="O60" s="37">
        <f t="shared" si="24"/>
        <v>0.11670346499999999</v>
      </c>
      <c r="P60" s="32">
        <f t="shared" si="36"/>
        <v>0.4</v>
      </c>
      <c r="Q60" s="32">
        <f t="shared" si="12"/>
        <v>8.9312908081068967E-2</v>
      </c>
      <c r="R60" s="43">
        <v>37</v>
      </c>
      <c r="S60" s="44">
        <f t="shared" si="13"/>
        <v>1.7974174097199886E-2</v>
      </c>
      <c r="T60" s="44">
        <f t="shared" si="14"/>
        <v>0.16612572462726446</v>
      </c>
      <c r="U60" s="44">
        <f t="shared" si="15"/>
        <v>0.19935086955271736</v>
      </c>
      <c r="V60" s="44">
        <f t="shared" si="16"/>
        <v>4.1531431156816116E-2</v>
      </c>
      <c r="W60" s="44">
        <f t="shared" si="17"/>
        <v>4.1531431156816116E-2</v>
      </c>
      <c r="X60" s="44">
        <f t="shared" si="37"/>
        <v>0.61452340582001819</v>
      </c>
      <c r="Y60" s="44">
        <f t="shared" si="39"/>
        <v>5.2689272581305124E-2</v>
      </c>
      <c r="Z60" s="32">
        <f t="shared" si="25"/>
        <v>1.2752369830490264E-3</v>
      </c>
      <c r="AA60" s="32">
        <f t="shared" si="26"/>
        <v>1.6638398604595515E-2</v>
      </c>
      <c r="AB60" s="32">
        <f t="shared" si="27"/>
        <v>0</v>
      </c>
      <c r="AC60" s="32">
        <f t="shared" si="28"/>
        <v>4.7597268831608442E-5</v>
      </c>
      <c r="AE60" s="19">
        <f t="shared" si="29"/>
        <v>1.4793367203794481E-2</v>
      </c>
      <c r="AF60" s="19">
        <f t="shared" si="30"/>
        <v>8.6528920311311182E-4</v>
      </c>
      <c r="AG60" s="19">
        <f t="shared" si="31"/>
        <v>1.8890337916386445E-4</v>
      </c>
      <c r="AH60" s="19">
        <f t="shared" si="32"/>
        <v>0.12535757105213893</v>
      </c>
      <c r="AI60" s="19">
        <f t="shared" si="33"/>
        <v>0.13124032096232383</v>
      </c>
    </row>
    <row r="61" spans="1:35" x14ac:dyDescent="0.25">
      <c r="A61" s="45">
        <f t="shared" si="34"/>
        <v>100</v>
      </c>
      <c r="B61" s="32">
        <f t="shared" si="18"/>
        <v>1.2071757037048172</v>
      </c>
      <c r="C61" s="28">
        <f t="shared" si="8"/>
        <v>1.6080777174058973E-2</v>
      </c>
      <c r="D61" s="33">
        <f t="shared" si="19"/>
        <v>1.6434749337439956E-2</v>
      </c>
      <c r="E61" s="28">
        <f t="shared" si="9"/>
        <v>3.5397216338098277E-4</v>
      </c>
      <c r="F61" s="34">
        <f t="shared" si="35"/>
        <v>3.6574062692975434E-4</v>
      </c>
      <c r="G61" s="30">
        <f t="shared" si="10"/>
        <v>1.1768463548771579E-5</v>
      </c>
      <c r="H61" s="30">
        <f t="shared" si="41"/>
        <v>2.0000000000000001E-4</v>
      </c>
      <c r="I61" s="31">
        <f t="shared" si="40"/>
        <v>-1.8823153645122843E-4</v>
      </c>
      <c r="J61" s="30">
        <f t="shared" si="21"/>
        <v>0.98355348219901129</v>
      </c>
      <c r="K61" s="30">
        <f t="shared" si="22"/>
        <v>0</v>
      </c>
      <c r="L61" s="29">
        <v>8.7179999999999994E-2</v>
      </c>
      <c r="M61" s="29">
        <v>0.114135105</v>
      </c>
      <c r="N61" s="37">
        <f t="shared" si="23"/>
        <v>8.9537999999999993E-2</v>
      </c>
      <c r="O61" s="37">
        <f t="shared" si="24"/>
        <v>0.117987645</v>
      </c>
      <c r="P61" s="32">
        <f t="shared" si="36"/>
        <v>0.60000000000000009</v>
      </c>
      <c r="Q61" s="32">
        <f t="shared" si="12"/>
        <v>9.0151930078953196E-2</v>
      </c>
      <c r="R61" s="43">
        <v>38</v>
      </c>
      <c r="S61" s="44">
        <f t="shared" si="13"/>
        <v>1.6434749337439956E-2</v>
      </c>
      <c r="T61" s="44">
        <f t="shared" si="14"/>
        <v>0.16800124489952498</v>
      </c>
      <c r="U61" s="44">
        <f t="shared" si="15"/>
        <v>0.20160149387942997</v>
      </c>
      <c r="V61" s="44">
        <f t="shared" si="16"/>
        <v>4.2000311224881244E-2</v>
      </c>
      <c r="W61" s="44">
        <f t="shared" si="17"/>
        <v>4.2000311224881244E-2</v>
      </c>
      <c r="X61" s="44">
        <f t="shared" si="37"/>
        <v>0.6103972612210451</v>
      </c>
      <c r="Y61" s="44">
        <f t="shared" si="39"/>
        <v>5.4086921418679539E-2</v>
      </c>
      <c r="Z61" s="32">
        <f t="shared" si="25"/>
        <v>1.1833516960014113E-3</v>
      </c>
      <c r="AA61" s="32">
        <f t="shared" si="26"/>
        <v>1.5194715025935845E-2</v>
      </c>
      <c r="AB61" s="32">
        <f t="shared" si="27"/>
        <v>0</v>
      </c>
      <c r="AC61" s="32">
        <f t="shared" si="28"/>
        <v>4.3743005947210373E-5</v>
      </c>
      <c r="AE61" s="19">
        <f t="shared" si="29"/>
        <v>1.3320991405565185E-2</v>
      </c>
      <c r="AF61" s="19">
        <f t="shared" si="30"/>
        <v>8.0134954637388106E-4</v>
      </c>
      <c r="AG61" s="19">
        <f t="shared" si="31"/>
        <v>1.8019645999411689E-4</v>
      </c>
      <c r="AH61" s="19">
        <f t="shared" si="32"/>
        <v>0.126144456918796</v>
      </c>
      <c r="AI61" s="19">
        <f t="shared" si="33"/>
        <v>0.13199845746980501</v>
      </c>
    </row>
    <row r="62" spans="1:35" x14ac:dyDescent="0.25">
      <c r="A62" s="45">
        <f t="shared" si="34"/>
        <v>101</v>
      </c>
      <c r="B62" s="32">
        <f t="shared" si="18"/>
        <v>1.2276655300245845</v>
      </c>
      <c r="C62" s="28">
        <f t="shared" si="8"/>
        <v>1.4700797810235838E-2</v>
      </c>
      <c r="D62" s="33">
        <f t="shared" si="19"/>
        <v>1.5015364175397644E-2</v>
      </c>
      <c r="E62" s="28">
        <f t="shared" si="9"/>
        <v>3.1456636516180591E-4</v>
      </c>
      <c r="F62" s="34">
        <f t="shared" si="35"/>
        <v>3.2461913005482423E-4</v>
      </c>
      <c r="G62" s="30">
        <f t="shared" si="10"/>
        <v>1.0052764893018313E-5</v>
      </c>
      <c r="H62" s="30">
        <f t="shared" si="41"/>
        <v>2.0000000000000001E-4</v>
      </c>
      <c r="I62" s="31">
        <f t="shared" si="40"/>
        <v>-1.899472351069817E-4</v>
      </c>
      <c r="J62" s="30">
        <f t="shared" si="21"/>
        <v>0.98497458305970942</v>
      </c>
      <c r="K62" s="30">
        <f t="shared" si="22"/>
        <v>0</v>
      </c>
      <c r="L62" s="29">
        <v>8.7179999999999994E-2</v>
      </c>
      <c r="M62" s="29">
        <v>0.114135105</v>
      </c>
      <c r="N62" s="37">
        <f t="shared" si="23"/>
        <v>9.0323999999999988E-2</v>
      </c>
      <c r="O62" s="37">
        <f t="shared" si="24"/>
        <v>0.119271825</v>
      </c>
      <c r="P62" s="32">
        <f t="shared" si="36"/>
        <v>0.8</v>
      </c>
      <c r="Q62" s="32">
        <f t="shared" si="12"/>
        <v>9.099649255698615E-2</v>
      </c>
      <c r="R62" s="43">
        <v>39</v>
      </c>
      <c r="S62" s="44">
        <f t="shared" si="13"/>
        <v>1.5015364175397644E-2</v>
      </c>
      <c r="T62" s="44">
        <f t="shared" si="14"/>
        <v>0.16989180404423576</v>
      </c>
      <c r="U62" s="44">
        <f t="shared" si="15"/>
        <v>0.2038701648530829</v>
      </c>
      <c r="V62" s="44">
        <f t="shared" si="16"/>
        <v>4.247295101105894E-2</v>
      </c>
      <c r="W62" s="44">
        <f t="shared" si="17"/>
        <v>4.247295101105894E-2</v>
      </c>
      <c r="X62" s="44">
        <f t="shared" si="37"/>
        <v>0.60623803110268137</v>
      </c>
      <c r="Y62" s="44">
        <f t="shared" si="39"/>
        <v>5.552164463907186E-2</v>
      </c>
      <c r="Z62" s="32">
        <f t="shared" si="25"/>
        <v>1.0977645640232495E-3</v>
      </c>
      <c r="AA62" s="32">
        <f t="shared" si="26"/>
        <v>1.386457878399641E-2</v>
      </c>
      <c r="AB62" s="32">
        <f t="shared" si="27"/>
        <v>0</v>
      </c>
      <c r="AC62" s="32">
        <f t="shared" si="28"/>
        <v>4.0200847995442042E-5</v>
      </c>
      <c r="AE62" s="19">
        <f t="shared" si="29"/>
        <v>1.1974595238445318E-2</v>
      </c>
      <c r="AF62" s="19">
        <f t="shared" si="30"/>
        <v>7.4089875727966826E-4</v>
      </c>
      <c r="AG62" s="19">
        <f t="shared" si="31"/>
        <v>1.7189085943372439E-4</v>
      </c>
      <c r="AH62" s="19">
        <f t="shared" si="32"/>
        <v>0.12686549596932228</v>
      </c>
      <c r="AI62" s="19">
        <f t="shared" si="33"/>
        <v>0.13269257097605319</v>
      </c>
    </row>
    <row r="63" spans="1:35" x14ac:dyDescent="0.25">
      <c r="A63" s="45">
        <f t="shared" si="34"/>
        <v>102</v>
      </c>
      <c r="B63" s="32">
        <f t="shared" si="18"/>
        <v>1.2497010052673652</v>
      </c>
      <c r="C63" s="28">
        <f t="shared" si="8"/>
        <v>1.3428610357237176E-2</v>
      </c>
      <c r="D63" s="33">
        <f t="shared" si="19"/>
        <v>1.3707785488401531E-2</v>
      </c>
      <c r="E63" s="28">
        <f t="shared" si="9"/>
        <v>2.7917513116435471E-4</v>
      </c>
      <c r="F63" s="34">
        <f t="shared" si="35"/>
        <v>2.8775130494447472E-4</v>
      </c>
      <c r="G63" s="30">
        <f t="shared" si="10"/>
        <v>8.576173780120008E-6</v>
      </c>
      <c r="H63" s="30">
        <f t="shared" si="41"/>
        <v>2.0000000000000001E-4</v>
      </c>
      <c r="I63" s="31">
        <f t="shared" si="40"/>
        <v>-1.9142382621988E-4</v>
      </c>
      <c r="J63" s="30">
        <f t="shared" si="21"/>
        <v>0.9862836383378184</v>
      </c>
      <c r="K63" s="30">
        <f t="shared" si="22"/>
        <v>0</v>
      </c>
      <c r="L63" s="29">
        <v>9.1109999999999997E-2</v>
      </c>
      <c r="M63" s="29">
        <v>0.12055600499999999</v>
      </c>
      <c r="N63" s="37">
        <f t="shared" si="23"/>
        <v>9.1109999999999997E-2</v>
      </c>
      <c r="O63" s="37">
        <f t="shared" si="24"/>
        <v>0.12055600499999999</v>
      </c>
      <c r="P63" s="32">
        <f t="shared" si="36"/>
        <v>0</v>
      </c>
      <c r="Q63" s="32">
        <f t="shared" si="12"/>
        <v>9.1846641280018237E-2</v>
      </c>
      <c r="R63" s="43">
        <v>40</v>
      </c>
      <c r="S63" s="44">
        <f t="shared" si="13"/>
        <v>1.3707785488401531E-2</v>
      </c>
      <c r="T63" s="44">
        <f t="shared" si="14"/>
        <v>0.17179718826612517</v>
      </c>
      <c r="U63" s="44">
        <f t="shared" si="15"/>
        <v>0.20615662591935019</v>
      </c>
      <c r="V63" s="44">
        <f t="shared" si="16"/>
        <v>4.2949297066531292E-2</v>
      </c>
      <c r="W63" s="44">
        <f t="shared" si="17"/>
        <v>4.2949297066531292E-2</v>
      </c>
      <c r="X63" s="44">
        <f t="shared" si="37"/>
        <v>0.60204618581452474</v>
      </c>
      <c r="Y63" s="44">
        <f t="shared" si="39"/>
        <v>5.6994425686849079E-2</v>
      </c>
      <c r="Z63" s="32">
        <f t="shared" si="25"/>
        <v>1.0180676434155829E-3</v>
      </c>
      <c r="AA63" s="32">
        <f t="shared" si="26"/>
        <v>1.2640169441268766E-2</v>
      </c>
      <c r="AB63" s="32">
        <f t="shared" si="27"/>
        <v>0</v>
      </c>
      <c r="AC63" s="32">
        <f t="shared" si="28"/>
        <v>3.6945521793883498E-5</v>
      </c>
      <c r="AE63" s="19">
        <f t="shared" si="29"/>
        <v>1.0745458554195701E-2</v>
      </c>
      <c r="AF63" s="19">
        <f t="shared" si="30"/>
        <v>6.838456488710632E-4</v>
      </c>
      <c r="AG63" s="19">
        <f t="shared" si="31"/>
        <v>1.6396807993802453E-4</v>
      </c>
      <c r="AH63" s="19">
        <f t="shared" si="32"/>
        <v>0.12752513951804809</v>
      </c>
      <c r="AI63" s="19">
        <f t="shared" si="33"/>
        <v>0.13332703999948134</v>
      </c>
    </row>
    <row r="64" spans="1:35" x14ac:dyDescent="0.25">
      <c r="A64" s="45">
        <f t="shared" si="34"/>
        <v>103</v>
      </c>
      <c r="B64" s="32">
        <f t="shared" si="18"/>
        <v>1.2743850101857011</v>
      </c>
      <c r="C64" s="28">
        <f t="shared" si="8"/>
        <v>1.226632012157002E-2</v>
      </c>
      <c r="D64" s="33">
        <f t="shared" si="19"/>
        <v>1.251407430423215E-2</v>
      </c>
      <c r="E64" s="28">
        <f t="shared" si="9"/>
        <v>2.4775418266212939E-4</v>
      </c>
      <c r="F64" s="34">
        <f t="shared" si="35"/>
        <v>2.5507065305505571E-4</v>
      </c>
      <c r="G64" s="30">
        <f t="shared" si="10"/>
        <v>7.3164703929263207E-6</v>
      </c>
      <c r="H64" s="30">
        <f t="shared" si="41"/>
        <v>2.0000000000000001E-4</v>
      </c>
      <c r="I64" s="31">
        <f t="shared" si="40"/>
        <v>-1.9268352960707369E-4</v>
      </c>
      <c r="J64" s="30">
        <f t="shared" si="21"/>
        <v>0.987478609225375</v>
      </c>
      <c r="K64" s="30">
        <f t="shared" si="22"/>
        <v>0</v>
      </c>
      <c r="L64" s="29">
        <v>9.1109999999999997E-2</v>
      </c>
      <c r="M64" s="29">
        <v>0.12055600499999999</v>
      </c>
      <c r="N64" s="37">
        <f t="shared" si="23"/>
        <v>9.1109999999999997E-2</v>
      </c>
      <c r="O64" s="37">
        <f t="shared" si="24"/>
        <v>0.12055600499999999</v>
      </c>
      <c r="P64" s="32">
        <f t="shared" si="36"/>
        <v>0.2</v>
      </c>
      <c r="Q64" s="32">
        <f t="shared" si="12"/>
        <v>9.1916909117119167E-2</v>
      </c>
      <c r="R64" s="43">
        <v>41</v>
      </c>
      <c r="S64" s="44">
        <f t="shared" si="13"/>
        <v>1.251407430423215E-2</v>
      </c>
      <c r="T64" s="44">
        <f t="shared" si="14"/>
        <v>0.17223978208406082</v>
      </c>
      <c r="U64" s="44">
        <f t="shared" si="15"/>
        <v>0.20668773850087299</v>
      </c>
      <c r="V64" s="44">
        <f t="shared" si="16"/>
        <v>4.3059945521015205E-2</v>
      </c>
      <c r="W64" s="44">
        <f t="shared" si="17"/>
        <v>4.3059945521015205E-2</v>
      </c>
      <c r="X64" s="44">
        <f t="shared" si="37"/>
        <v>0.60107247941506614</v>
      </c>
      <c r="Y64" s="44">
        <f t="shared" si="39"/>
        <v>5.8506274093469729E-2</v>
      </c>
      <c r="Z64" s="32">
        <f t="shared" si="25"/>
        <v>9.4387751091302898E-4</v>
      </c>
      <c r="AA64" s="32">
        <f t="shared" si="26"/>
        <v>1.1514112304705559E-2</v>
      </c>
      <c r="AB64" s="32">
        <f t="shared" si="27"/>
        <v>0</v>
      </c>
      <c r="AC64" s="32">
        <f t="shared" si="28"/>
        <v>3.3953800695375398E-5</v>
      </c>
      <c r="AE64" s="19">
        <f t="shared" si="29"/>
        <v>9.6252859406927536E-3</v>
      </c>
      <c r="AF64" s="19">
        <f t="shared" si="30"/>
        <v>6.3009401133689658E-4</v>
      </c>
      <c r="AG64" s="19">
        <f t="shared" si="31"/>
        <v>1.5641047654967716E-4</v>
      </c>
      <c r="AH64" s="19">
        <f t="shared" si="32"/>
        <v>0.12812762872122921</v>
      </c>
      <c r="AI64" s="19">
        <f t="shared" si="33"/>
        <v>0.13390603265072565</v>
      </c>
    </row>
    <row r="65" spans="1:74" x14ac:dyDescent="0.25">
      <c r="A65" s="45">
        <f t="shared" si="34"/>
        <v>104</v>
      </c>
      <c r="B65" s="32">
        <f t="shared" si="18"/>
        <v>1.3005212507098411</v>
      </c>
      <c r="C65" s="28">
        <f t="shared" si="8"/>
        <v>1.1204454902499505E-2</v>
      </c>
      <c r="D65" s="33">
        <f t="shared" si="19"/>
        <v>1.1424314731533252E-2</v>
      </c>
      <c r="E65" s="28">
        <f t="shared" si="9"/>
        <v>2.1985982903374807E-4</v>
      </c>
      <c r="F65" s="34">
        <f t="shared" si="35"/>
        <v>2.2610162641134487E-4</v>
      </c>
      <c r="G65" s="30">
        <f t="shared" si="10"/>
        <v>6.2417973775967951E-6</v>
      </c>
      <c r="H65" s="30">
        <f t="shared" si="41"/>
        <v>2.0000000000000001E-4</v>
      </c>
      <c r="I65" s="31">
        <f t="shared" si="40"/>
        <v>-1.9375820262240321E-4</v>
      </c>
      <c r="J65" s="30">
        <f t="shared" si="21"/>
        <v>0.9885694434710891</v>
      </c>
      <c r="K65" s="30">
        <f t="shared" si="22"/>
        <v>0</v>
      </c>
      <c r="L65" s="29">
        <v>9.1109999999999997E-2</v>
      </c>
      <c r="M65" s="29">
        <v>0.12055600499999999</v>
      </c>
      <c r="N65" s="37">
        <f t="shared" si="23"/>
        <v>9.1109999999999997E-2</v>
      </c>
      <c r="O65" s="37">
        <f t="shared" si="24"/>
        <v>0.12055600499999999</v>
      </c>
      <c r="P65" s="32">
        <f t="shared" si="36"/>
        <v>0.4</v>
      </c>
      <c r="Q65" s="32">
        <f t="shared" si="12"/>
        <v>9.1993879767468228E-2</v>
      </c>
      <c r="R65" s="43">
        <v>42</v>
      </c>
      <c r="S65" s="44">
        <f t="shared" si="13"/>
        <v>1.1424314731533252E-2</v>
      </c>
      <c r="T65" s="44">
        <f t="shared" si="14"/>
        <v>0.17268830276337069</v>
      </c>
      <c r="U65" s="44">
        <f t="shared" si="15"/>
        <v>0.20722596331604481</v>
      </c>
      <c r="V65" s="44">
        <f t="shared" si="16"/>
        <v>4.3172075690842672E-2</v>
      </c>
      <c r="W65" s="44">
        <f t="shared" si="17"/>
        <v>4.3172075690842672E-2</v>
      </c>
      <c r="X65" s="44">
        <f t="shared" si="37"/>
        <v>0.60008573392058451</v>
      </c>
      <c r="Y65" s="44">
        <f t="shared" si="39"/>
        <v>6.0058226169476571E-2</v>
      </c>
      <c r="Z65" s="32">
        <f t="shared" si="25"/>
        <v>8.7639174197700687E-4</v>
      </c>
      <c r="AA65" s="32">
        <f t="shared" si="26"/>
        <v>1.0496645915461872E-2</v>
      </c>
      <c r="AB65" s="32">
        <f t="shared" si="27"/>
        <v>0</v>
      </c>
      <c r="AC65" s="32">
        <f t="shared" si="28"/>
        <v>3.1204338866642728E-5</v>
      </c>
      <c r="AE65" s="19">
        <f t="shared" si="29"/>
        <v>8.6153570319469751E-3</v>
      </c>
      <c r="AF65" s="19">
        <f t="shared" si="30"/>
        <v>5.7954364111891964E-4</v>
      </c>
      <c r="AG65" s="19">
        <f t="shared" si="31"/>
        <v>1.4920121760127902E-4</v>
      </c>
      <c r="AH65" s="19">
        <f t="shared" si="32"/>
        <v>0.12867232571570578</v>
      </c>
      <c r="AI65" s="19">
        <f t="shared" si="33"/>
        <v>0.1344290241941612</v>
      </c>
    </row>
    <row r="66" spans="1:74" x14ac:dyDescent="0.25">
      <c r="A66" s="45">
        <f t="shared" si="34"/>
        <v>105</v>
      </c>
      <c r="B66" s="32">
        <f t="shared" si="18"/>
        <v>1.3282619184382414</v>
      </c>
      <c r="C66" s="28">
        <f t="shared" si="8"/>
        <v>1.0234356672174807E-2</v>
      </c>
      <c r="D66" s="33">
        <f t="shared" si="19"/>
        <v>1.0429454381694752E-2</v>
      </c>
      <c r="E66" s="28">
        <f t="shared" si="9"/>
        <v>1.9509770951994457E-4</v>
      </c>
      <c r="F66" s="34">
        <f t="shared" si="35"/>
        <v>2.0042268623831434E-4</v>
      </c>
      <c r="G66" s="30">
        <f t="shared" si="10"/>
        <v>5.3249767183697759E-6</v>
      </c>
      <c r="H66" s="30">
        <f t="shared" si="41"/>
        <v>2.0000000000000001E-4</v>
      </c>
      <c r="I66" s="31">
        <f t="shared" si="40"/>
        <v>-1.9467502328163023E-4</v>
      </c>
      <c r="J66" s="30">
        <f t="shared" si="21"/>
        <v>0.98956522064158681</v>
      </c>
      <c r="K66" s="30">
        <f t="shared" si="22"/>
        <v>0</v>
      </c>
      <c r="L66" s="29">
        <v>9.1109999999999997E-2</v>
      </c>
      <c r="M66" s="29">
        <v>0.12055600499999999</v>
      </c>
      <c r="N66" s="37">
        <f t="shared" si="23"/>
        <v>9.1109999999999997E-2</v>
      </c>
      <c r="O66" s="37">
        <f t="shared" si="24"/>
        <v>0.12055600499999999</v>
      </c>
      <c r="P66" s="32">
        <f t="shared" si="36"/>
        <v>0.60000000000000009</v>
      </c>
      <c r="Q66" s="32">
        <f t="shared" si="12"/>
        <v>9.2078192609012663E-2</v>
      </c>
      <c r="R66" s="43">
        <v>43</v>
      </c>
      <c r="S66" s="44">
        <f t="shared" si="13"/>
        <v>1.0429454381694752E-2</v>
      </c>
      <c r="T66" s="44">
        <f t="shared" si="14"/>
        <v>0.1731441060767574</v>
      </c>
      <c r="U66" s="44">
        <f t="shared" si="15"/>
        <v>0.20777292729210886</v>
      </c>
      <c r="V66" s="44">
        <f t="shared" si="16"/>
        <v>4.328602651918935E-2</v>
      </c>
      <c r="W66" s="44">
        <f t="shared" si="17"/>
        <v>4.328602651918935E-2</v>
      </c>
      <c r="X66" s="44">
        <f t="shared" si="37"/>
        <v>0.59908296663113381</v>
      </c>
      <c r="Y66" s="44">
        <f t="shared" si="39"/>
        <v>6.1651345714845311E-2</v>
      </c>
      <c r="Z66" s="32">
        <f t="shared" si="25"/>
        <v>8.1411338040082812E-4</v>
      </c>
      <c r="AA66" s="32">
        <f t="shared" si="26"/>
        <v>9.5684526990077526E-3</v>
      </c>
      <c r="AB66" s="32">
        <f t="shared" si="27"/>
        <v>0</v>
      </c>
      <c r="AC66" s="32">
        <f t="shared" si="28"/>
        <v>2.867751898646481E-5</v>
      </c>
      <c r="AE66" s="19">
        <f t="shared" si="29"/>
        <v>7.7050742252764972E-3</v>
      </c>
      <c r="AF66" s="19">
        <f t="shared" si="30"/>
        <v>5.3264082931102298E-4</v>
      </c>
      <c r="AG66" s="19">
        <f t="shared" si="31"/>
        <v>1.4232424722927014E-4</v>
      </c>
      <c r="AH66" s="19">
        <f t="shared" si="32"/>
        <v>0.12916436505090717</v>
      </c>
      <c r="AI66" s="19">
        <f t="shared" si="33"/>
        <v>0.13490104744781017</v>
      </c>
    </row>
    <row r="67" spans="1:74" x14ac:dyDescent="0.25">
      <c r="A67" s="45">
        <f t="shared" si="34"/>
        <v>106</v>
      </c>
      <c r="B67" s="32">
        <f t="shared" si="18"/>
        <v>1.3577113508147058</v>
      </c>
      <c r="C67" s="28">
        <f t="shared" si="8"/>
        <v>9.3481118261079261E-3</v>
      </c>
      <c r="D67" s="33">
        <f t="shared" si="19"/>
        <v>9.5212291726887149E-3</v>
      </c>
      <c r="E67" s="28">
        <f t="shared" si="9"/>
        <v>1.7311734658078849E-4</v>
      </c>
      <c r="F67" s="34">
        <f t="shared" si="35"/>
        <v>1.7766016899808671E-4</v>
      </c>
      <c r="G67" s="30">
        <f t="shared" si="10"/>
        <v>4.5428224172982287E-6</v>
      </c>
      <c r="H67" s="30">
        <f t="shared" si="41"/>
        <v>2.0000000000000001E-4</v>
      </c>
      <c r="I67" s="31">
        <f t="shared" si="40"/>
        <v>-1.9545717758270178E-4</v>
      </c>
      <c r="J67" s="30">
        <f t="shared" si="21"/>
        <v>0.99047422800489393</v>
      </c>
      <c r="K67" s="30">
        <f t="shared" si="22"/>
        <v>0</v>
      </c>
      <c r="L67" s="29">
        <v>9.1109999999999997E-2</v>
      </c>
      <c r="M67" s="29">
        <v>0.12055600499999999</v>
      </c>
      <c r="N67" s="37">
        <f t="shared" si="23"/>
        <v>9.1109999999999997E-2</v>
      </c>
      <c r="O67" s="37">
        <f t="shared" si="24"/>
        <v>0.12055600499999999</v>
      </c>
      <c r="P67" s="32">
        <f t="shared" si="36"/>
        <v>0.8</v>
      </c>
      <c r="Q67" s="32">
        <f t="shared" si="12"/>
        <v>9.217054800963688E-2</v>
      </c>
      <c r="R67" s="43">
        <v>44</v>
      </c>
      <c r="S67" s="44">
        <f t="shared" si="13"/>
        <v>9.5212291726887149E-3</v>
      </c>
      <c r="T67" s="44">
        <f t="shared" si="14"/>
        <v>0.17360867018887022</v>
      </c>
      <c r="U67" s="44">
        <f t="shared" si="15"/>
        <v>0.20833040422664426</v>
      </c>
      <c r="V67" s="44">
        <f t="shared" si="16"/>
        <v>4.3402167547217554E-2</v>
      </c>
      <c r="W67" s="44">
        <f t="shared" si="17"/>
        <v>4.3402167547217554E-2</v>
      </c>
      <c r="X67" s="44">
        <f t="shared" si="37"/>
        <v>0.59806092558448554</v>
      </c>
      <c r="Y67" s="44">
        <f t="shared" si="39"/>
        <v>6.328672474817619E-2</v>
      </c>
      <c r="Z67" s="32">
        <f t="shared" si="25"/>
        <v>7.5660528047259571E-4</v>
      </c>
      <c r="AA67" s="32">
        <f t="shared" si="26"/>
        <v>8.7217421755712687E-3</v>
      </c>
      <c r="AB67" s="32">
        <f t="shared" si="27"/>
        <v>0</v>
      </c>
      <c r="AC67" s="32">
        <f t="shared" si="28"/>
        <v>2.6355312276722866E-5</v>
      </c>
      <c r="AE67" s="19">
        <f t="shared" si="29"/>
        <v>6.8851982569774605E-3</v>
      </c>
      <c r="AF67" s="19">
        <f t="shared" si="30"/>
        <v>4.8914073617611464E-4</v>
      </c>
      <c r="AG67" s="19">
        <f t="shared" si="31"/>
        <v>1.3576424961564632E-4</v>
      </c>
      <c r="AH67" s="19">
        <f t="shared" si="32"/>
        <v>0.12960855544245606</v>
      </c>
      <c r="AI67" s="19">
        <f t="shared" si="33"/>
        <v>0.13532679311530887</v>
      </c>
    </row>
    <row r="68" spans="1:74" x14ac:dyDescent="0.25">
      <c r="A68" s="45">
        <f t="shared" si="34"/>
        <v>107</v>
      </c>
      <c r="B68" s="32">
        <f t="shared" si="18"/>
        <v>1.3889851436679987</v>
      </c>
      <c r="C68" s="28">
        <f t="shared" si="8"/>
        <v>8.5384873862451513E-3</v>
      </c>
      <c r="D68" s="33">
        <f t="shared" si="19"/>
        <v>8.6920946811915294E-3</v>
      </c>
      <c r="E68" s="28">
        <f t="shared" si="9"/>
        <v>1.5360729494637746E-4</v>
      </c>
      <c r="F68" s="34">
        <f t="shared" si="35"/>
        <v>1.5748284907676722E-4</v>
      </c>
      <c r="G68" s="30">
        <f t="shared" si="10"/>
        <v>3.8755541303897665E-6</v>
      </c>
      <c r="H68" s="30">
        <f t="shared" si="41"/>
        <v>2.0000000000000001E-4</v>
      </c>
      <c r="I68" s="31">
        <f t="shared" si="40"/>
        <v>-1.9612444586961024E-4</v>
      </c>
      <c r="J68" s="30">
        <f t="shared" si="21"/>
        <v>0.99130402976467813</v>
      </c>
      <c r="K68" s="30">
        <f t="shared" si="22"/>
        <v>0</v>
      </c>
      <c r="L68" s="29">
        <v>9.1109999999999997E-2</v>
      </c>
      <c r="M68" s="29">
        <v>0.12055600499999999</v>
      </c>
      <c r="N68" s="37">
        <f t="shared" si="23"/>
        <v>9.1109999999999997E-2</v>
      </c>
      <c r="O68" s="37">
        <f t="shared" si="24"/>
        <v>0.12055600499999999</v>
      </c>
      <c r="P68" s="32">
        <f t="shared" si="36"/>
        <v>0</v>
      </c>
      <c r="Q68" s="32">
        <f t="shared" si="12"/>
        <v>9.2271713144961659E-2</v>
      </c>
      <c r="R68" s="43">
        <v>45</v>
      </c>
      <c r="S68" s="44">
        <f t="shared" si="13"/>
        <v>8.6920946811915294E-3</v>
      </c>
      <c r="T68" s="44">
        <f t="shared" si="14"/>
        <v>0.17408360688415048</v>
      </c>
      <c r="U68" s="44">
        <f t="shared" si="15"/>
        <v>0.20890032826098057</v>
      </c>
      <c r="V68" s="44">
        <f t="shared" si="16"/>
        <v>4.3520901721037619E-2</v>
      </c>
      <c r="W68" s="44">
        <f t="shared" si="17"/>
        <v>4.3520901721037619E-2</v>
      </c>
      <c r="X68" s="44">
        <f t="shared" si="37"/>
        <v>0.59701606485486891</v>
      </c>
      <c r="Y68" s="44">
        <f t="shared" si="39"/>
        <v>6.4965484255228245E-2</v>
      </c>
      <c r="Z68" s="32">
        <f t="shared" si="25"/>
        <v>7.0347019783128172E-4</v>
      </c>
      <c r="AA68" s="32">
        <f t="shared" si="26"/>
        <v>7.9494004479990846E-3</v>
      </c>
      <c r="AB68" s="32">
        <f t="shared" si="27"/>
        <v>0</v>
      </c>
      <c r="AC68" s="32">
        <f t="shared" si="28"/>
        <v>2.4221149867651276E-5</v>
      </c>
      <c r="AE68" s="19">
        <f t="shared" si="29"/>
        <v>6.1472848901010686E-3</v>
      </c>
      <c r="AF68" s="19">
        <f t="shared" si="30"/>
        <v>4.4882472106599181E-4</v>
      </c>
      <c r="AG68" s="19">
        <f t="shared" si="31"/>
        <v>1.2950661487783963E-4</v>
      </c>
      <c r="AH68" s="19">
        <f t="shared" si="32"/>
        <v>0.13000929085809249</v>
      </c>
      <c r="AI68" s="19">
        <f t="shared" si="33"/>
        <v>0.13571054471639676</v>
      </c>
    </row>
    <row r="69" spans="1:74" x14ac:dyDescent="0.25">
      <c r="A69" s="45">
        <f t="shared" si="34"/>
        <v>108</v>
      </c>
      <c r="B69" s="32">
        <f t="shared" si="18"/>
        <v>1.4222100096471699</v>
      </c>
      <c r="C69" s="28">
        <f t="shared" si="8"/>
        <v>7.7988726506800898E-3</v>
      </c>
      <c r="D69" s="33">
        <f t="shared" si="19"/>
        <v>7.9351634727496713E-3</v>
      </c>
      <c r="E69" s="28">
        <f t="shared" si="9"/>
        <v>1.3629082206958136E-4</v>
      </c>
      <c r="F69" s="34">
        <f t="shared" si="35"/>
        <v>1.3959711900084332E-4</v>
      </c>
      <c r="G69" s="30">
        <f t="shared" si="10"/>
        <v>3.3062969312619526E-6</v>
      </c>
      <c r="H69" s="30">
        <f t="shared" si="41"/>
        <v>2.0000000000000001E-4</v>
      </c>
      <c r="I69" s="31">
        <f t="shared" si="40"/>
        <v>-1.9669370306873806E-4</v>
      </c>
      <c r="J69" s="30">
        <f t="shared" si="21"/>
        <v>0.99206153023031896</v>
      </c>
      <c r="K69" s="30">
        <f t="shared" si="22"/>
        <v>0</v>
      </c>
      <c r="L69" s="29">
        <v>9.1109999999999997E-2</v>
      </c>
      <c r="M69" s="29">
        <v>0.12055600499999999</v>
      </c>
      <c r="N69" s="37">
        <f t="shared" si="23"/>
        <v>9.1109999999999997E-2</v>
      </c>
      <c r="O69" s="37">
        <f t="shared" si="24"/>
        <v>0.12055600499999999</v>
      </c>
      <c r="P69" s="32">
        <f t="shared" si="36"/>
        <v>0.2</v>
      </c>
      <c r="Q69" s="32">
        <f t="shared" si="12"/>
        <v>9.2382528371100156E-2</v>
      </c>
      <c r="R69" s="43">
        <v>46</v>
      </c>
      <c r="S69" s="44">
        <f t="shared" si="13"/>
        <v>7.9351634727496713E-3</v>
      </c>
      <c r="T69" s="44">
        <f t="shared" si="14"/>
        <v>0.17457067391540856</v>
      </c>
      <c r="U69" s="44">
        <f t="shared" si="15"/>
        <v>0.20948480869849026</v>
      </c>
      <c r="V69" s="44">
        <f t="shared" si="16"/>
        <v>4.3642668478852141E-2</v>
      </c>
      <c r="W69" s="44">
        <f t="shared" si="17"/>
        <v>4.3642668478852141E-2</v>
      </c>
      <c r="X69" s="44">
        <f t="shared" si="37"/>
        <v>0.5959445173861011</v>
      </c>
      <c r="Y69" s="44">
        <f t="shared" si="39"/>
        <v>6.668877495730946E-2</v>
      </c>
      <c r="Z69" s="32">
        <f t="shared" si="25"/>
        <v>6.5434688683015574E-4</v>
      </c>
      <c r="AA69" s="32">
        <f t="shared" si="26"/>
        <v>7.2449317110233336E-3</v>
      </c>
      <c r="AB69" s="32">
        <f t="shared" si="27"/>
        <v>0</v>
      </c>
      <c r="AC69" s="32">
        <f t="shared" si="28"/>
        <v>2.2259804579487675E-5</v>
      </c>
      <c r="AE69" s="19">
        <f t="shared" si="29"/>
        <v>5.4836294202533975E-3</v>
      </c>
      <c r="AF69" s="19">
        <f t="shared" si="30"/>
        <v>4.1148597828981668E-4</v>
      </c>
      <c r="AG69" s="19">
        <f t="shared" si="31"/>
        <v>1.2353740653079975E-4</v>
      </c>
      <c r="AH69" s="19">
        <f t="shared" si="32"/>
        <v>0.13037058587120812</v>
      </c>
      <c r="AI69" s="19">
        <f t="shared" si="33"/>
        <v>0.13605621312425201</v>
      </c>
    </row>
    <row r="70" spans="1:74" x14ac:dyDescent="0.25">
      <c r="A70" s="45">
        <f t="shared" si="34"/>
        <v>109</v>
      </c>
      <c r="B70" s="32">
        <f t="shared" si="18"/>
        <v>1.4575250953726187</v>
      </c>
      <c r="C70" s="28">
        <f t="shared" si="8"/>
        <v>7.1232258269076512E-3</v>
      </c>
      <c r="D70" s="33">
        <f t="shared" si="19"/>
        <v>7.2441478894048374E-3</v>
      </c>
      <c r="E70" s="28">
        <f t="shared" si="9"/>
        <v>1.2092206249718602E-4</v>
      </c>
      <c r="F70" s="34">
        <f t="shared" si="35"/>
        <v>1.2374271704873859E-4</v>
      </c>
      <c r="G70" s="30">
        <f t="shared" si="10"/>
        <v>2.8206545515525703E-6</v>
      </c>
      <c r="H70" s="30">
        <f t="shared" si="41"/>
        <v>2.0000000000000001E-4</v>
      </c>
      <c r="I70" s="31">
        <f t="shared" si="40"/>
        <v>-1.9717934544844743E-4</v>
      </c>
      <c r="J70" s="30">
        <f t="shared" si="21"/>
        <v>0.99275303145604377</v>
      </c>
      <c r="K70" s="30">
        <f t="shared" si="22"/>
        <v>0</v>
      </c>
      <c r="L70" s="29">
        <v>9.1109999999999997E-2</v>
      </c>
      <c r="M70" s="29">
        <v>0.12055600499999999</v>
      </c>
      <c r="N70" s="37">
        <f t="shared" si="23"/>
        <v>9.1109999999999997E-2</v>
      </c>
      <c r="O70" s="37">
        <f t="shared" si="24"/>
        <v>0.12055600499999999</v>
      </c>
      <c r="P70" s="32">
        <f t="shared" si="36"/>
        <v>0.4</v>
      </c>
      <c r="Q70" s="32">
        <f t="shared" si="12"/>
        <v>9.250391420530775E-2</v>
      </c>
      <c r="R70" s="43">
        <v>47</v>
      </c>
      <c r="S70" s="44">
        <f t="shared" si="13"/>
        <v>7.2441478894048374E-3</v>
      </c>
      <c r="T70" s="44">
        <f t="shared" si="14"/>
        <v>0.17507178857783615</v>
      </c>
      <c r="U70" s="44">
        <f t="shared" si="15"/>
        <v>0.21008614629340336</v>
      </c>
      <c r="V70" s="44">
        <f t="shared" si="16"/>
        <v>4.3767947144459037E-2</v>
      </c>
      <c r="W70" s="44">
        <f t="shared" si="17"/>
        <v>4.3767947144459037E-2</v>
      </c>
      <c r="X70" s="44">
        <f t="shared" si="37"/>
        <v>0.59484206512876048</v>
      </c>
      <c r="Y70" s="44">
        <f t="shared" si="39"/>
        <v>6.8457778100049355E-2</v>
      </c>
      <c r="Z70" s="32">
        <f t="shared" si="25"/>
        <v>6.0890659806048979E-4</v>
      </c>
      <c r="AA70" s="32">
        <f t="shared" si="26"/>
        <v>6.6024047937522801E-3</v>
      </c>
      <c r="AB70" s="32">
        <f t="shared" si="27"/>
        <v>0</v>
      </c>
      <c r="AC70" s="32">
        <f t="shared" si="28"/>
        <v>2.0457282277037866E-5</v>
      </c>
      <c r="AE70" s="19">
        <f t="shared" si="29"/>
        <v>4.8872062988984675E-3</v>
      </c>
      <c r="AF70" s="19">
        <f t="shared" si="30"/>
        <v>3.769292880477892E-4</v>
      </c>
      <c r="AG70" s="19">
        <f t="shared" si="31"/>
        <v>1.1784333044881044E-4</v>
      </c>
      <c r="AH70" s="19">
        <f t="shared" si="32"/>
        <v>0.13069610615350127</v>
      </c>
      <c r="AI70" s="19">
        <f t="shared" si="33"/>
        <v>0.13636736672963778</v>
      </c>
      <c r="BV70" s="23"/>
    </row>
    <row r="71" spans="1:74" x14ac:dyDescent="0.25">
      <c r="A71" s="45">
        <f t="shared" si="34"/>
        <v>110</v>
      </c>
      <c r="B71" s="32">
        <f t="shared" si="18"/>
        <v>1.4950834484583848</v>
      </c>
      <c r="C71" s="28">
        <f t="shared" si="8"/>
        <v>6.5060252247450909E-3</v>
      </c>
      <c r="D71" s="33">
        <f t="shared" si="19"/>
        <v>6.613307819528025E-3</v>
      </c>
      <c r="E71" s="28">
        <f t="shared" si="9"/>
        <v>1.072825947829342E-4</v>
      </c>
      <c r="F71" s="34">
        <f t="shared" si="35"/>
        <v>1.0968894008845325E-4</v>
      </c>
      <c r="G71" s="30">
        <f t="shared" si="10"/>
        <v>2.4063453055190453E-6</v>
      </c>
      <c r="H71" s="30">
        <f t="shared" si="41"/>
        <v>2.0000000000000001E-4</v>
      </c>
      <c r="I71" s="31">
        <f t="shared" si="40"/>
        <v>-1.9759365469448095E-4</v>
      </c>
      <c r="J71" s="30">
        <f t="shared" si="21"/>
        <v>0.99338428583516647</v>
      </c>
      <c r="K71" s="30">
        <f t="shared" si="22"/>
        <v>0</v>
      </c>
      <c r="L71" s="29">
        <v>9.1109999999999997E-2</v>
      </c>
      <c r="M71" s="29">
        <v>0.12055600499999999</v>
      </c>
      <c r="N71" s="37">
        <f t="shared" si="23"/>
        <v>9.1109999999999997E-2</v>
      </c>
      <c r="O71" s="37">
        <f t="shared" si="24"/>
        <v>0.12055600499999999</v>
      </c>
      <c r="P71" s="32">
        <f t="shared" si="36"/>
        <v>0.60000000000000009</v>
      </c>
      <c r="Q71" s="32">
        <f t="shared" si="12"/>
        <v>9.2636878972512757E-2</v>
      </c>
      <c r="R71" s="43">
        <v>48</v>
      </c>
      <c r="S71" s="44">
        <f t="shared" si="13"/>
        <v>6.613307819528025E-3</v>
      </c>
      <c r="T71" s="44">
        <f t="shared" si="14"/>
        <v>0.17558904262324296</v>
      </c>
      <c r="U71" s="44">
        <f t="shared" si="15"/>
        <v>0.21070685114789153</v>
      </c>
      <c r="V71" s="44">
        <f t="shared" si="16"/>
        <v>4.3897260655810739E-2</v>
      </c>
      <c r="W71" s="44">
        <f t="shared" si="17"/>
        <v>4.3897260655810739E-2</v>
      </c>
      <c r="X71" s="44">
        <f t="shared" si="37"/>
        <v>0.59370410622886549</v>
      </c>
      <c r="Y71" s="44">
        <f t="shared" si="39"/>
        <v>7.0273706263094787E-2</v>
      </c>
      <c r="Z71" s="32">
        <f t="shared" si="25"/>
        <v>5.6684993395514989E-4</v>
      </c>
      <c r="AA71" s="32">
        <f>C70*(1-V70-W70-Y70)+$D$5*H70</f>
        <v>6.0164043043113334E-3</v>
      </c>
      <c r="AB71" s="32">
        <f t="shared" si="27"/>
        <v>0</v>
      </c>
      <c r="AC71" s="32">
        <f t="shared" si="28"/>
        <v>1.8800722021973815E-5</v>
      </c>
      <c r="AE71" s="19">
        <f t="shared" si="29"/>
        <v>4.3516134376670439E-3</v>
      </c>
      <c r="AF71" s="19">
        <f t="shared" si="30"/>
        <v>3.4497049434462372E-4</v>
      </c>
      <c r="AG71" s="19">
        <f t="shared" si="31"/>
        <v>1.1241170525791539E-4</v>
      </c>
      <c r="AH71" s="19">
        <f t="shared" si="32"/>
        <v>0.13098919676202661</v>
      </c>
      <c r="AI71" s="19">
        <f t="shared" si="33"/>
        <v>0.13664725940123795</v>
      </c>
    </row>
    <row r="72" spans="1:74" x14ac:dyDescent="0.25">
      <c r="A72" s="45">
        <f t="shared" si="34"/>
        <v>111</v>
      </c>
      <c r="B72" s="32">
        <f t="shared" si="18"/>
        <v>1.533808130098397</v>
      </c>
      <c r="C72" s="28">
        <f t="shared" si="8"/>
        <v>5.9374030159983042E-3</v>
      </c>
      <c r="D72" s="33">
        <f t="shared" si="19"/>
        <v>6.0374030159983045E-3</v>
      </c>
      <c r="E72" s="28">
        <f t="shared" si="9"/>
        <v>1E-4</v>
      </c>
      <c r="F72" s="34">
        <f t="shared" si="35"/>
        <v>9.7231286532922732E-5</v>
      </c>
      <c r="G72" s="30">
        <f t="shared" si="10"/>
        <v>-2.7687134670772724E-6</v>
      </c>
      <c r="H72" s="30">
        <f t="shared" si="41"/>
        <v>2.0000000000000001E-4</v>
      </c>
      <c r="I72" s="31">
        <f t="shared" si="40"/>
        <v>-2.0276871346707728E-4</v>
      </c>
      <c r="J72" s="30">
        <f t="shared" si="21"/>
        <v>0.99396536569746885</v>
      </c>
      <c r="K72" s="30">
        <f t="shared" si="22"/>
        <v>0</v>
      </c>
      <c r="L72" s="29">
        <v>9.1109999999999997E-2</v>
      </c>
      <c r="M72" s="29">
        <v>0.12055600499999999</v>
      </c>
      <c r="N72" s="37">
        <f t="shared" si="23"/>
        <v>9.1109999999999997E-2</v>
      </c>
      <c r="O72" s="37">
        <f t="shared" si="24"/>
        <v>0.12055600499999999</v>
      </c>
      <c r="P72" s="32">
        <f t="shared" si="36"/>
        <v>0.8</v>
      </c>
      <c r="Q72" s="32">
        <f t="shared" si="12"/>
        <v>9.2782527181245633E-2</v>
      </c>
      <c r="R72" s="43">
        <v>49</v>
      </c>
      <c r="S72" s="44">
        <f t="shared" si="13"/>
        <v>6.0374030159983045E-3</v>
      </c>
      <c r="T72" s="44">
        <f t="shared" si="14"/>
        <v>0.17567198059485031</v>
      </c>
      <c r="U72" s="44">
        <f t="shared" si="15"/>
        <v>0.21080637671382038</v>
      </c>
      <c r="V72" s="44">
        <f t="shared" si="16"/>
        <v>4.3917995148712578E-2</v>
      </c>
      <c r="W72" s="44">
        <f t="shared" si="17"/>
        <v>4.3917995148712578E-2</v>
      </c>
      <c r="X72" s="44">
        <f t="shared" si="37"/>
        <v>0.59352164269132923</v>
      </c>
      <c r="Y72" s="44">
        <f t="shared" si="39"/>
        <v>7.2137804191283961E-2</v>
      </c>
      <c r="Z72" s="32">
        <f t="shared" si="25"/>
        <v>5.2790402484396244E-4</v>
      </c>
      <c r="AA72" s="32">
        <f t="shared" si="26"/>
        <v>5.4819859823121856E-3</v>
      </c>
      <c r="AB72" s="32">
        <f t="shared" si="27"/>
        <v>0</v>
      </c>
      <c r="AC72" s="32">
        <f t="shared" si="28"/>
        <v>1.7278304310454666E-5</v>
      </c>
      <c r="AE72" s="19">
        <f t="shared" si="29"/>
        <v>3.8710206964526961E-3</v>
      </c>
      <c r="AF72" s="19">
        <f t="shared" si="30"/>
        <v>3.1543600259314797E-4</v>
      </c>
      <c r="AG72" s="19">
        <f t="shared" si="31"/>
        <v>1.0723043409301403E-4</v>
      </c>
      <c r="AH72" s="19">
        <f t="shared" si="32"/>
        <v>0.13125290831797551</v>
      </c>
      <c r="AI72" s="19">
        <f t="shared" si="33"/>
        <v>0.13689885634941981</v>
      </c>
    </row>
    <row r="73" spans="1:74" x14ac:dyDescent="0.25">
      <c r="A73" s="45">
        <f t="shared" si="34"/>
        <v>112</v>
      </c>
      <c r="B73" s="32">
        <f t="shared" si="18"/>
        <v>1.572553840801763</v>
      </c>
      <c r="C73" s="28">
        <f t="shared" si="8"/>
        <v>5.4116495666440617E-3</v>
      </c>
      <c r="D73" s="33">
        <f t="shared" si="19"/>
        <v>5.5116495666440619E-3</v>
      </c>
      <c r="E73" s="28">
        <f t="shared" si="9"/>
        <v>1E-4</v>
      </c>
      <c r="F73" s="34">
        <f t="shared" si="35"/>
        <v>8.6188480563525099E-5</v>
      </c>
      <c r="G73" s="30">
        <f t="shared" si="10"/>
        <v>-1.3811519436474906E-5</v>
      </c>
      <c r="H73" s="30">
        <f t="shared" si="41"/>
        <v>2.0000000000000001E-4</v>
      </c>
      <c r="I73" s="31">
        <f t="shared" si="40"/>
        <v>-2.138115194364749E-4</v>
      </c>
      <c r="J73" s="30">
        <f t="shared" si="21"/>
        <v>0.99450216195279251</v>
      </c>
      <c r="K73" s="30">
        <f t="shared" si="22"/>
        <v>0</v>
      </c>
      <c r="L73" s="29">
        <v>9.1109999999999997E-2</v>
      </c>
      <c r="M73" s="29">
        <v>0.12055600499999999</v>
      </c>
      <c r="N73" s="37">
        <f t="shared" si="23"/>
        <v>9.1109999999999997E-2</v>
      </c>
      <c r="O73" s="37">
        <f t="shared" si="24"/>
        <v>0.12055600499999999</v>
      </c>
      <c r="P73" s="32">
        <f t="shared" si="36"/>
        <v>0</v>
      </c>
      <c r="Q73" s="32">
        <f t="shared" si="12"/>
        <v>9.2942068698543892E-2</v>
      </c>
      <c r="R73" s="43">
        <v>50</v>
      </c>
      <c r="S73" s="44">
        <f t="shared" si="13"/>
        <v>5.5116495666440619E-3</v>
      </c>
      <c r="T73" s="44">
        <f t="shared" si="14"/>
        <v>0.17508366037001666</v>
      </c>
      <c r="U73" s="44">
        <f t="shared" si="15"/>
        <v>0.21010039244401998</v>
      </c>
      <c r="V73" s="44">
        <f t="shared" si="16"/>
        <v>4.3770915092504165E-2</v>
      </c>
      <c r="W73" s="44">
        <f t="shared" si="17"/>
        <v>4.3770915092504165E-2</v>
      </c>
      <c r="X73" s="44">
        <f t="shared" si="37"/>
        <v>0.59481594718596331</v>
      </c>
      <c r="Y73" s="44">
        <f t="shared" si="39"/>
        <v>7.4051349647868317E-2</v>
      </c>
      <c r="Z73" s="32">
        <f t="shared" si="25"/>
        <v>4.9452513075672381E-4</v>
      </c>
      <c r="AA73" s="32">
        <f t="shared" si="26"/>
        <v>4.9919307595192976E-3</v>
      </c>
      <c r="AB73" s="32">
        <f t="shared" si="27"/>
        <v>0</v>
      </c>
      <c r="AC73" s="32">
        <f t="shared" si="28"/>
        <v>1.5879166741349106E-5</v>
      </c>
      <c r="AE73" s="19">
        <f t="shared" si="29"/>
        <v>3.4413127399726706E-3</v>
      </c>
      <c r="AF73" s="19">
        <f t="shared" si="30"/>
        <v>2.8816229105649651E-4</v>
      </c>
      <c r="AG73" s="19">
        <f t="shared" si="31"/>
        <v>1.0228797765672697E-4</v>
      </c>
      <c r="AH73" s="19">
        <f t="shared" si="32"/>
        <v>0.13148941170693462</v>
      </c>
      <c r="AI73" s="19">
        <f t="shared" si="33"/>
        <v>0.13712427708491365</v>
      </c>
    </row>
    <row r="74" spans="1:74" x14ac:dyDescent="0.25">
      <c r="A74" s="45">
        <f t="shared" si="34"/>
        <v>113</v>
      </c>
      <c r="B74" s="32">
        <f t="shared" si="18"/>
        <v>1.6122651741334075</v>
      </c>
      <c r="C74" s="28">
        <f t="shared" si="8"/>
        <v>4.9316801553564212E-3</v>
      </c>
      <c r="D74" s="33">
        <f t="shared" si="19"/>
        <v>5.0316801553564215E-3</v>
      </c>
      <c r="E74" s="28">
        <f t="shared" si="9"/>
        <v>1E-4</v>
      </c>
      <c r="F74" s="34">
        <f t="shared" si="35"/>
        <v>7.639983432013781E-5</v>
      </c>
      <c r="G74" s="30">
        <f t="shared" si="10"/>
        <v>-2.3600165679862195E-5</v>
      </c>
      <c r="H74" s="30">
        <f t="shared" si="41"/>
        <v>2.0000000000000001E-4</v>
      </c>
      <c r="I74" s="31">
        <f t="shared" si="40"/>
        <v>-2.236001656798622E-4</v>
      </c>
      <c r="J74" s="30">
        <f t="shared" si="21"/>
        <v>0.99499192001032355</v>
      </c>
      <c r="K74" s="30">
        <f t="shared" si="22"/>
        <v>0</v>
      </c>
      <c r="L74" s="29">
        <v>9.1109999999999997E-2</v>
      </c>
      <c r="M74" s="29">
        <v>0.12055600499999999</v>
      </c>
      <c r="N74" s="37">
        <f t="shared" si="23"/>
        <v>9.1109999999999997E-2</v>
      </c>
      <c r="O74" s="37">
        <f t="shared" si="24"/>
        <v>0.12055600499999999</v>
      </c>
      <c r="P74" s="32">
        <f t="shared" si="36"/>
        <v>0.2</v>
      </c>
      <c r="Q74" s="32">
        <f t="shared" si="12"/>
        <v>9.3116828800046472E-2</v>
      </c>
      <c r="R74" s="43">
        <v>51</v>
      </c>
      <c r="S74" s="44">
        <f t="shared" si="13"/>
        <v>5.0316801553564215E-3</v>
      </c>
      <c r="T74" s="44">
        <f t="shared" si="14"/>
        <v>0.17444601541873708</v>
      </c>
      <c r="U74" s="44">
        <f t="shared" si="15"/>
        <v>0.20933521850248449</v>
      </c>
      <c r="V74" s="44">
        <f t="shared" si="16"/>
        <v>4.3611503854684271E-2</v>
      </c>
      <c r="W74" s="44">
        <f t="shared" si="17"/>
        <v>4.3611503854684271E-2</v>
      </c>
      <c r="X74" s="44">
        <f t="shared" si="37"/>
        <v>0.59621876607877844</v>
      </c>
      <c r="Y74" s="44">
        <f t="shared" si="39"/>
        <v>7.6015654290367246E-2</v>
      </c>
      <c r="Z74" s="32">
        <f t="shared" si="25"/>
        <v>4.6708329926465719E-4</v>
      </c>
      <c r="AA74" s="32">
        <f t="shared" si="26"/>
        <v>4.5415205384277853E-3</v>
      </c>
      <c r="AB74" s="32">
        <f t="shared" si="27"/>
        <v>0</v>
      </c>
      <c r="AC74" s="32">
        <f t="shared" si="28"/>
        <v>1.4593326513354624E-5</v>
      </c>
      <c r="AE74" s="19">
        <f t="shared" si="29"/>
        <v>3.0588517537179943E-3</v>
      </c>
      <c r="AF74" s="19">
        <f t="shared" si="30"/>
        <v>2.6308359181435696E-4</v>
      </c>
      <c r="AG74" s="19">
        <f t="shared" si="31"/>
        <v>9.7573328520029928E-5</v>
      </c>
      <c r="AH74" s="19">
        <f t="shared" si="32"/>
        <v>0.13170058412512126</v>
      </c>
      <c r="AI74" s="19">
        <f t="shared" si="33"/>
        <v>0.13732535900136053</v>
      </c>
    </row>
    <row r="75" spans="1:74" x14ac:dyDescent="0.25">
      <c r="A75" s="45">
        <f t="shared" si="34"/>
        <v>114</v>
      </c>
      <c r="B75" s="32">
        <f t="shared" si="18"/>
        <v>1.6529305582515619</v>
      </c>
      <c r="C75" s="28">
        <f t="shared" si="8"/>
        <v>4.493507783772826E-3</v>
      </c>
      <c r="D75" s="33">
        <f t="shared" si="19"/>
        <v>4.5935077837728263E-3</v>
      </c>
      <c r="E75" s="28">
        <f t="shared" si="9"/>
        <v>1E-4</v>
      </c>
      <c r="F75" s="34">
        <f t="shared" si="35"/>
        <v>6.7722909674018471E-5</v>
      </c>
      <c r="G75" s="30">
        <f t="shared" si="10"/>
        <v>-3.2277090325981533E-5</v>
      </c>
      <c r="H75" s="30">
        <f t="shared" si="41"/>
        <v>2.0000000000000001E-4</v>
      </c>
      <c r="I75" s="31">
        <f t="shared" si="40"/>
        <v>-2.3227709032598153E-4</v>
      </c>
      <c r="J75" s="30">
        <f t="shared" si="21"/>
        <v>0.99543876930655328</v>
      </c>
      <c r="K75" s="30">
        <f t="shared" si="22"/>
        <v>0</v>
      </c>
      <c r="L75" s="29">
        <v>9.1109999999999997E-2</v>
      </c>
      <c r="M75" s="29">
        <v>0.12055600499999999</v>
      </c>
      <c r="N75" s="37">
        <f t="shared" si="23"/>
        <v>9.1109999999999997E-2</v>
      </c>
      <c r="O75" s="37">
        <f t="shared" si="24"/>
        <v>0.12055600499999999</v>
      </c>
      <c r="P75" s="32">
        <f t="shared" si="36"/>
        <v>0.4</v>
      </c>
      <c r="Q75" s="32">
        <f t="shared" si="12"/>
        <v>9.3308259178761621E-2</v>
      </c>
      <c r="R75" s="43">
        <v>52</v>
      </c>
      <c r="S75" s="44">
        <f t="shared" si="13"/>
        <v>4.5935077837728263E-3</v>
      </c>
      <c r="T75" s="44">
        <f t="shared" si="14"/>
        <v>0.17375556444350393</v>
      </c>
      <c r="U75" s="44">
        <f t="shared" si="15"/>
        <v>0.20850667733220471</v>
      </c>
      <c r="V75" s="44">
        <f t="shared" si="16"/>
        <v>4.3438891110875982E-2</v>
      </c>
      <c r="W75" s="44">
        <f t="shared" si="17"/>
        <v>4.3438891110875982E-2</v>
      </c>
      <c r="X75" s="44">
        <f t="shared" si="37"/>
        <v>0.59773775822429132</v>
      </c>
      <c r="Y75" s="44">
        <f t="shared" si="39"/>
        <v>7.8032064569655932E-2</v>
      </c>
      <c r="Z75" s="32">
        <f t="shared" si="25"/>
        <v>4.4136852068288264E-4</v>
      </c>
      <c r="AA75" s="32">
        <f t="shared" si="26"/>
        <v>4.1309959187843361E-3</v>
      </c>
      <c r="AB75" s="32">
        <f t="shared" si="27"/>
        <v>0</v>
      </c>
      <c r="AC75" s="32">
        <f t="shared" si="28"/>
        <v>1.3411609198033105E-5</v>
      </c>
      <c r="AE75" s="19">
        <f t="shared" si="29"/>
        <v>2.7185097167820361E-3</v>
      </c>
      <c r="AF75" s="19">
        <f t="shared" si="30"/>
        <v>2.4015417507562307E-4</v>
      </c>
      <c r="AG75" s="19">
        <f t="shared" si="31"/>
        <v>9.3075986607420882E-5</v>
      </c>
      <c r="AH75" s="19">
        <f t="shared" si="32"/>
        <v>0.13188905791134631</v>
      </c>
      <c r="AI75" s="19">
        <f t="shared" si="33"/>
        <v>0.13750465401072276</v>
      </c>
    </row>
    <row r="76" spans="1:74" x14ac:dyDescent="0.25">
      <c r="A76" s="45">
        <f t="shared" si="34"/>
        <v>115</v>
      </c>
      <c r="B76" s="32">
        <f t="shared" si="18"/>
        <v>1.6944825485964343</v>
      </c>
      <c r="C76" s="28">
        <f t="shared" si="8"/>
        <v>4.093492652174925E-3</v>
      </c>
      <c r="D76" s="33">
        <f t="shared" si="19"/>
        <v>4.1934926521749252E-3</v>
      </c>
      <c r="E76" s="28">
        <f t="shared" si="9"/>
        <v>1E-4</v>
      </c>
      <c r="F76" s="34">
        <f t="shared" si="35"/>
        <v>6.003144555912163E-5</v>
      </c>
      <c r="G76" s="30">
        <f t="shared" si="10"/>
        <v>-3.9968554440878375E-5</v>
      </c>
      <c r="H76" s="30">
        <f t="shared" si="41"/>
        <v>2.0000000000000001E-4</v>
      </c>
      <c r="I76" s="31">
        <f t="shared" si="40"/>
        <v>-2.3996855444087837E-4</v>
      </c>
      <c r="J76" s="30">
        <f t="shared" si="21"/>
        <v>0.99584647590226605</v>
      </c>
      <c r="K76" s="30">
        <f t="shared" si="22"/>
        <v>0</v>
      </c>
      <c r="L76" s="29">
        <v>9.1109999999999997E-2</v>
      </c>
      <c r="M76" s="29">
        <v>0.12055600499999999</v>
      </c>
      <c r="N76" s="37">
        <f t="shared" si="23"/>
        <v>9.1109999999999997E-2</v>
      </c>
      <c r="O76" s="37">
        <f t="shared" si="24"/>
        <v>0.12055600499999999</v>
      </c>
      <c r="P76" s="32">
        <f t="shared" si="36"/>
        <v>0.60000000000000009</v>
      </c>
      <c r="Q76" s="32">
        <f t="shared" si="12"/>
        <v>9.3517950003955408E-2</v>
      </c>
      <c r="R76" s="43">
        <v>53</v>
      </c>
      <c r="S76" s="44">
        <f t="shared" si="13"/>
        <v>4.1934926521749252E-3</v>
      </c>
      <c r="T76" s="44">
        <f t="shared" si="14"/>
        <v>0.17300870047728367</v>
      </c>
      <c r="U76" s="44">
        <f t="shared" si="15"/>
        <v>0.20761044057274039</v>
      </c>
      <c r="V76" s="44">
        <f t="shared" si="16"/>
        <v>4.3252175119320918E-2</v>
      </c>
      <c r="W76" s="44">
        <f t="shared" si="17"/>
        <v>4.3252175119320918E-2</v>
      </c>
      <c r="X76" s="44">
        <f t="shared" si="37"/>
        <v>0.59938085894997595</v>
      </c>
      <c r="Y76" s="44">
        <f t="shared" si="39"/>
        <v>8.0101962652902606E-2</v>
      </c>
      <c r="Z76" s="32">
        <f t="shared" si="25"/>
        <v>4.1727321566480824E-4</v>
      </c>
      <c r="AA76" s="32">
        <f t="shared" si="26"/>
        <v>3.7568407369937972E-3</v>
      </c>
      <c r="AB76" s="32">
        <f t="shared" si="27"/>
        <v>0</v>
      </c>
      <c r="AC76" s="32">
        <f t="shared" si="28"/>
        <v>1.2325583280560649E-5</v>
      </c>
      <c r="AE76" s="19">
        <f>AE75*(1-V75-W75-Y75)+$D$5*AG75+X75*AF75</f>
        <v>2.4157774038839333E-3</v>
      </c>
      <c r="AF76" s="19">
        <f t="shared" si="30"/>
        <v>2.1919657029061449E-4</v>
      </c>
      <c r="AG76" s="19">
        <f t="shared" si="31"/>
        <v>8.8785935812022801E-5</v>
      </c>
      <c r="AH76" s="19">
        <f t="shared" si="32"/>
        <v>0.13205722070800993</v>
      </c>
      <c r="AI76" s="19">
        <f t="shared" si="33"/>
        <v>0.13766447118253763</v>
      </c>
    </row>
    <row r="77" spans="1:74" x14ac:dyDescent="0.25">
      <c r="A77" s="45">
        <f t="shared" si="34"/>
        <v>116</v>
      </c>
      <c r="B77" s="32">
        <f t="shared" si="18"/>
        <v>1.7368371939766252</v>
      </c>
      <c r="C77" s="28">
        <f t="shared" si="8"/>
        <v>3.7283119244878116E-3</v>
      </c>
      <c r="D77" s="33">
        <f t="shared" si="19"/>
        <v>3.8283119244878114E-3</v>
      </c>
      <c r="E77" s="28">
        <f t="shared" si="9"/>
        <v>1E-4</v>
      </c>
      <c r="F77" s="34">
        <f t="shared" si="35"/>
        <v>5.3213520701700629E-5</v>
      </c>
      <c r="G77" s="30">
        <f t="shared" si="10"/>
        <v>-4.6786479298299375E-5</v>
      </c>
      <c r="H77" s="30">
        <f t="shared" si="41"/>
        <v>2.0000000000000001E-4</v>
      </c>
      <c r="I77" s="31">
        <f t="shared" si="40"/>
        <v>-2.4678647929829938E-4</v>
      </c>
      <c r="J77" s="30">
        <f t="shared" si="21"/>
        <v>0.9962184745548105</v>
      </c>
      <c r="K77" s="30">
        <f t="shared" si="22"/>
        <v>0</v>
      </c>
      <c r="L77" s="29">
        <v>9.1109999999999997E-2</v>
      </c>
      <c r="M77" s="29">
        <v>0.12055600499999999</v>
      </c>
      <c r="N77" s="37">
        <f t="shared" si="23"/>
        <v>9.1109999999999997E-2</v>
      </c>
      <c r="O77" s="37">
        <f t="shared" si="24"/>
        <v>0.12055600499999999</v>
      </c>
      <c r="P77" s="32">
        <f t="shared" si="36"/>
        <v>0.8</v>
      </c>
      <c r="Q77" s="32">
        <f t="shared" si="12"/>
        <v>9.3747643130331529E-2</v>
      </c>
      <c r="R77" s="43">
        <v>54</v>
      </c>
      <c r="S77" s="44">
        <f t="shared" si="13"/>
        <v>3.8283119244878114E-3</v>
      </c>
      <c r="T77" s="44">
        <f t="shared" si="14"/>
        <v>0.17220170975212029</v>
      </c>
      <c r="U77" s="44">
        <f t="shared" si="15"/>
        <v>0.20664205170254435</v>
      </c>
      <c r="V77" s="44">
        <f t="shared" si="16"/>
        <v>4.3050427438030073E-2</v>
      </c>
      <c r="W77" s="44">
        <f t="shared" si="17"/>
        <v>4.3050427438030073E-2</v>
      </c>
      <c r="X77" s="44">
        <f t="shared" si="37"/>
        <v>0.6011562385453354</v>
      </c>
      <c r="Y77" s="44">
        <f t="shared" si="39"/>
        <v>8.2226767370987885E-2</v>
      </c>
      <c r="Z77" s="32">
        <f t="shared" si="25"/>
        <v>3.9469663175421111E-4</v>
      </c>
      <c r="AA77" s="32">
        <f t="shared" si="26"/>
        <v>3.4158475679463784E-3</v>
      </c>
      <c r="AB77" s="32">
        <f t="shared" si="27"/>
        <v>0</v>
      </c>
      <c r="AC77" s="32">
        <f t="shared" si="28"/>
        <v>1.1327500001142012E-5</v>
      </c>
      <c r="AE77" s="19">
        <f t="shared" si="29"/>
        <v>2.146609905302378E-3</v>
      </c>
      <c r="AF77" s="19">
        <f>AF76*(1-T76-U76-X76)+AG76*$D$14+Y76*AE76</f>
        <v>2.0005071804635378E-4</v>
      </c>
      <c r="AG77" s="19">
        <f t="shared" si="31"/>
        <v>8.469362168854122E-5</v>
      </c>
      <c r="AH77" s="19">
        <f t="shared" si="32"/>
        <v>0.1322072158318621</v>
      </c>
      <c r="AI77" s="19">
        <f t="shared" si="33"/>
        <v>0.13780688172363478</v>
      </c>
    </row>
    <row r="78" spans="1:74" x14ac:dyDescent="0.25">
      <c r="A78" s="45">
        <f t="shared" si="34"/>
        <v>117</v>
      </c>
      <c r="B78" s="32">
        <f t="shared" si="18"/>
        <v>1.7798902938588776</v>
      </c>
      <c r="C78" s="28">
        <f t="shared" si="8"/>
        <v>3.3949321262252254E-3</v>
      </c>
      <c r="D78" s="33">
        <f t="shared" si="19"/>
        <v>3.4949321262252252E-3</v>
      </c>
      <c r="E78" s="28">
        <f t="shared" si="9"/>
        <v>1E-4</v>
      </c>
      <c r="F78" s="34">
        <f t="shared" si="35"/>
        <v>4.7169925013409161E-5</v>
      </c>
      <c r="G78" s="30">
        <f t="shared" si="10"/>
        <v>-5.2830074986590844E-5</v>
      </c>
      <c r="H78" s="30">
        <f t="shared" si="41"/>
        <v>2.0000000000000001E-4</v>
      </c>
      <c r="I78" s="31">
        <f t="shared" si="40"/>
        <v>-2.5283007498659083E-4</v>
      </c>
      <c r="J78" s="30">
        <f t="shared" si="21"/>
        <v>0.99655789794876148</v>
      </c>
      <c r="K78" s="30">
        <f t="shared" si="22"/>
        <v>0</v>
      </c>
      <c r="L78" s="29">
        <v>9.1109999999999997E-2</v>
      </c>
      <c r="M78" s="29">
        <v>0.12055600499999999</v>
      </c>
      <c r="N78" s="37">
        <f t="shared" si="23"/>
        <v>9.1109999999999997E-2</v>
      </c>
      <c r="O78" s="37">
        <f t="shared" si="24"/>
        <v>0.12055600499999999</v>
      </c>
      <c r="P78" s="32">
        <f t="shared" si="36"/>
        <v>0</v>
      </c>
      <c r="Q78" s="32">
        <f t="shared" si="12"/>
        <v>9.3999246567228134E-2</v>
      </c>
      <c r="R78" s="43">
        <v>55</v>
      </c>
      <c r="S78" s="44">
        <f t="shared" si="13"/>
        <v>3.4949321262252252E-3</v>
      </c>
      <c r="T78" s="44">
        <f t="shared" si="14"/>
        <v>0.17133079588145897</v>
      </c>
      <c r="U78" s="44">
        <f t="shared" si="15"/>
        <v>0.20559695505775075</v>
      </c>
      <c r="V78" s="44">
        <f t="shared" si="16"/>
        <v>4.2832698970364742E-2</v>
      </c>
      <c r="W78" s="44">
        <f t="shared" si="17"/>
        <v>4.2832698970364742E-2</v>
      </c>
      <c r="X78" s="44">
        <f t="shared" si="37"/>
        <v>0.60307224906079027</v>
      </c>
      <c r="Y78" s="44">
        <f t="shared" si="39"/>
        <v>8.4407935191055578E-2</v>
      </c>
      <c r="Z78" s="32">
        <f t="shared" si="25"/>
        <v>3.7354441147063937E-4</v>
      </c>
      <c r="AA78" s="32">
        <f>C77*(1-V77-W77-Y77)+$D$5*H77</f>
        <v>3.1050906766424088E-3</v>
      </c>
      <c r="AB78" s="32">
        <f t="shared" si="27"/>
        <v>0</v>
      </c>
      <c r="AC78" s="32">
        <f t="shared" si="28"/>
        <v>1.0410238067860087E-5</v>
      </c>
      <c r="AE78" s="19">
        <f t="shared" si="29"/>
        <v>1.9073827965345373E-3</v>
      </c>
      <c r="AF78" s="19">
        <f>AF77*(1-T77-U77-X77)+AG77*$D$14+Y77*AE77</f>
        <v>1.8256860388999891E-4</v>
      </c>
      <c r="AG78" s="19">
        <f t="shared" si="31"/>
        <v>8.0789930174396141E-5</v>
      </c>
      <c r="AH78" s="19">
        <f t="shared" si="32"/>
        <v>0.13234096719664973</v>
      </c>
      <c r="AI78" s="19">
        <f t="shared" si="33"/>
        <v>0.13793374327328548</v>
      </c>
    </row>
    <row r="79" spans="1:74" x14ac:dyDescent="0.25">
      <c r="A79" s="45">
        <f t="shared" si="34"/>
        <v>118</v>
      </c>
      <c r="B79" s="32">
        <f t="shared" si="18"/>
        <v>1.8235149854226125</v>
      </c>
      <c r="C79" s="28">
        <f t="shared" si="8"/>
        <v>3.0905839460966477E-3</v>
      </c>
      <c r="D79" s="33">
        <f t="shared" si="19"/>
        <v>3.1905839460966475E-3</v>
      </c>
      <c r="E79" s="28">
        <f t="shared" si="9"/>
        <v>1E-4</v>
      </c>
      <c r="F79" s="34">
        <f t="shared" si="35"/>
        <v>4.1812715949454838E-5</v>
      </c>
      <c r="G79" s="30">
        <f t="shared" si="10"/>
        <v>-5.8187284050545167E-5</v>
      </c>
      <c r="H79" s="30">
        <f t="shared" si="41"/>
        <v>2.0000000000000001E-4</v>
      </c>
      <c r="I79" s="31">
        <f t="shared" si="40"/>
        <v>-2.5818728405054518E-4</v>
      </c>
      <c r="J79" s="30">
        <f t="shared" si="21"/>
        <v>0.99686760333795399</v>
      </c>
      <c r="K79" s="30">
        <f t="shared" si="22"/>
        <v>0</v>
      </c>
      <c r="L79" s="29">
        <v>9.1109999999999997E-2</v>
      </c>
      <c r="M79" s="29">
        <v>0.12055600499999999</v>
      </c>
      <c r="N79" s="37">
        <f t="shared" si="23"/>
        <v>9.1109999999999997E-2</v>
      </c>
      <c r="O79" s="37">
        <f t="shared" si="24"/>
        <v>0.12055600499999999</v>
      </c>
      <c r="P79" s="32">
        <f t="shared" si="36"/>
        <v>0.2</v>
      </c>
      <c r="Q79" s="32">
        <f t="shared" si="12"/>
        <v>9.4274850328023838E-2</v>
      </c>
      <c r="R79" s="43">
        <v>56</v>
      </c>
      <c r="S79" s="44">
        <f t="shared" si="13"/>
        <v>3.1905839460966475E-3</v>
      </c>
      <c r="T79" s="44">
        <f t="shared" si="14"/>
        <v>0.17039210995665877</v>
      </c>
      <c r="U79" s="44">
        <f t="shared" si="15"/>
        <v>0.2044705319479905</v>
      </c>
      <c r="V79" s="44">
        <f t="shared" si="16"/>
        <v>4.2598027489164692E-2</v>
      </c>
      <c r="W79" s="44">
        <f t="shared" si="17"/>
        <v>4.2598027489164692E-2</v>
      </c>
      <c r="X79" s="44">
        <f t="shared" si="37"/>
        <v>0.60513735809535074</v>
      </c>
      <c r="Y79" s="44">
        <f t="shared" si="39"/>
        <v>8.6646961214861651E-2</v>
      </c>
      <c r="Z79" s="32">
        <f t="shared" si="25"/>
        <v>3.537281861092968E-4</v>
      </c>
      <c r="AA79" s="32">
        <f t="shared" si="26"/>
        <v>2.8219013371608695E-3</v>
      </c>
      <c r="AB79" s="32">
        <f t="shared" si="27"/>
        <v>0</v>
      </c>
      <c r="AC79" s="32">
        <f t="shared" si="28"/>
        <v>9.5672528464884027E-6</v>
      </c>
      <c r="AE79" s="19">
        <f t="shared" si="29"/>
        <v>1.6948497658659948E-3</v>
      </c>
      <c r="AF79" s="19">
        <f t="shared" si="30"/>
        <v>1.6661351789449817E-4</v>
      </c>
      <c r="AG79" s="19">
        <f t="shared" si="31"/>
        <v>7.7066167291637829E-5</v>
      </c>
      <c r="AH79" s="19">
        <f t="shared" si="32"/>
        <v>0.13246020109884388</v>
      </c>
      <c r="AI79" s="19">
        <f t="shared" si="33"/>
        <v>0.13804672125063813</v>
      </c>
    </row>
    <row r="80" spans="1:74" x14ac:dyDescent="0.25">
      <c r="A80" s="45">
        <f t="shared" si="34"/>
        <v>119</v>
      </c>
      <c r="B80" s="32">
        <f t="shared" si="18"/>
        <v>1.8675591703929832</v>
      </c>
      <c r="C80" s="28">
        <f t="shared" si="8"/>
        <v>2.8127392319588738E-3</v>
      </c>
      <c r="D80" s="33">
        <f t="shared" si="19"/>
        <v>2.9127392319588737E-3</v>
      </c>
      <c r="E80" s="28">
        <f t="shared" si="9"/>
        <v>1E-4</v>
      </c>
      <c r="F80" s="34">
        <f t="shared" si="35"/>
        <v>3.7063938824850767E-5</v>
      </c>
      <c r="G80" s="30">
        <f t="shared" si="10"/>
        <v>-6.2936061175149238E-5</v>
      </c>
      <c r="H80" s="30">
        <f t="shared" si="41"/>
        <v>2.0000000000000001E-4</v>
      </c>
      <c r="I80" s="31">
        <f t="shared" si="40"/>
        <v>-2.6293606117514922E-4</v>
      </c>
      <c r="J80" s="30">
        <f t="shared" si="21"/>
        <v>0.99715019682921635</v>
      </c>
      <c r="K80" s="30">
        <f t="shared" si="22"/>
        <v>0</v>
      </c>
      <c r="L80" s="29">
        <v>9.1109999999999997E-2</v>
      </c>
      <c r="M80" s="29">
        <v>0.12055600499999999</v>
      </c>
      <c r="N80" s="37">
        <f t="shared" si="23"/>
        <v>9.1109999999999997E-2</v>
      </c>
      <c r="O80" s="37">
        <f t="shared" si="24"/>
        <v>0.12055600499999999</v>
      </c>
      <c r="P80" s="32">
        <f t="shared" si="36"/>
        <v>0.4</v>
      </c>
      <c r="Q80" s="32">
        <f t="shared" si="12"/>
        <v>9.4576743791410622E-2</v>
      </c>
      <c r="R80" s="43">
        <v>57</v>
      </c>
      <c r="S80" s="44">
        <f t="shared" si="13"/>
        <v>2.9127392319588737E-3</v>
      </c>
      <c r="T80" s="44">
        <f t="shared" si="14"/>
        <v>0.16938178711993815</v>
      </c>
      <c r="U80" s="44">
        <f t="shared" si="15"/>
        <v>0.20325814454392577</v>
      </c>
      <c r="V80" s="44">
        <f t="shared" si="16"/>
        <v>4.2345446779984537E-2</v>
      </c>
      <c r="W80" s="44">
        <f t="shared" si="17"/>
        <v>4.2345446779984537E-2</v>
      </c>
      <c r="X80" s="44">
        <f t="shared" si="37"/>
        <v>0.60736006833613609</v>
      </c>
      <c r="Y80" s="44">
        <f t="shared" si="39"/>
        <v>8.8945380203605595E-2</v>
      </c>
      <c r="Z80" s="32">
        <f t="shared" si="25"/>
        <v>3.351651934330118E-4</v>
      </c>
      <c r="AA80" s="32">
        <f t="shared" si="26"/>
        <v>2.5638453124000918E-3</v>
      </c>
      <c r="AB80" s="32">
        <f t="shared" si="27"/>
        <v>0</v>
      </c>
      <c r="AC80" s="32">
        <f t="shared" si="28"/>
        <v>8.7925296647375998E-6</v>
      </c>
      <c r="AE80" s="19">
        <f t="shared" si="29"/>
        <v>1.5061044793386654E-3</v>
      </c>
      <c r="AF80" s="19">
        <f t="shared" si="30"/>
        <v>1.5205923460133799E-4</v>
      </c>
      <c r="AG80" s="19">
        <f t="shared" si="31"/>
        <v>7.3514039784440256E-5</v>
      </c>
      <c r="AH80" s="19">
        <f t="shared" si="32"/>
        <v>0.13256646591039387</v>
      </c>
      <c r="AI80" s="19">
        <f t="shared" si="33"/>
        <v>0.13814730813641585</v>
      </c>
    </row>
    <row r="81" spans="1:56" x14ac:dyDescent="0.25">
      <c r="A81" s="45">
        <f t="shared" si="34"/>
        <v>120</v>
      </c>
      <c r="B81" s="32">
        <f t="shared" si="18"/>
        <v>1.9118428769886666</v>
      </c>
      <c r="C81" s="28">
        <f t="shared" si="8"/>
        <v>2.55908999002259E-3</v>
      </c>
      <c r="D81" s="33">
        <f t="shared" si="19"/>
        <v>2.6590899900225898E-3</v>
      </c>
      <c r="E81" s="28">
        <f t="shared" si="9"/>
        <v>1E-4</v>
      </c>
      <c r="F81" s="34">
        <f t="shared" si="35"/>
        <v>3.2854492467624339E-5</v>
      </c>
      <c r="G81" s="30">
        <f t="shared" si="10"/>
        <v>-6.7145507532375673E-5</v>
      </c>
      <c r="H81" s="30">
        <f t="shared" si="41"/>
        <v>2.0000000000000001E-4</v>
      </c>
      <c r="I81" s="31">
        <f t="shared" si="40"/>
        <v>-2.6714550753237571E-4</v>
      </c>
      <c r="J81" s="30">
        <f t="shared" si="21"/>
        <v>0.99740805551750988</v>
      </c>
      <c r="K81" s="30">
        <f t="shared" si="22"/>
        <v>0</v>
      </c>
      <c r="L81" s="29">
        <v>9.1109999999999997E-2</v>
      </c>
      <c r="M81" s="29">
        <v>0.12055600499999999</v>
      </c>
      <c r="N81" s="37">
        <f t="shared" si="23"/>
        <v>9.1109999999999997E-2</v>
      </c>
      <c r="O81" s="37">
        <f t="shared" si="24"/>
        <v>0.12055600499999999</v>
      </c>
      <c r="P81" s="32">
        <f t="shared" si="36"/>
        <v>0.60000000000000009</v>
      </c>
      <c r="Q81" s="32">
        <f t="shared" si="12"/>
        <v>9.4907434718749697E-2</v>
      </c>
      <c r="R81" s="43">
        <v>58</v>
      </c>
      <c r="S81" s="44">
        <f t="shared" si="13"/>
        <v>2.6590899900225898E-3</v>
      </c>
      <c r="T81" s="44">
        <f t="shared" si="14"/>
        <v>0.1682959901029504</v>
      </c>
      <c r="U81" s="44">
        <f t="shared" si="15"/>
        <v>0.20195518812354049</v>
      </c>
      <c r="V81" s="44">
        <f t="shared" si="16"/>
        <v>4.2073997525737601E-2</v>
      </c>
      <c r="W81" s="44">
        <f t="shared" si="17"/>
        <v>4.2073997525737601E-2</v>
      </c>
      <c r="X81" s="44">
        <f t="shared" si="37"/>
        <v>0.60974882177350909</v>
      </c>
      <c r="Y81" s="44">
        <f t="shared" si="39"/>
        <v>9.1304767629946784E-2</v>
      </c>
      <c r="Z81" s="32">
        <f t="shared" si="25"/>
        <v>3.1777791754855969E-4</v>
      </c>
      <c r="AA81" s="32">
        <f t="shared" si="26"/>
        <v>2.3287023060518629E-3</v>
      </c>
      <c r="AB81" s="32">
        <f t="shared" si="27"/>
        <v>0</v>
      </c>
      <c r="AC81" s="32">
        <f t="shared" si="28"/>
        <v>8.0805408977631746E-6</v>
      </c>
      <c r="AE81" s="19">
        <f>AE80*(1-V80-W80-Y80)+$D$5*AG80+X80*AF80</f>
        <v>1.3385461853713621E-3</v>
      </c>
      <c r="AF81" s="19">
        <f t="shared" si="30"/>
        <v>1.3878925476346656E-4</v>
      </c>
      <c r="AG81" s="19">
        <f t="shared" si="31"/>
        <v>7.0125636649049597E-5</v>
      </c>
      <c r="AH81" s="19">
        <f t="shared" si="32"/>
        <v>0.13266114985535465</v>
      </c>
      <c r="AI81" s="19">
        <f t="shared" si="33"/>
        <v>0.13823684086839566</v>
      </c>
    </row>
    <row r="82" spans="1:56" x14ac:dyDescent="0.25">
      <c r="A82" s="45">
        <f t="shared" si="34"/>
        <v>121</v>
      </c>
      <c r="B82" s="32">
        <f t="shared" si="18"/>
        <v>1.9561556091774071</v>
      </c>
      <c r="C82" s="28">
        <f t="shared" si="8"/>
        <v>2.3275292128650711E-3</v>
      </c>
      <c r="D82" s="33">
        <f t="shared" si="19"/>
        <v>2.4275292128650709E-3</v>
      </c>
      <c r="E82" s="28">
        <f t="shared" si="9"/>
        <v>1E-4</v>
      </c>
      <c r="F82" s="34">
        <f t="shared" si="35"/>
        <v>2.912312370269326E-5</v>
      </c>
      <c r="G82" s="30">
        <f t="shared" si="10"/>
        <v>-7.0876876297306748E-5</v>
      </c>
      <c r="H82" s="30">
        <f t="shared" si="41"/>
        <v>2.0000000000000001E-4</v>
      </c>
      <c r="I82" s="31">
        <f t="shared" si="40"/>
        <v>-2.7087687629730677E-4</v>
      </c>
      <c r="J82" s="30">
        <f t="shared" si="21"/>
        <v>0.99764334766343232</v>
      </c>
      <c r="K82" s="30">
        <f t="shared" si="22"/>
        <v>0</v>
      </c>
      <c r="L82" s="29">
        <v>9.1109999999999997E-2</v>
      </c>
      <c r="M82" s="29">
        <v>0.12055600499999999</v>
      </c>
      <c r="N82" s="37">
        <f t="shared" si="23"/>
        <v>9.1109999999999997E-2</v>
      </c>
      <c r="O82" s="37">
        <f t="shared" si="24"/>
        <v>0.12055600499999999</v>
      </c>
      <c r="P82" s="32">
        <f t="shared" si="36"/>
        <v>0.8</v>
      </c>
      <c r="Q82" s="32">
        <f t="shared" si="12"/>
        <v>9.526967008548326E-2</v>
      </c>
      <c r="R82" s="43">
        <v>59</v>
      </c>
      <c r="S82" s="44">
        <f t="shared" si="13"/>
        <v>2.4275292128650709E-3</v>
      </c>
      <c r="T82" s="44">
        <f t="shared" si="14"/>
        <v>0.16713096010510192</v>
      </c>
      <c r="U82" s="44">
        <f t="shared" si="15"/>
        <v>0.2005571521261223</v>
      </c>
      <c r="V82" s="44">
        <f t="shared" si="16"/>
        <v>4.1782740026275481E-2</v>
      </c>
      <c r="W82" s="44">
        <f t="shared" si="17"/>
        <v>4.1782740026275481E-2</v>
      </c>
      <c r="X82" s="44">
        <f t="shared" si="37"/>
        <v>0.61231188776877588</v>
      </c>
      <c r="Y82" s="44">
        <f t="shared" si="39"/>
        <v>9.3726740757926821E-2</v>
      </c>
      <c r="Z82" s="32">
        <f t="shared" si="25"/>
        <v>3.0149374937525278E-4</v>
      </c>
      <c r="AA82" s="32">
        <f t="shared" si="26"/>
        <v>2.1144472147217007E-3</v>
      </c>
      <c r="AB82" s="32">
        <f t="shared" si="27"/>
        <v>0</v>
      </c>
      <c r="AC82" s="32">
        <f t="shared" si="28"/>
        <v>7.4262065287410023E-6</v>
      </c>
      <c r="AE82" s="19">
        <f t="shared" si="29"/>
        <v>1.1898487021918631E-3</v>
      </c>
      <c r="AF82" s="19">
        <f t="shared" si="30"/>
        <v>1.2669610019281176E-4</v>
      </c>
      <c r="AG82" s="19">
        <f t="shared" si="31"/>
        <v>6.689341151505284E-5</v>
      </c>
      <c r="AH82" s="19">
        <f t="shared" si="32"/>
        <v>0.13274549705430136</v>
      </c>
      <c r="AI82" s="19">
        <f t="shared" si="33"/>
        <v>0.13831651653233315</v>
      </c>
    </row>
    <row r="83" spans="1:56" x14ac:dyDescent="0.25">
      <c r="A83" s="45">
        <f t="shared" si="34"/>
        <v>122</v>
      </c>
      <c r="B83" s="32">
        <f t="shared" si="18"/>
        <v>2.0002537525086632</v>
      </c>
      <c r="C83" s="28">
        <f t="shared" si="8"/>
        <v>2.116133376991596E-3</v>
      </c>
      <c r="D83" s="33">
        <f t="shared" si="19"/>
        <v>2.2161333769915958E-3</v>
      </c>
      <c r="E83" s="28">
        <f t="shared" si="9"/>
        <v>1E-4</v>
      </c>
      <c r="F83" s="34">
        <f t="shared" si="35"/>
        <v>2.58155360347803E-5</v>
      </c>
      <c r="G83" s="30">
        <f t="shared" si="10"/>
        <v>-7.4184463965219712E-5</v>
      </c>
      <c r="H83" s="30">
        <f t="shared" si="41"/>
        <v>2.0000000000000001E-4</v>
      </c>
      <c r="I83" s="31">
        <f t="shared" si="40"/>
        <v>-2.7418446396521972E-4</v>
      </c>
      <c r="J83" s="30">
        <f t="shared" si="21"/>
        <v>0.99785805108697379</v>
      </c>
      <c r="K83" s="30">
        <f t="shared" si="22"/>
        <v>0</v>
      </c>
      <c r="L83" s="29">
        <v>9.1109999999999997E-2</v>
      </c>
      <c r="M83" s="29">
        <v>0.12055600499999999</v>
      </c>
      <c r="N83" s="37">
        <f t="shared" si="23"/>
        <v>9.1109999999999997E-2</v>
      </c>
      <c r="O83" s="37">
        <f t="shared" si="24"/>
        <v>0.12055600499999999</v>
      </c>
      <c r="P83" s="32">
        <f t="shared" si="36"/>
        <v>0</v>
      </c>
      <c r="Q83" s="32">
        <f t="shared" si="12"/>
        <v>9.566645889964405E-2</v>
      </c>
      <c r="R83" s="43">
        <v>60</v>
      </c>
      <c r="S83" s="44">
        <f t="shared" si="13"/>
        <v>2.2161333769915958E-3</v>
      </c>
      <c r="T83" s="44">
        <f t="shared" si="14"/>
        <v>0.16588307522169873</v>
      </c>
      <c r="U83" s="44">
        <f t="shared" si="15"/>
        <v>0.19905969026603848</v>
      </c>
      <c r="V83" s="44">
        <f t="shared" si="16"/>
        <v>4.1470768805424683E-2</v>
      </c>
      <c r="W83" s="44">
        <f t="shared" si="17"/>
        <v>4.1470768805424683E-2</v>
      </c>
      <c r="X83" s="44">
        <f t="shared" si="37"/>
        <v>0.61505723451226268</v>
      </c>
      <c r="Y83" s="44">
        <f t="shared" si="39"/>
        <v>9.6212959751538235E-2</v>
      </c>
      <c r="Z83" s="32">
        <f t="shared" si="25"/>
        <v>2.8624466623235E-4</v>
      </c>
      <c r="AA83" s="32">
        <f t="shared" si="26"/>
        <v>1.919233023113906E-3</v>
      </c>
      <c r="AB83" s="32">
        <f t="shared" si="27"/>
        <v>0</v>
      </c>
      <c r="AC83" s="32">
        <f t="shared" si="28"/>
        <v>6.8248579031115974E-6</v>
      </c>
      <c r="AE83" s="19">
        <f>AE82*(1-V82-W82-Y82)+$D$5*AG82+X82*AF82</f>
        <v>1.0579324619876852E-3</v>
      </c>
      <c r="AF83" s="19">
        <f t="shared" si="30"/>
        <v>1.156806581777942E-4</v>
      </c>
      <c r="AG83" s="19">
        <f t="shared" si="31"/>
        <v>6.381016583872753E-5</v>
      </c>
      <c r="AH83" s="19">
        <f t="shared" si="32"/>
        <v>0.1328206220023358</v>
      </c>
      <c r="AI83" s="19">
        <f t="shared" si="33"/>
        <v>0.13838740651219425</v>
      </c>
    </row>
    <row r="84" spans="1:56" x14ac:dyDescent="0.25">
      <c r="A84" s="45">
        <f t="shared" si="34"/>
        <v>123</v>
      </c>
      <c r="B84" s="32">
        <f t="shared" si="18"/>
        <v>2.0438581217533422</v>
      </c>
      <c r="C84" s="28">
        <f t="shared" si="8"/>
        <v>1.9231464645567402E-3</v>
      </c>
      <c r="D84" s="33">
        <f t="shared" si="19"/>
        <v>2.0231464645567403E-3</v>
      </c>
      <c r="E84" s="28">
        <f t="shared" si="9"/>
        <v>1E-4</v>
      </c>
      <c r="F84" s="34">
        <f t="shared" si="35"/>
        <v>2.2883599560489751E-5</v>
      </c>
      <c r="G84" s="30">
        <f t="shared" si="10"/>
        <v>-7.7116400439510257E-5</v>
      </c>
      <c r="H84" s="30">
        <f t="shared" si="41"/>
        <v>2.0000000000000001E-4</v>
      </c>
      <c r="I84" s="31">
        <f t="shared" si="40"/>
        <v>-2.7711640043951027E-4</v>
      </c>
      <c r="J84" s="30">
        <f t="shared" si="21"/>
        <v>0.99805396993588291</v>
      </c>
      <c r="K84" s="30">
        <f t="shared" si="22"/>
        <v>0</v>
      </c>
      <c r="L84" s="29">
        <v>9.1109999999999997E-2</v>
      </c>
      <c r="M84" s="29">
        <v>0.12055600499999999</v>
      </c>
      <c r="N84" s="37">
        <f t="shared" si="23"/>
        <v>9.1109999999999997E-2</v>
      </c>
      <c r="O84" s="37">
        <f t="shared" si="24"/>
        <v>0.12055600499999999</v>
      </c>
      <c r="P84" s="32">
        <f t="shared" si="36"/>
        <v>0.2</v>
      </c>
      <c r="Q84" s="32">
        <f t="shared" si="12"/>
        <v>9.6101097197010862E-2</v>
      </c>
      <c r="R84" s="43">
        <v>61</v>
      </c>
      <c r="S84" s="44">
        <f t="shared" si="13"/>
        <v>2.0231464645567403E-3</v>
      </c>
      <c r="T84" s="44">
        <f t="shared" si="14"/>
        <v>0.16454891641312222</v>
      </c>
      <c r="U84" s="44">
        <f t="shared" si="15"/>
        <v>0.19745869969574667</v>
      </c>
      <c r="V84" s="44">
        <f t="shared" si="16"/>
        <v>4.1137229103280555E-2</v>
      </c>
      <c r="W84" s="44">
        <f t="shared" si="17"/>
        <v>4.1137229103280555E-2</v>
      </c>
      <c r="X84" s="44">
        <f t="shared" si="37"/>
        <v>0.61799238389113109</v>
      </c>
      <c r="Y84" s="44">
        <f t="shared" si="39"/>
        <v>9.876512881269929E-2</v>
      </c>
      <c r="Z84" s="32">
        <f t="shared" si="25"/>
        <v>2.719669291953718E-4</v>
      </c>
      <c r="AA84" s="32">
        <f t="shared" si="26"/>
        <v>1.7413751988838416E-3</v>
      </c>
      <c r="AB84" s="32">
        <f t="shared" si="27"/>
        <v>0</v>
      </c>
      <c r="AC84" s="32">
        <f t="shared" si="28"/>
        <v>6.2722044178808373E-6</v>
      </c>
      <c r="AE84" s="19">
        <f t="shared" si="29"/>
        <v>9.4093931672074751E-4</v>
      </c>
      <c r="AF84" s="19">
        <f t="shared" si="30"/>
        <v>1.0565157201788146E-4</v>
      </c>
      <c r="AG84" s="19">
        <f t="shared" si="31"/>
        <v>6.0869032871042283E-5</v>
      </c>
      <c r="AH84" s="19">
        <f t="shared" si="32"/>
        <v>0.13288752263086528</v>
      </c>
      <c r="AI84" s="19">
        <f t="shared" si="33"/>
        <v>0.13845046924805929</v>
      </c>
    </row>
    <row r="85" spans="1:56" x14ac:dyDescent="0.25">
      <c r="A85" s="45">
        <f t="shared" si="34"/>
        <v>124</v>
      </c>
      <c r="B85" s="32">
        <f t="shared" si="18"/>
        <v>2.0866517520820893</v>
      </c>
      <c r="C85" s="28">
        <f t="shared" si="8"/>
        <v>1.7469653765175704E-3</v>
      </c>
      <c r="D85" s="33">
        <f t="shared" si="19"/>
        <v>1.8469653765175705E-3</v>
      </c>
      <c r="E85" s="28">
        <f t="shared" si="9"/>
        <v>1E-4</v>
      </c>
      <c r="F85" s="34">
        <f t="shared" si="35"/>
        <v>2.0284650612690765E-5</v>
      </c>
      <c r="G85" s="30">
        <f t="shared" si="10"/>
        <v>-7.9715349387309237E-5</v>
      </c>
      <c r="H85" s="30">
        <f t="shared" si="41"/>
        <v>2.0000000000000001E-4</v>
      </c>
      <c r="I85" s="31">
        <f t="shared" si="40"/>
        <v>-2.7971534938730927E-4</v>
      </c>
      <c r="J85" s="30">
        <f t="shared" si="21"/>
        <v>0.9982327499728697</v>
      </c>
      <c r="K85" s="30">
        <f t="shared" si="22"/>
        <v>0</v>
      </c>
      <c r="L85" s="29">
        <v>9.1109999999999997E-2</v>
      </c>
      <c r="M85" s="29">
        <v>0.12055600499999999</v>
      </c>
      <c r="N85" s="37">
        <f t="shared" si="23"/>
        <v>9.1109999999999997E-2</v>
      </c>
      <c r="O85" s="37">
        <f t="shared" si="24"/>
        <v>0.12055600499999999</v>
      </c>
      <c r="P85" s="32">
        <f t="shared" si="36"/>
        <v>0.4</v>
      </c>
      <c r="Q85" s="32">
        <f t="shared" si="12"/>
        <v>9.6577195420539344E-2</v>
      </c>
      <c r="R85" s="43">
        <v>62</v>
      </c>
      <c r="S85" s="44">
        <f t="shared" si="13"/>
        <v>1.8469653765175705E-3</v>
      </c>
      <c r="T85" s="44">
        <f t="shared" si="14"/>
        <v>0.16312534072847892</v>
      </c>
      <c r="U85" s="44">
        <f t="shared" si="15"/>
        <v>0.19575040887417469</v>
      </c>
      <c r="V85" s="44">
        <f t="shared" si="16"/>
        <v>4.0781335182119731E-2</v>
      </c>
      <c r="W85" s="44">
        <f t="shared" si="17"/>
        <v>4.0781335182119731E-2</v>
      </c>
      <c r="X85" s="44">
        <f t="shared" si="37"/>
        <v>0.62112425039734631</v>
      </c>
      <c r="Y85" s="44">
        <f t="shared" si="39"/>
        <v>0.10138499734941508</v>
      </c>
      <c r="Z85" s="32">
        <f t="shared" si="25"/>
        <v>2.5860079700151323E-4</v>
      </c>
      <c r="AA85" s="32">
        <f t="shared" si="26"/>
        <v>1.579337456234784E-3</v>
      </c>
      <c r="AB85" s="32">
        <f t="shared" si="27"/>
        <v>0</v>
      </c>
      <c r="AC85" s="32">
        <f t="shared" si="28"/>
        <v>5.7643029083063693E-6</v>
      </c>
      <c r="AE85" s="19">
        <f t="shared" si="29"/>
        <v>8.3720983857245215E-4</v>
      </c>
      <c r="AF85" s="19">
        <f t="shared" si="30"/>
        <v>9.6524674459817097E-5</v>
      </c>
      <c r="AG85" s="19">
        <f t="shared" si="31"/>
        <v>5.8063462364602906E-5</v>
      </c>
      <c r="AH85" s="19">
        <f t="shared" si="32"/>
        <v>0.13294709208914096</v>
      </c>
      <c r="AI85" s="19">
        <f t="shared" si="33"/>
        <v>0.1385065617359964</v>
      </c>
    </row>
    <row r="86" spans="1:56" x14ac:dyDescent="0.25">
      <c r="A86" s="45">
        <f t="shared" si="34"/>
        <v>125</v>
      </c>
      <c r="B86" s="32">
        <f t="shared" si="18"/>
        <v>2.1282780515365904</v>
      </c>
      <c r="C86" s="28">
        <f t="shared" si="8"/>
        <v>1.5861266160490672E-3</v>
      </c>
      <c r="D86" s="33">
        <f t="shared" si="19"/>
        <v>1.6861266160490673E-3</v>
      </c>
      <c r="E86" s="28">
        <f t="shared" si="9"/>
        <v>1E-4</v>
      </c>
      <c r="F86" s="34">
        <f t="shared" si="35"/>
        <v>1.7980870946079851E-5</v>
      </c>
      <c r="G86" s="30">
        <f t="shared" si="10"/>
        <v>-8.2019129053920154E-5</v>
      </c>
      <c r="H86" s="30">
        <f t="shared" si="41"/>
        <v>2.0000000000000001E-4</v>
      </c>
      <c r="I86" s="31">
        <f t="shared" si="40"/>
        <v>-2.8201912905392016E-4</v>
      </c>
      <c r="J86" s="30">
        <f t="shared" si="21"/>
        <v>0.99839589251300498</v>
      </c>
      <c r="K86" s="30">
        <f t="shared" si="22"/>
        <v>0</v>
      </c>
      <c r="L86" s="29">
        <v>9.1109999999999997E-2</v>
      </c>
      <c r="M86" s="29">
        <v>0.12055600499999999</v>
      </c>
      <c r="N86" s="37">
        <f t="shared" si="23"/>
        <v>9.1109999999999997E-2</v>
      </c>
      <c r="O86" s="37">
        <f t="shared" si="24"/>
        <v>0.12055600499999999</v>
      </c>
      <c r="P86" s="32">
        <f t="shared" si="36"/>
        <v>0.60000000000000009</v>
      </c>
      <c r="Q86" s="32">
        <f t="shared" si="12"/>
        <v>9.7098708411502671E-2</v>
      </c>
      <c r="R86" s="43">
        <v>63</v>
      </c>
      <c r="S86" s="44">
        <f t="shared" si="13"/>
        <v>1.6861266160490673E-3</v>
      </c>
      <c r="T86" s="44">
        <f t="shared" si="14"/>
        <v>0.16160956115948602</v>
      </c>
      <c r="U86" s="44">
        <f t="shared" si="15"/>
        <v>0.19393147339138322</v>
      </c>
      <c r="V86" s="44">
        <f t="shared" si="16"/>
        <v>4.0402390289871505E-2</v>
      </c>
      <c r="W86" s="44">
        <f t="shared" si="17"/>
        <v>4.0402390289871505E-2</v>
      </c>
      <c r="X86" s="44">
        <f t="shared" si="37"/>
        <v>0.62445896544913082</v>
      </c>
      <c r="Y86" s="44">
        <f t="shared" si="39"/>
        <v>0.10407436117492547</v>
      </c>
      <c r="Z86" s="32">
        <f t="shared" si="25"/>
        <v>2.4609025542225488E-4</v>
      </c>
      <c r="AA86" s="32">
        <f t="shared" si="26"/>
        <v>1.4317187687061213E-3</v>
      </c>
      <c r="AB86" s="32">
        <f t="shared" si="27"/>
        <v>0</v>
      </c>
      <c r="AC86" s="32">
        <f t="shared" si="28"/>
        <v>5.2975295135447128E-6</v>
      </c>
      <c r="AE86" s="19">
        <f t="shared" si="29"/>
        <v>7.4526287338437915E-4</v>
      </c>
      <c r="AF86" s="19">
        <f t="shared" si="30"/>
        <v>8.8222461035906321E-5</v>
      </c>
      <c r="AG86" s="19">
        <f t="shared" si="31"/>
        <v>5.5387205985484695E-5</v>
      </c>
      <c r="AH86" s="19">
        <f t="shared" si="32"/>
        <v>0.1330001293686775</v>
      </c>
      <c r="AI86" s="19">
        <f t="shared" si="33"/>
        <v>0.13855644989145094</v>
      </c>
    </row>
    <row r="87" spans="1:56" x14ac:dyDescent="0.25">
      <c r="A87" s="45">
        <f t="shared" si="34"/>
        <v>126</v>
      </c>
      <c r="B87" s="32">
        <f t="shared" si="18"/>
        <v>2.1683394468667467</v>
      </c>
      <c r="C87" s="28">
        <f t="shared" ref="C87:C132" si="42">MAX(D87-E87,$I$14*E87)</f>
        <v>1.4392941316038973E-3</v>
      </c>
      <c r="D87" s="33">
        <f t="shared" si="19"/>
        <v>1.5392941316038973E-3</v>
      </c>
      <c r="E87" s="28">
        <f t="shared" ref="E87:E132" si="43">MAX($I$15,((EXP($Y$9+$Y$8*A87)-1)/EXP($Y$9+$Y$8*A87))*F87)</f>
        <v>1E-4</v>
      </c>
      <c r="F87" s="34">
        <f t="shared" si="35"/>
        <v>1.5938737430227355E-5</v>
      </c>
      <c r="G87" s="30">
        <f t="shared" ref="G87:G132" si="44">F87-E87</f>
        <v>-8.4061262569772654E-5</v>
      </c>
      <c r="H87" s="30">
        <f t="shared" si="41"/>
        <v>2.0000000000000001E-4</v>
      </c>
      <c r="I87" s="31">
        <f t="shared" si="40"/>
        <v>-2.8406126256977268E-4</v>
      </c>
      <c r="J87" s="30">
        <f t="shared" si="21"/>
        <v>0.99854476713096596</v>
      </c>
      <c r="K87" s="30">
        <f t="shared" si="22"/>
        <v>0</v>
      </c>
      <c r="L87" s="29">
        <v>9.1109999999999997E-2</v>
      </c>
      <c r="M87" s="29">
        <v>0.12055600499999999</v>
      </c>
      <c r="N87" s="37">
        <f t="shared" si="23"/>
        <v>9.1109999999999997E-2</v>
      </c>
      <c r="O87" s="37">
        <f t="shared" si="24"/>
        <v>0.12055600499999999</v>
      </c>
      <c r="P87" s="32">
        <f t="shared" si="36"/>
        <v>0.8</v>
      </c>
      <c r="Q87" s="32">
        <f t="shared" ref="Q87:Q110" si="45">N87+(H87*($D$5+$D$14))/(C88+E88)</f>
        <v>9.7669968261471937E-2</v>
      </c>
      <c r="R87" s="43">
        <v>64</v>
      </c>
      <c r="S87" s="44">
        <f t="shared" ref="S87:S110" si="46">D87</f>
        <v>1.5392941316038973E-3</v>
      </c>
      <c r="T87" s="44">
        <f t="shared" ref="T87:T110" si="47">Q87*(C87+E87)/(C87*($S$3*(1+$S$5))+E87*(1+$S$7))</f>
        <v>0.15999923210584549</v>
      </c>
      <c r="U87" s="44">
        <f t="shared" ref="U87:U109" si="48">T87*$S$7</f>
        <v>0.19199907852701459</v>
      </c>
      <c r="V87" s="44">
        <f t="shared" ref="V87:V109" si="49">T87*$S$3</f>
        <v>3.9999808026461373E-2</v>
      </c>
      <c r="W87" s="44">
        <f t="shared" ref="W87:W109" si="50">V87*$S$5</f>
        <v>3.9999808026461373E-2</v>
      </c>
      <c r="X87" s="44">
        <f t="shared" si="37"/>
        <v>0.62800168936713996</v>
      </c>
      <c r="Y87" s="44">
        <f t="shared" si="39"/>
        <v>0.10683506373866195</v>
      </c>
      <c r="Z87" s="32">
        <f t="shared" si="25"/>
        <v>2.3438276116753248E-4</v>
      </c>
      <c r="AA87" s="32">
        <f t="shared" si="26"/>
        <v>1.2972415219586258E-3</v>
      </c>
      <c r="AB87" s="32">
        <f t="shared" si="27"/>
        <v>0</v>
      </c>
      <c r="AC87" s="32">
        <f t="shared" si="28"/>
        <v>4.8685538205213463E-6</v>
      </c>
      <c r="AE87" s="19">
        <f t="shared" si="29"/>
        <v>6.637771284766687E-4</v>
      </c>
      <c r="AF87" s="19">
        <f t="shared" si="30"/>
        <v>8.0673600506256569E-5</v>
      </c>
      <c r="AG87" s="19">
        <f t="shared" si="31"/>
        <v>5.2834303397461406E-5</v>
      </c>
      <c r="AH87" s="19">
        <f t="shared" si="32"/>
        <v>0.13304734888201142</v>
      </c>
      <c r="AI87" s="19">
        <f t="shared" si="33"/>
        <v>0.13860081788614237</v>
      </c>
    </row>
    <row r="88" spans="1:56" x14ac:dyDescent="0.25">
      <c r="A88" s="45">
        <f t="shared" si="34"/>
        <v>127</v>
      </c>
      <c r="B88" s="32">
        <f t="shared" ref="B88:B132" si="51">C88/AE88</f>
        <v>2.2063966658904421</v>
      </c>
      <c r="C88" s="28">
        <f t="shared" si="42"/>
        <v>1.3052482186315505E-3</v>
      </c>
      <c r="D88" s="33">
        <f t="shared" ref="D88:D132" si="52">EXP(-N88)*D87</f>
        <v>1.4052482186315506E-3</v>
      </c>
      <c r="E88" s="28">
        <f t="shared" si="43"/>
        <v>1E-4</v>
      </c>
      <c r="F88" s="34">
        <f t="shared" si="35"/>
        <v>1.4128534242392549E-5</v>
      </c>
      <c r="G88" s="30">
        <f t="shared" si="44"/>
        <v>-8.5871465757607454E-5</v>
      </c>
      <c r="H88" s="30">
        <f t="shared" si="41"/>
        <v>2.0000000000000001E-4</v>
      </c>
      <c r="I88" s="31">
        <f t="shared" si="40"/>
        <v>-2.8587146575760744E-4</v>
      </c>
      <c r="J88" s="30">
        <f t="shared" ref="J88:J132" si="53">1-AP88-I88-H88-E88-C88-AO88</f>
        <v>0.99868062324712614</v>
      </c>
      <c r="K88" s="30">
        <f t="shared" ref="K88:K132" si="54">(C87+E87)*$L$8</f>
        <v>0</v>
      </c>
      <c r="L88" s="29">
        <v>9.1109999999999997E-2</v>
      </c>
      <c r="M88" s="29">
        <v>0.12055600499999999</v>
      </c>
      <c r="N88" s="37">
        <f t="shared" ref="N88:N132" si="55">L88*(1-P88)+L93*P88</f>
        <v>9.1109999999999997E-2</v>
      </c>
      <c r="O88" s="37">
        <f t="shared" ref="O88:O132" si="56">M88*(1-P88)+M93*P88</f>
        <v>0.12055600499999999</v>
      </c>
      <c r="P88" s="32">
        <f t="shared" si="36"/>
        <v>0</v>
      </c>
      <c r="Q88" s="32">
        <f t="shared" si="45"/>
        <v>9.8295720298030242E-2</v>
      </c>
      <c r="R88" s="43">
        <v>65</v>
      </c>
      <c r="S88" s="44">
        <f t="shared" si="46"/>
        <v>1.4052482186315506E-3</v>
      </c>
      <c r="T88" s="44">
        <f t="shared" si="47"/>
        <v>0.15829253899049364</v>
      </c>
      <c r="U88" s="44">
        <f t="shared" si="48"/>
        <v>0.18995104678859237</v>
      </c>
      <c r="V88" s="44">
        <f t="shared" si="49"/>
        <v>3.957313474762341E-2</v>
      </c>
      <c r="W88" s="44">
        <f t="shared" si="50"/>
        <v>3.957313474762341E-2</v>
      </c>
      <c r="X88" s="44">
        <f t="shared" si="37"/>
        <v>0.631756414220914</v>
      </c>
      <c r="Y88" s="44">
        <f t="shared" si="39"/>
        <v>0.10966899738985725</v>
      </c>
      <c r="Z88" s="32">
        <f t="shared" ref="Z88:Z111" si="57">E87*(1-T87-U87)+H87*$D$14+C87*Y87</f>
        <v>2.2342899954006488E-4</v>
      </c>
      <c r="AA88" s="32">
        <f t="shared" ref="AA88:AA111" si="58">C87*(1-V87-W87-Y87)+$D$5*H87</f>
        <v>1.1747407067987227E-3</v>
      </c>
      <c r="AB88" s="32">
        <f t="shared" ref="AB88:AB109" si="59">AK87*(BF87+BG87)+AL87*(BH87+BI87)</f>
        <v>0</v>
      </c>
      <c r="AC88" s="32">
        <f t="shared" ref="AC88:AC109" si="60">AC87*(1-($D$5+$D$13+$D$14))</f>
        <v>4.4743151015411398E-6</v>
      </c>
      <c r="AE88" s="19">
        <f t="shared" ref="AE88:AE132" si="61">AE87*(1-V87-W87-Y87)+$D$5*AG87+X87*AF87</f>
        <v>5.9157459708396884E-4</v>
      </c>
      <c r="AF88" s="19">
        <f t="shared" ref="AF88:AF132" si="62">AF87*(1-T87-U87-X87)+AG87*$D$14+Y87*AE87</f>
        <v>7.3812479795061392E-5</v>
      </c>
      <c r="AG88" s="19">
        <f t="shared" ref="AG88:AG132" si="63">AG87*(1-$D$5-$D$14)</f>
        <v>5.0399068987638766E-5</v>
      </c>
      <c r="AH88" s="19">
        <f t="shared" ref="AH88:AH132" si="64">AH87+AE87*V87+U87*AF87</f>
        <v>0.1330893890966815</v>
      </c>
      <c r="AI88" s="19">
        <f t="shared" ref="AI88:AI132" si="65">AI87+T87*AF87+W87*AE87</f>
        <v>0.138640276557986</v>
      </c>
    </row>
    <row r="89" spans="1:56" x14ac:dyDescent="0.25">
      <c r="A89" s="45">
        <f t="shared" ref="A89:A132" si="66">A88+1</f>
        <v>128</v>
      </c>
      <c r="B89" s="32">
        <f t="shared" si="51"/>
        <v>2.2419688055918696</v>
      </c>
      <c r="C89" s="28">
        <f t="shared" si="42"/>
        <v>1.1828753877659143E-3</v>
      </c>
      <c r="D89" s="33">
        <f t="shared" si="52"/>
        <v>1.2828753877659144E-3</v>
      </c>
      <c r="E89" s="28">
        <f t="shared" si="43"/>
        <v>1E-4</v>
      </c>
      <c r="F89" s="34">
        <f t="shared" ref="F89:F132" si="67">MIN(D89/$I$12,F88*EXP(-O89))</f>
        <v>1.2523920461848741E-5</v>
      </c>
      <c r="G89" s="30">
        <f>F89-E89</f>
        <v>-8.7476079538151267E-5</v>
      </c>
      <c r="H89" s="30">
        <f t="shared" si="41"/>
        <v>2.0000000000000001E-4</v>
      </c>
      <c r="I89" s="31">
        <f t="shared" si="40"/>
        <v>-2.8747607953815129E-4</v>
      </c>
      <c r="J89" s="30">
        <f t="shared" si="53"/>
        <v>0.99880460069177224</v>
      </c>
      <c r="K89" s="30">
        <f t="shared" si="54"/>
        <v>0</v>
      </c>
      <c r="L89" s="29">
        <v>9.1109999999999997E-2</v>
      </c>
      <c r="M89" s="29">
        <v>0.12055600499999999</v>
      </c>
      <c r="N89" s="37">
        <f t="shared" si="55"/>
        <v>9.1109999999999997E-2</v>
      </c>
      <c r="O89" s="37">
        <f t="shared" si="56"/>
        <v>0.12055600499999999</v>
      </c>
      <c r="P89" s="32">
        <f t="shared" ref="P89:P132" si="68">MOD(P88+0.2, 1)</f>
        <v>0.2</v>
      </c>
      <c r="Q89" s="32">
        <f t="shared" si="45"/>
        <v>9.8981162503145717E-2</v>
      </c>
      <c r="R89" s="43">
        <v>66</v>
      </c>
      <c r="S89" s="44">
        <f t="shared" si="46"/>
        <v>1.2828753877659144E-3</v>
      </c>
      <c r="T89" s="44">
        <f t="shared" si="47"/>
        <v>0.15648829008682935</v>
      </c>
      <c r="U89" s="44">
        <f t="shared" si="48"/>
        <v>0.18778594810419522</v>
      </c>
      <c r="V89" s="44">
        <f t="shared" si="49"/>
        <v>3.9122072521707338E-2</v>
      </c>
      <c r="W89" s="44">
        <f t="shared" si="50"/>
        <v>3.9122072521707338E-2</v>
      </c>
      <c r="X89" s="44">
        <f t="shared" ref="X89:X111" si="69">MIN((C90-AA90)/E89,1-T89-U89-$I$13)</f>
        <v>0.63572576180897533</v>
      </c>
      <c r="Y89" s="44">
        <f t="shared" si="39"/>
        <v>0.11257810467467365</v>
      </c>
      <c r="Z89" s="32">
        <f t="shared" si="57"/>
        <v>2.1318265521907718E-4</v>
      </c>
      <c r="AA89" s="32">
        <f t="shared" si="58"/>
        <v>1.0631540612782745E-3</v>
      </c>
      <c r="AB89" s="32">
        <f t="shared" si="59"/>
        <v>0</v>
      </c>
      <c r="AC89" s="32">
        <f t="shared" si="60"/>
        <v>4.1120004760952448E-6</v>
      </c>
      <c r="AE89" s="19">
        <f t="shared" si="61"/>
        <v>5.2760564054932983E-4</v>
      </c>
      <c r="AF89" s="19">
        <f t="shared" si="62"/>
        <v>6.75787809869818E-5</v>
      </c>
      <c r="AG89" s="19">
        <f t="shared" si="63"/>
        <v>4.8076079203929038E-5</v>
      </c>
      <c r="AH89" s="19">
        <f t="shared" si="64"/>
        <v>0.13312682031572831</v>
      </c>
      <c r="AI89" s="19">
        <f t="shared" si="65"/>
        <v>0.13867537098406563</v>
      </c>
    </row>
    <row r="90" spans="1:56" x14ac:dyDescent="0.25">
      <c r="A90" s="45">
        <f t="shared" si="66"/>
        <v>129</v>
      </c>
      <c r="B90" s="32">
        <f t="shared" si="51"/>
        <v>2.2745343342457987</v>
      </c>
      <c r="C90" s="28">
        <f t="shared" si="42"/>
        <v>1.0711591153185855E-3</v>
      </c>
      <c r="D90" s="33">
        <f t="shared" si="52"/>
        <v>1.1711591153185856E-3</v>
      </c>
      <c r="E90" s="28">
        <f t="shared" si="43"/>
        <v>1E-4</v>
      </c>
      <c r="F90" s="34">
        <f t="shared" si="67"/>
        <v>1.1101546773627142E-5</v>
      </c>
      <c r="G90" s="30">
        <f t="shared" si="44"/>
        <v>-8.889845322637287E-5</v>
      </c>
      <c r="H90" s="30">
        <f t="shared" si="41"/>
        <v>2.0000000000000001E-4</v>
      </c>
      <c r="I90" s="31">
        <f t="shared" si="40"/>
        <v>-2.8889845322637288E-4</v>
      </c>
      <c r="J90" s="30">
        <f t="shared" si="53"/>
        <v>0.99891773933790773</v>
      </c>
      <c r="K90" s="30">
        <f t="shared" si="54"/>
        <v>0</v>
      </c>
      <c r="L90" s="29">
        <v>9.1109999999999997E-2</v>
      </c>
      <c r="M90" s="29">
        <v>0.12055600499999999</v>
      </c>
      <c r="N90" s="37">
        <f t="shared" si="55"/>
        <v>9.1109999999999997E-2</v>
      </c>
      <c r="O90" s="37">
        <f t="shared" si="56"/>
        <v>0.12055600499999999</v>
      </c>
      <c r="P90" s="32">
        <f t="shared" si="68"/>
        <v>0.4</v>
      </c>
      <c r="Q90" s="32">
        <f t="shared" si="45"/>
        <v>9.9731988691643098E-2</v>
      </c>
      <c r="R90" s="43">
        <v>67</v>
      </c>
      <c r="S90" s="44">
        <f t="shared" si="46"/>
        <v>1.1711591153185856E-3</v>
      </c>
      <c r="T90" s="44">
        <f t="shared" si="47"/>
        <v>0.15458600813249698</v>
      </c>
      <c r="U90" s="44">
        <f t="shared" si="48"/>
        <v>0.18550320975899637</v>
      </c>
      <c r="V90" s="44">
        <f t="shared" si="49"/>
        <v>3.8646502033124246E-2</v>
      </c>
      <c r="W90" s="44">
        <f t="shared" si="50"/>
        <v>3.8646502033124246E-2</v>
      </c>
      <c r="X90" s="44">
        <f t="shared" si="69"/>
        <v>0.6399107821085066</v>
      </c>
      <c r="Y90" s="44">
        <f t="shared" si="39"/>
        <v>0.11556437966773933</v>
      </c>
      <c r="Z90" s="32">
        <f t="shared" si="57"/>
        <v>2.0360019571667026E-4</v>
      </c>
      <c r="AA90" s="32">
        <f t="shared" si="58"/>
        <v>9.6151307853521305E-4</v>
      </c>
      <c r="AB90" s="32">
        <f t="shared" si="59"/>
        <v>0</v>
      </c>
      <c r="AC90" s="32">
        <f t="shared" si="60"/>
        <v>3.7790248410496424E-6</v>
      </c>
      <c r="AE90" s="19">
        <f t="shared" si="61"/>
        <v>4.7093556654257578E-4</v>
      </c>
      <c r="AF90" s="19">
        <f t="shared" si="62"/>
        <v>6.1917088114462514E-5</v>
      </c>
      <c r="AG90" s="19">
        <f t="shared" si="63"/>
        <v>4.5860160476165666E-5</v>
      </c>
      <c r="AH90" s="19">
        <f t="shared" si="64"/>
        <v>0.13316015168732012</v>
      </c>
      <c r="AI90" s="19">
        <f t="shared" si="65"/>
        <v>0.13870658729808089</v>
      </c>
    </row>
    <row r="91" spans="1:56" x14ac:dyDescent="0.25">
      <c r="A91" s="45">
        <f t="shared" si="66"/>
        <v>130</v>
      </c>
      <c r="B91" s="32">
        <f t="shared" si="51"/>
        <v>2.3035331659479272</v>
      </c>
      <c r="C91" s="28">
        <f t="shared" si="42"/>
        <v>9.6917139924434311E-4</v>
      </c>
      <c r="D91" s="33">
        <f t="shared" si="52"/>
        <v>1.0691713992443432E-3</v>
      </c>
      <c r="E91" s="28">
        <f t="shared" si="43"/>
        <v>1E-4</v>
      </c>
      <c r="F91" s="34">
        <f t="shared" si="67"/>
        <v>9.8407157041971713E-6</v>
      </c>
      <c r="G91" s="30">
        <f t="shared" si="44"/>
        <v>-9.015928429580283E-5</v>
      </c>
      <c r="H91" s="30">
        <f t="shared" si="41"/>
        <v>2.0000000000000001E-4</v>
      </c>
      <c r="I91" s="31">
        <f t="shared" si="40"/>
        <v>-2.9015928429580284E-4</v>
      </c>
      <c r="J91" s="30">
        <f t="shared" si="53"/>
        <v>0.99902098788505156</v>
      </c>
      <c r="K91" s="30">
        <f t="shared" si="54"/>
        <v>0</v>
      </c>
      <c r="L91" s="29">
        <v>9.1109999999999997E-2</v>
      </c>
      <c r="M91" s="29">
        <v>0.12055600499999999</v>
      </c>
      <c r="N91" s="37">
        <f t="shared" si="55"/>
        <v>9.1109999999999997E-2</v>
      </c>
      <c r="O91" s="37">
        <f t="shared" si="56"/>
        <v>0.12055600499999999</v>
      </c>
      <c r="P91" s="32">
        <f t="shared" si="68"/>
        <v>0.60000000000000009</v>
      </c>
      <c r="Q91" s="32">
        <f t="shared" si="45"/>
        <v>0.10055443580844786</v>
      </c>
      <c r="R91" s="43">
        <v>68</v>
      </c>
      <c r="S91" s="44">
        <f t="shared" si="46"/>
        <v>1.0691713992443432E-3</v>
      </c>
      <c r="T91" s="44">
        <f t="shared" si="47"/>
        <v>0.15258601883517509</v>
      </c>
      <c r="U91" s="44">
        <f t="shared" si="48"/>
        <v>0.1831032226022101</v>
      </c>
      <c r="V91" s="44">
        <f t="shared" si="49"/>
        <v>3.8146504708793771E-2</v>
      </c>
      <c r="W91" s="44">
        <f t="shared" si="50"/>
        <v>3.8146504708793771E-2</v>
      </c>
      <c r="X91" s="44">
        <f t="shared" si="69"/>
        <v>0.64431075856261477</v>
      </c>
      <c r="Y91" s="44">
        <f t="shared" si="39"/>
        <v>0.11862986933900536</v>
      </c>
      <c r="Z91" s="32">
        <f t="shared" si="57"/>
        <v>1.9464066721285389E-4</v>
      </c>
      <c r="AA91" s="32">
        <f t="shared" si="58"/>
        <v>8.6893480417437664E-4</v>
      </c>
      <c r="AB91" s="32">
        <f t="shared" si="59"/>
        <v>0</v>
      </c>
      <c r="AC91" s="32">
        <f t="shared" si="60"/>
        <v>3.4730124260178923E-6</v>
      </c>
      <c r="AE91" s="19">
        <f t="shared" si="61"/>
        <v>4.2073255708715586E-4</v>
      </c>
      <c r="AF91" s="19">
        <f t="shared" si="62"/>
        <v>5.677652162140859E-5</v>
      </c>
      <c r="AG91" s="19">
        <f t="shared" si="63"/>
        <v>4.3746377693956918E-5</v>
      </c>
      <c r="AH91" s="19">
        <f t="shared" si="64"/>
        <v>0.13318983751823413</v>
      </c>
      <c r="AI91" s="19">
        <f t="shared" si="65"/>
        <v>0.13873435882589755</v>
      </c>
    </row>
    <row r="92" spans="1:56" x14ac:dyDescent="0.25">
      <c r="A92" s="45">
        <f t="shared" si="66"/>
        <v>131</v>
      </c>
      <c r="B92" s="32">
        <f t="shared" si="51"/>
        <v>2.3283699252322685</v>
      </c>
      <c r="C92" s="28">
        <f t="shared" si="42"/>
        <v>8.7606505043607706E-4</v>
      </c>
      <c r="D92" s="33">
        <f t="shared" si="52"/>
        <v>9.7606505043607711E-4</v>
      </c>
      <c r="E92" s="28">
        <f t="shared" si="43"/>
        <v>1E-4</v>
      </c>
      <c r="F92" s="34">
        <f t="shared" si="67"/>
        <v>8.7230804450498196E-6</v>
      </c>
      <c r="G92" s="30">
        <f t="shared" si="44"/>
        <v>-9.1276919554950182E-5</v>
      </c>
      <c r="H92" s="30">
        <f t="shared" si="41"/>
        <v>2.0000000000000001E-4</v>
      </c>
      <c r="I92" s="31">
        <f t="shared" si="40"/>
        <v>-2.9127691955495018E-4</v>
      </c>
      <c r="J92" s="30">
        <f t="shared" si="53"/>
        <v>0.99911521186911889</v>
      </c>
      <c r="K92" s="30">
        <f t="shared" si="54"/>
        <v>0</v>
      </c>
      <c r="L92" s="29">
        <v>9.1109999999999997E-2</v>
      </c>
      <c r="M92" s="29">
        <v>0.12055600499999999</v>
      </c>
      <c r="N92" s="37">
        <f t="shared" si="55"/>
        <v>9.1109999999999997E-2</v>
      </c>
      <c r="O92" s="37">
        <f t="shared" si="56"/>
        <v>0.12055600499999999</v>
      </c>
      <c r="P92" s="32">
        <f t="shared" si="68"/>
        <v>0.8</v>
      </c>
      <c r="Q92" s="32">
        <f t="shared" si="45"/>
        <v>0.10145533573749026</v>
      </c>
      <c r="R92" s="43">
        <v>69</v>
      </c>
      <c r="S92" s="44">
        <f t="shared" si="46"/>
        <v>9.7606505043607711E-4</v>
      </c>
      <c r="T92" s="44">
        <f t="shared" si="47"/>
        <v>0.15048953296162684</v>
      </c>
      <c r="U92" s="44">
        <f t="shared" si="48"/>
        <v>0.18058743955395221</v>
      </c>
      <c r="V92" s="44">
        <f t="shared" si="49"/>
        <v>3.7622383240406711E-2</v>
      </c>
      <c r="W92" s="44">
        <f t="shared" si="50"/>
        <v>3.7622383240406711E-2</v>
      </c>
      <c r="X92" s="44">
        <f t="shared" si="69"/>
        <v>0.64892302748442099</v>
      </c>
      <c r="Y92" s="44">
        <f t="shared" si="39"/>
        <v>0.12177667495686027</v>
      </c>
      <c r="Z92" s="32">
        <f t="shared" si="57"/>
        <v>1.8626550263048532E-4</v>
      </c>
      <c r="AA92" s="32">
        <f t="shared" si="58"/>
        <v>7.8461435349402712E-4</v>
      </c>
      <c r="AB92" s="32">
        <f t="shared" si="59"/>
        <v>0</v>
      </c>
      <c r="AC92" s="32">
        <f t="shared" si="60"/>
        <v>3.1917798423162677E-6</v>
      </c>
      <c r="AE92" s="19">
        <f t="shared" si="61"/>
        <v>3.7625681423826351E-4</v>
      </c>
      <c r="AF92" s="19">
        <f t="shared" si="62"/>
        <v>5.2110398533960513E-5</v>
      </c>
      <c r="AG92" s="19">
        <f t="shared" si="63"/>
        <v>4.1730023215617371E-5</v>
      </c>
      <c r="AH92" s="19">
        <f t="shared" si="64"/>
        <v>0.13321628295878124</v>
      </c>
      <c r="AI92" s="19">
        <f t="shared" si="65"/>
        <v>0.13875907160576514</v>
      </c>
    </row>
    <row r="93" spans="1:56" x14ac:dyDescent="0.25">
      <c r="A93" s="45">
        <f t="shared" si="66"/>
        <v>132</v>
      </c>
      <c r="B93" s="32">
        <f t="shared" si="51"/>
        <v>2.3484184865901678</v>
      </c>
      <c r="C93" s="28">
        <f t="shared" si="42"/>
        <v>7.9106665531468792E-4</v>
      </c>
      <c r="D93" s="33">
        <f t="shared" si="52"/>
        <v>8.9106665531468797E-4</v>
      </c>
      <c r="E93" s="28">
        <f t="shared" si="43"/>
        <v>1E-4</v>
      </c>
      <c r="F93" s="34">
        <f t="shared" si="67"/>
        <v>7.7323778816571684E-6</v>
      </c>
      <c r="G93" s="30">
        <f>F93-E93</f>
        <v>-9.2267622118342833E-5</v>
      </c>
      <c r="H93" s="30">
        <f t="shared" si="41"/>
        <v>2.0000000000000001E-4</v>
      </c>
      <c r="I93" s="31">
        <f t="shared" si="40"/>
        <v>-2.9226762211834287E-4</v>
      </c>
      <c r="J93" s="30">
        <f t="shared" si="53"/>
        <v>0.99920120096680376</v>
      </c>
      <c r="K93" s="30">
        <f t="shared" si="54"/>
        <v>0</v>
      </c>
      <c r="L93" s="29">
        <v>9.1109999999999997E-2</v>
      </c>
      <c r="M93" s="29">
        <v>0.12055600499999999</v>
      </c>
      <c r="N93" s="37">
        <f t="shared" si="55"/>
        <v>9.1109999999999997E-2</v>
      </c>
      <c r="O93" s="37">
        <f t="shared" si="56"/>
        <v>0.12055600499999999</v>
      </c>
      <c r="P93" s="32">
        <f t="shared" si="68"/>
        <v>0</v>
      </c>
      <c r="Q93" s="32">
        <f t="shared" si="45"/>
        <v>0.10244217205263448</v>
      </c>
      <c r="R93" s="43">
        <v>70</v>
      </c>
      <c r="S93" s="44">
        <f t="shared" si="46"/>
        <v>8.9106665531468797E-4</v>
      </c>
      <c r="T93" s="44">
        <f t="shared" si="47"/>
        <v>0.14829871838382122</v>
      </c>
      <c r="U93" s="44">
        <f t="shared" si="48"/>
        <v>0.17795846206058547</v>
      </c>
      <c r="V93" s="44">
        <f t="shared" si="49"/>
        <v>3.7074679595955305E-2</v>
      </c>
      <c r="W93" s="44">
        <f t="shared" si="50"/>
        <v>3.7074679595955305E-2</v>
      </c>
      <c r="X93" s="44">
        <f t="shared" si="69"/>
        <v>0.65374281955559321</v>
      </c>
      <c r="Y93" s="44">
        <f t="shared" si="39"/>
        <v>0.125006953528464</v>
      </c>
      <c r="Z93" s="32">
        <f t="shared" si="57"/>
        <v>1.7843834195122808E-4</v>
      </c>
      <c r="AA93" s="32">
        <f t="shared" si="58"/>
        <v>7.0781808480493947E-4</v>
      </c>
      <c r="AB93" s="32">
        <f t="shared" si="59"/>
        <v>0</v>
      </c>
      <c r="AC93" s="32">
        <f t="shared" si="60"/>
        <v>2.9333205045561146E-6</v>
      </c>
      <c r="AE93" s="19">
        <f t="shared" si="61"/>
        <v>3.3685080399077112E-4</v>
      </c>
      <c r="AF93" s="19">
        <f t="shared" si="62"/>
        <v>4.7875916505994678E-5</v>
      </c>
      <c r="AG93" s="19">
        <f t="shared" si="63"/>
        <v>3.9806606383698812E-5</v>
      </c>
      <c r="AH93" s="19">
        <f t="shared" si="64"/>
        <v>0.13323984912028872</v>
      </c>
      <c r="AI93" s="19">
        <f t="shared" si="65"/>
        <v>0.13878106935336507</v>
      </c>
    </row>
    <row r="94" spans="1:56" x14ac:dyDescent="0.25">
      <c r="A94" s="45">
        <f t="shared" si="66"/>
        <v>133</v>
      </c>
      <c r="B94" s="32">
        <f t="shared" si="51"/>
        <v>2.3630278280319623</v>
      </c>
      <c r="C94" s="28">
        <f t="shared" si="42"/>
        <v>7.1347015125576845E-4</v>
      </c>
      <c r="D94" s="33">
        <f t="shared" si="52"/>
        <v>8.1347015125576849E-4</v>
      </c>
      <c r="E94" s="28">
        <f t="shared" si="43"/>
        <v>1E-4</v>
      </c>
      <c r="F94" s="34">
        <f t="shared" si="67"/>
        <v>6.8541919430160119E-6</v>
      </c>
      <c r="G94" s="30">
        <f t="shared" si="44"/>
        <v>-9.3145808056984E-5</v>
      </c>
      <c r="H94" s="30">
        <f t="shared" si="41"/>
        <v>2.0000000000000001E-4</v>
      </c>
      <c r="I94" s="31">
        <f t="shared" si="40"/>
        <v>-2.9314580805698404E-4</v>
      </c>
      <c r="J94" s="30">
        <f t="shared" si="53"/>
        <v>0.99927967565680131</v>
      </c>
      <c r="K94" s="30">
        <f t="shared" si="54"/>
        <v>0</v>
      </c>
      <c r="L94" s="29">
        <v>9.1109999999999997E-2</v>
      </c>
      <c r="M94" s="29">
        <v>0.12055600499999999</v>
      </c>
      <c r="N94" s="37">
        <f t="shared" si="55"/>
        <v>9.1109999999999997E-2</v>
      </c>
      <c r="O94" s="37">
        <f t="shared" si="56"/>
        <v>0.12055600499999999</v>
      </c>
      <c r="P94" s="32">
        <f t="shared" si="68"/>
        <v>0.2</v>
      </c>
      <c r="Q94" s="32">
        <f t="shared" si="45"/>
        <v>0.10352314218205001</v>
      </c>
      <c r="R94" s="43">
        <v>71</v>
      </c>
      <c r="S94" s="44">
        <f t="shared" si="46"/>
        <v>8.1347015125576849E-4</v>
      </c>
      <c r="T94" s="44">
        <f t="shared" si="47"/>
        <v>0.14601675827956714</v>
      </c>
      <c r="U94" s="44">
        <f t="shared" si="48"/>
        <v>0.17522010993548057</v>
      </c>
      <c r="V94" s="44">
        <f t="shared" si="49"/>
        <v>3.6504189569891786E-2</v>
      </c>
      <c r="W94" s="44">
        <f t="shared" si="50"/>
        <v>3.6504189569891786E-2</v>
      </c>
      <c r="X94" s="44">
        <f t="shared" si="69"/>
        <v>0.65876313178495227</v>
      </c>
      <c r="Y94" s="44">
        <f t="shared" si="39"/>
        <v>0.12832291927828851</v>
      </c>
      <c r="Z94" s="32">
        <f t="shared" si="57"/>
        <v>1.711248648891664E-4</v>
      </c>
      <c r="AA94" s="32">
        <f t="shared" si="58"/>
        <v>6.3787737052512156E-4</v>
      </c>
      <c r="AB94" s="32">
        <f t="shared" si="59"/>
        <v>0</v>
      </c>
      <c r="AC94" s="32">
        <f t="shared" si="60"/>
        <v>2.6957903137220037E-6</v>
      </c>
      <c r="AE94" s="19">
        <f t="shared" si="61"/>
        <v>3.019304905308623E-4</v>
      </c>
      <c r="AF94" s="19">
        <f t="shared" si="62"/>
        <v>4.4033860036198613E-5</v>
      </c>
      <c r="AG94" s="19">
        <f t="shared" si="63"/>
        <v>3.7971843523770452E-5</v>
      </c>
      <c r="AH94" s="19">
        <f t="shared" si="64"/>
        <v>0.13326085768038948</v>
      </c>
      <c r="AI94" s="19">
        <f t="shared" si="65"/>
        <v>0.13880065792605398</v>
      </c>
    </row>
    <row r="95" spans="1:56" x14ac:dyDescent="0.25">
      <c r="A95" s="45">
        <f t="shared" si="66"/>
        <v>134</v>
      </c>
      <c r="B95" s="32">
        <f t="shared" si="51"/>
        <v>2.3715291797480229</v>
      </c>
      <c r="C95" s="28">
        <f t="shared" si="42"/>
        <v>6.4263096148557577E-4</v>
      </c>
      <c r="D95" s="33">
        <f t="shared" si="52"/>
        <v>7.4263096148557582E-4</v>
      </c>
      <c r="E95" s="28">
        <f t="shared" si="43"/>
        <v>1E-4</v>
      </c>
      <c r="F95" s="34">
        <f t="shared" si="67"/>
        <v>6.0757438281892503E-6</v>
      </c>
      <c r="G95" s="30">
        <f t="shared" si="44"/>
        <v>-9.3924256171810751E-5</v>
      </c>
      <c r="H95" s="30">
        <f t="shared" si="41"/>
        <v>2.0000000000000001E-4</v>
      </c>
      <c r="I95" s="31">
        <f t="shared" si="40"/>
        <v>-2.9392425617181075E-4</v>
      </c>
      <c r="J95" s="30">
        <f t="shared" si="53"/>
        <v>0.99935129329468642</v>
      </c>
      <c r="K95" s="30">
        <f t="shared" si="54"/>
        <v>0</v>
      </c>
      <c r="L95" s="29">
        <v>9.1109999999999997E-2</v>
      </c>
      <c r="M95" s="29">
        <v>0.12055600499999999</v>
      </c>
      <c r="N95" s="37">
        <f t="shared" si="55"/>
        <v>9.1109999999999997E-2</v>
      </c>
      <c r="O95" s="37">
        <f t="shared" si="56"/>
        <v>0.12055600499999999</v>
      </c>
      <c r="P95" s="32">
        <f t="shared" si="68"/>
        <v>0.4</v>
      </c>
      <c r="Q95" s="32">
        <f t="shared" si="45"/>
        <v>0.10470722550241088</v>
      </c>
      <c r="R95" s="43">
        <v>72</v>
      </c>
      <c r="S95" s="44">
        <f t="shared" si="46"/>
        <v>7.4263096148557582E-4</v>
      </c>
      <c r="T95" s="44">
        <f t="shared" si="47"/>
        <v>0.14364789169273798</v>
      </c>
      <c r="U95" s="44">
        <f t="shared" si="48"/>
        <v>0.17237747003128556</v>
      </c>
      <c r="V95" s="44">
        <f t="shared" si="49"/>
        <v>3.5911972923184494E-2</v>
      </c>
      <c r="W95" s="44">
        <f t="shared" si="50"/>
        <v>3.5911972923184494E-2</v>
      </c>
      <c r="X95" s="44">
        <f t="shared" si="69"/>
        <v>0.61781086381016925</v>
      </c>
      <c r="Y95" s="44">
        <f t="shared" si="39"/>
        <v>0.13172684516587851</v>
      </c>
      <c r="Z95" s="32">
        <f t="shared" si="57"/>
        <v>1.6429263612032392E-4</v>
      </c>
      <c r="AA95" s="32">
        <f t="shared" si="58"/>
        <v>5.7418291271985283E-4</v>
      </c>
      <c r="AB95" s="32">
        <f t="shared" si="59"/>
        <v>0</v>
      </c>
      <c r="AC95" s="32">
        <f t="shared" si="60"/>
        <v>2.4774944995849004E-6</v>
      </c>
      <c r="AE95" s="19">
        <f t="shared" si="61"/>
        <v>2.7097746339088094E-4</v>
      </c>
      <c r="AF95" s="19">
        <f t="shared" si="62"/>
        <v>4.0548327275789631E-5</v>
      </c>
      <c r="AG95" s="19">
        <f t="shared" si="63"/>
        <v>3.6221648404174534E-5</v>
      </c>
      <c r="AH95" s="19">
        <f t="shared" si="64"/>
        <v>0.13327959502604916</v>
      </c>
      <c r="AI95" s="19">
        <f t="shared" si="65"/>
        <v>0.13881810933541427</v>
      </c>
    </row>
    <row r="96" spans="1:56" x14ac:dyDescent="0.25">
      <c r="A96" s="45">
        <f t="shared" si="66"/>
        <v>135</v>
      </c>
      <c r="B96" s="32">
        <f t="shared" si="51"/>
        <v>2.3916271916072516</v>
      </c>
      <c r="C96" s="28">
        <f t="shared" si="42"/>
        <v>5.7796064072618909E-4</v>
      </c>
      <c r="D96" s="33">
        <f t="shared" si="52"/>
        <v>6.7796064072618914E-4</v>
      </c>
      <c r="E96" s="28">
        <f t="shared" si="43"/>
        <v>1E-4</v>
      </c>
      <c r="F96" s="34">
        <f t="shared" si="67"/>
        <v>5.3857060573556702E-6</v>
      </c>
      <c r="G96" s="30">
        <f t="shared" si="44"/>
        <v>-9.461429394264434E-5</v>
      </c>
      <c r="H96" s="30">
        <f t="shared" si="41"/>
        <v>2.0000000000000001E-4</v>
      </c>
      <c r="I96" s="31">
        <f t="shared" si="40"/>
        <v>-2.9461429394264432E-4</v>
      </c>
      <c r="J96" s="30">
        <f t="shared" si="53"/>
        <v>0.99941665365321641</v>
      </c>
      <c r="K96" s="30">
        <f t="shared" si="54"/>
        <v>0</v>
      </c>
      <c r="L96" s="29">
        <v>9.1109999999999997E-2</v>
      </c>
      <c r="M96" s="29">
        <v>0.12055600499999999</v>
      </c>
      <c r="N96" s="37">
        <f t="shared" si="55"/>
        <v>9.1109999999999997E-2</v>
      </c>
      <c r="O96" s="37">
        <f t="shared" si="56"/>
        <v>0.12055600499999999</v>
      </c>
      <c r="P96" s="32">
        <f t="shared" si="68"/>
        <v>0.60000000000000009</v>
      </c>
      <c r="Q96" s="32">
        <f t="shared" si="45"/>
        <v>0.10600425792856578</v>
      </c>
      <c r="R96" s="43">
        <v>73</v>
      </c>
      <c r="S96" s="44">
        <f t="shared" si="46"/>
        <v>6.7796064072618914E-4</v>
      </c>
      <c r="T96" s="44">
        <f t="shared" si="47"/>
        <v>0.14119743288637693</v>
      </c>
      <c r="U96" s="44">
        <f t="shared" si="48"/>
        <v>0.1694369194636523</v>
      </c>
      <c r="V96" s="44">
        <f t="shared" si="49"/>
        <v>3.5299358221594232E-2</v>
      </c>
      <c r="W96" s="44">
        <f t="shared" si="50"/>
        <v>3.5299358221594232E-2</v>
      </c>
      <c r="X96" s="44">
        <f t="shared" si="69"/>
        <v>0.55560445422901161</v>
      </c>
      <c r="Y96" s="44">
        <f t="shared" si="39"/>
        <v>0.13522106444387275</v>
      </c>
      <c r="Z96" s="32">
        <f t="shared" si="57"/>
        <v>1.5791096330477415E-4</v>
      </c>
      <c r="AA96" s="32">
        <f t="shared" si="58"/>
        <v>5.1617955434517216E-4</v>
      </c>
      <c r="AB96" s="32">
        <f t="shared" si="59"/>
        <v>0</v>
      </c>
      <c r="AC96" s="32">
        <f t="shared" si="60"/>
        <v>2.2768755285713956E-6</v>
      </c>
      <c r="AE96" s="19">
        <f t="shared" si="61"/>
        <v>2.4166000568750045E-4</v>
      </c>
      <c r="AF96" s="19">
        <f t="shared" si="62"/>
        <v>3.9258339797025948E-5</v>
      </c>
      <c r="AG96" s="19">
        <f t="shared" si="63"/>
        <v>3.4552123135510134E-5</v>
      </c>
      <c r="AH96" s="19">
        <f t="shared" si="64"/>
        <v>0.13329631597944705</v>
      </c>
      <c r="AI96" s="19">
        <f t="shared" si="65"/>
        <v>0.13883366535246719</v>
      </c>
      <c r="BD96" s="1">
        <f>A43</f>
        <v>82</v>
      </c>
    </row>
    <row r="97" spans="1:35" x14ac:dyDescent="0.25">
      <c r="A97" s="45">
        <f t="shared" si="66"/>
        <v>136</v>
      </c>
      <c r="B97" s="32">
        <f t="shared" si="51"/>
        <v>2.4193705771372818</v>
      </c>
      <c r="C97" s="28">
        <f t="shared" si="42"/>
        <v>5.1892198711242705E-4</v>
      </c>
      <c r="D97" s="33">
        <f t="shared" si="52"/>
        <v>6.189219871124271E-4</v>
      </c>
      <c r="E97" s="28">
        <f t="shared" si="43"/>
        <v>1E-4</v>
      </c>
      <c r="F97" s="34">
        <f t="shared" si="67"/>
        <v>4.7740376415577331E-6</v>
      </c>
      <c r="G97" s="30">
        <f t="shared" si="44"/>
        <v>-9.5225962358442268E-5</v>
      </c>
      <c r="H97" s="30">
        <f t="shared" si="41"/>
        <v>2.0000000000000001E-4</v>
      </c>
      <c r="I97" s="31">
        <f t="shared" si="40"/>
        <v>-2.9522596235844226E-4</v>
      </c>
      <c r="J97" s="30">
        <f t="shared" si="53"/>
        <v>0.99947630397524612</v>
      </c>
      <c r="K97" s="30">
        <f t="shared" si="54"/>
        <v>0</v>
      </c>
      <c r="L97" s="29">
        <v>9.1109999999999997E-2</v>
      </c>
      <c r="M97" s="29">
        <v>0.12055600499999999</v>
      </c>
      <c r="N97" s="37">
        <f t="shared" si="55"/>
        <v>9.1109999999999997E-2</v>
      </c>
      <c r="O97" s="37">
        <f t="shared" si="56"/>
        <v>0.12055600499999999</v>
      </c>
      <c r="P97" s="32">
        <f t="shared" si="68"/>
        <v>0.8</v>
      </c>
      <c r="Q97" s="32">
        <f t="shared" si="45"/>
        <v>0.10742501361827905</v>
      </c>
      <c r="R97" s="43">
        <v>74</v>
      </c>
      <c r="S97" s="44">
        <f t="shared" si="46"/>
        <v>6.189219871124271E-4</v>
      </c>
      <c r="T97" s="44">
        <f t="shared" si="47"/>
        <v>0.13867176639554846</v>
      </c>
      <c r="U97" s="44">
        <f t="shared" si="48"/>
        <v>0.16640611967465815</v>
      </c>
      <c r="V97" s="44">
        <f t="shared" si="49"/>
        <v>3.4667941598887114E-2</v>
      </c>
      <c r="W97" s="44">
        <f t="shared" si="50"/>
        <v>3.4667941598887114E-2</v>
      </c>
      <c r="X97" s="44">
        <f t="shared" si="69"/>
        <v>0.49756382342956801</v>
      </c>
      <c r="Y97" s="44">
        <f t="shared" si="39"/>
        <v>0.13880797225735367</v>
      </c>
      <c r="Z97" s="32">
        <f t="shared" si="57"/>
        <v>1.5195076812542148E-4</v>
      </c>
      <c r="AA97" s="32">
        <f t="shared" si="58"/>
        <v>4.6336154168952589E-4</v>
      </c>
      <c r="AB97" s="32">
        <f t="shared" si="59"/>
        <v>0</v>
      </c>
      <c r="AC97" s="32">
        <f t="shared" si="60"/>
        <v>2.0925019908120358E-6</v>
      </c>
      <c r="AE97" s="19">
        <f t="shared" si="61"/>
        <v>2.1448635939288021E-4</v>
      </c>
      <c r="AF97" s="19">
        <f t="shared" si="62"/>
        <v>3.8768684563201453E-5</v>
      </c>
      <c r="AG97" s="19">
        <f t="shared" si="63"/>
        <v>3.2959549489577172E-5</v>
      </c>
      <c r="AH97" s="19">
        <f t="shared" si="64"/>
        <v>0.13331149823471411</v>
      </c>
      <c r="AI97" s="19">
        <f t="shared" si="65"/>
        <v>0.13884773897237448</v>
      </c>
    </row>
    <row r="98" spans="1:35" x14ac:dyDescent="0.25">
      <c r="A98" s="45">
        <f t="shared" si="66"/>
        <v>137</v>
      </c>
      <c r="B98" s="32">
        <f t="shared" si="51"/>
        <v>2.4494289709852346</v>
      </c>
      <c r="C98" s="28">
        <f t="shared" si="42"/>
        <v>4.6502457977631368E-4</v>
      </c>
      <c r="D98" s="33">
        <f t="shared" si="52"/>
        <v>5.6502457977631367E-4</v>
      </c>
      <c r="E98" s="28">
        <f t="shared" si="43"/>
        <v>1E-4</v>
      </c>
      <c r="F98" s="34">
        <f t="shared" si="67"/>
        <v>4.2318379726428099E-6</v>
      </c>
      <c r="G98" s="30">
        <f t="shared" si="44"/>
        <v>-9.5768162027357197E-5</v>
      </c>
      <c r="H98" s="30">
        <f t="shared" si="41"/>
        <v>2.0000000000000001E-4</v>
      </c>
      <c r="I98" s="31">
        <f t="shared" si="40"/>
        <v>-2.9576816202735721E-4</v>
      </c>
      <c r="J98" s="30">
        <f t="shared" si="53"/>
        <v>0.99953074358225102</v>
      </c>
      <c r="K98" s="30">
        <f t="shared" si="54"/>
        <v>0</v>
      </c>
      <c r="L98" s="29">
        <v>9.1109999999999997E-2</v>
      </c>
      <c r="M98" s="29">
        <v>0.12055600499999999</v>
      </c>
      <c r="N98" s="37">
        <f t="shared" si="55"/>
        <v>9.1109999999999997E-2</v>
      </c>
      <c r="O98" s="37">
        <f t="shared" si="56"/>
        <v>0.12055600499999999</v>
      </c>
      <c r="P98" s="32">
        <f t="shared" si="68"/>
        <v>0</v>
      </c>
      <c r="Q98" s="32">
        <f t="shared" si="45"/>
        <v>0.10898129447074523</v>
      </c>
      <c r="R98" s="43">
        <v>75</v>
      </c>
      <c r="S98" s="44">
        <f t="shared" si="46"/>
        <v>5.6502457977631367E-4</v>
      </c>
      <c r="T98" s="44">
        <f t="shared" si="47"/>
        <v>0.13607831541333595</v>
      </c>
      <c r="U98" s="44">
        <f t="shared" si="48"/>
        <v>0.16329397849600313</v>
      </c>
      <c r="V98" s="44">
        <f t="shared" si="49"/>
        <v>3.4019578853333989E-2</v>
      </c>
      <c r="W98" s="44">
        <f t="shared" si="50"/>
        <v>3.4019578853333989E-2</v>
      </c>
      <c r="X98" s="44">
        <f t="shared" si="69"/>
        <v>0.44340737637235605</v>
      </c>
      <c r="Y98" s="44">
        <f t="shared" si="39"/>
        <v>0.14249002728562191</v>
      </c>
      <c r="Z98" s="32">
        <f t="shared" si="57"/>
        <v>1.4638447049857836E-4</v>
      </c>
      <c r="AA98" s="32">
        <f t="shared" si="58"/>
        <v>4.1526819743335688E-4</v>
      </c>
      <c r="AB98" s="32">
        <f t="shared" si="59"/>
        <v>0</v>
      </c>
      <c r="AC98" s="32">
        <f t="shared" si="60"/>
        <v>1.9230583870782004E-6</v>
      </c>
      <c r="AE98" s="19">
        <f t="shared" si="61"/>
        <v>1.8985019989751597E-4</v>
      </c>
      <c r="AF98" s="19">
        <f t="shared" si="62"/>
        <v>3.8224943435051177E-5</v>
      </c>
      <c r="AG98" s="19">
        <f t="shared" si="63"/>
        <v>3.1440380618446995E-5</v>
      </c>
      <c r="AH98" s="19">
        <f t="shared" si="64"/>
        <v>0.13332538538165833</v>
      </c>
      <c r="AI98" s="19">
        <f t="shared" si="65"/>
        <v>0.13886055089492488</v>
      </c>
    </row>
    <row r="99" spans="1:35" x14ac:dyDescent="0.25">
      <c r="A99" s="45">
        <f t="shared" si="66"/>
        <v>138</v>
      </c>
      <c r="B99" s="32">
        <f t="shared" si="51"/>
        <v>2.4822851542746669</v>
      </c>
      <c r="C99" s="28">
        <f t="shared" si="42"/>
        <v>4.1582070503080648E-4</v>
      </c>
      <c r="D99" s="33">
        <f t="shared" si="52"/>
        <v>5.1582070503080647E-4</v>
      </c>
      <c r="E99" s="28">
        <f t="shared" si="43"/>
        <v>1E-4</v>
      </c>
      <c r="F99" s="34">
        <f t="shared" si="67"/>
        <v>3.751217307297605E-6</v>
      </c>
      <c r="G99" s="30">
        <f t="shared" si="44"/>
        <v>-9.6248782692702402E-5</v>
      </c>
      <c r="H99" s="30">
        <f t="shared" si="41"/>
        <v>2.0000000000000001E-4</v>
      </c>
      <c r="I99" s="31">
        <f t="shared" si="40"/>
        <v>-2.9624878269270241E-4</v>
      </c>
      <c r="J99" s="30">
        <f t="shared" si="53"/>
        <v>0.99958042807766201</v>
      </c>
      <c r="K99" s="30">
        <f t="shared" si="54"/>
        <v>0</v>
      </c>
      <c r="L99" s="29">
        <v>9.1109999999999997E-2</v>
      </c>
      <c r="M99" s="29">
        <v>0.12055600499999999</v>
      </c>
      <c r="N99" s="37">
        <f t="shared" si="55"/>
        <v>9.1109999999999997E-2</v>
      </c>
      <c r="O99" s="37">
        <f t="shared" si="56"/>
        <v>0.12055600499999999</v>
      </c>
      <c r="P99" s="32">
        <f t="shared" si="68"/>
        <v>0.2</v>
      </c>
      <c r="Q99" s="32">
        <f t="shared" si="45"/>
        <v>0.11068602816232147</v>
      </c>
      <c r="R99" s="43">
        <v>76</v>
      </c>
      <c r="S99" s="44">
        <f t="shared" si="46"/>
        <v>5.1582070503080647E-4</v>
      </c>
      <c r="T99" s="44">
        <f t="shared" si="47"/>
        <v>0.13342548210887975</v>
      </c>
      <c r="U99" s="44">
        <f t="shared" si="48"/>
        <v>0.16011057853065569</v>
      </c>
      <c r="V99" s="44">
        <f t="shared" si="49"/>
        <v>3.3356370527219938E-2</v>
      </c>
      <c r="W99" s="44">
        <f t="shared" si="50"/>
        <v>3.3356370527219938E-2</v>
      </c>
      <c r="X99" s="44">
        <f t="shared" si="69"/>
        <v>0.39286829897464309</v>
      </c>
      <c r="Y99" s="44">
        <f t="shared" ref="Y99:Y110" si="70">MIN(Y98*$I$17*(1-POWER(R99,$I$19)*$I$18/100000),1-V99-W99-$I$13)</f>
        <v>0.14626975342752085</v>
      </c>
      <c r="Z99" s="32">
        <f t="shared" si="57"/>
        <v>1.4118588598464432E-4</v>
      </c>
      <c r="AA99" s="32">
        <f t="shared" si="58"/>
        <v>3.7147996739357087E-4</v>
      </c>
      <c r="AB99" s="32">
        <f t="shared" si="59"/>
        <v>0</v>
      </c>
      <c r="AC99" s="32">
        <f t="shared" si="60"/>
        <v>1.7673357427376544E-6</v>
      </c>
      <c r="AE99" s="19">
        <f t="shared" si="61"/>
        <v>1.6751528498437597E-4</v>
      </c>
      <c r="AF99" s="19">
        <f t="shared" si="62"/>
        <v>3.7648269119245798E-5</v>
      </c>
      <c r="AG99" s="19">
        <f t="shared" si="63"/>
        <v>2.9991233155216852E-5</v>
      </c>
      <c r="AH99" s="19">
        <f t="shared" si="64"/>
        <v>0.13333808590859536</v>
      </c>
      <c r="AI99" s="19">
        <f t="shared" si="65"/>
        <v>0.13887221110468004</v>
      </c>
    </row>
    <row r="100" spans="1:35" x14ac:dyDescent="0.25">
      <c r="A100" s="45">
        <f t="shared" si="66"/>
        <v>139</v>
      </c>
      <c r="B100" s="32">
        <f t="shared" si="51"/>
        <v>2.5183165765274285</v>
      </c>
      <c r="C100" s="28">
        <f t="shared" si="42"/>
        <v>3.7090163731250857E-4</v>
      </c>
      <c r="D100" s="33">
        <f t="shared" si="52"/>
        <v>4.7090163731250856E-4</v>
      </c>
      <c r="E100" s="28">
        <f t="shared" si="43"/>
        <v>1E-4</v>
      </c>
      <c r="F100" s="34">
        <f t="shared" si="67"/>
        <v>3.3251819605421402E-6</v>
      </c>
      <c r="G100" s="30">
        <f t="shared" si="44"/>
        <v>-9.6674818039457858E-5</v>
      </c>
      <c r="H100" s="30">
        <f t="shared" si="41"/>
        <v>2.0000000000000001E-4</v>
      </c>
      <c r="I100" s="31">
        <f t="shared" si="40"/>
        <v>-2.9667481803945787E-4</v>
      </c>
      <c r="J100" s="30">
        <f t="shared" si="53"/>
        <v>0.9996257731807271</v>
      </c>
      <c r="K100" s="30">
        <f t="shared" si="54"/>
        <v>0</v>
      </c>
      <c r="L100" s="29">
        <v>9.1109999999999997E-2</v>
      </c>
      <c r="M100" s="29">
        <v>0.12055600499999999</v>
      </c>
      <c r="N100" s="37">
        <f t="shared" si="55"/>
        <v>9.1109999999999997E-2</v>
      </c>
      <c r="O100" s="37">
        <f t="shared" si="56"/>
        <v>0.12055600499999999</v>
      </c>
      <c r="P100" s="32">
        <f t="shared" si="68"/>
        <v>0.4</v>
      </c>
      <c r="Q100" s="32">
        <f t="shared" si="45"/>
        <v>0.1125533755338386</v>
      </c>
      <c r="R100" s="43">
        <v>77</v>
      </c>
      <c r="S100" s="44">
        <f t="shared" si="46"/>
        <v>4.7090163731250856E-4</v>
      </c>
      <c r="T100" s="44">
        <f t="shared" si="47"/>
        <v>0.13072255964260254</v>
      </c>
      <c r="U100" s="44">
        <f t="shared" si="48"/>
        <v>0.15686707157112303</v>
      </c>
      <c r="V100" s="44">
        <f t="shared" si="49"/>
        <v>3.2680639910650636E-2</v>
      </c>
      <c r="W100" s="44">
        <f t="shared" si="50"/>
        <v>3.2680639910650636E-2</v>
      </c>
      <c r="X100" s="44">
        <f t="shared" si="69"/>
        <v>0.34569363957165916</v>
      </c>
      <c r="Y100" s="44">
        <f t="shared" si="70"/>
        <v>0.15014974153146657</v>
      </c>
      <c r="Z100" s="32">
        <f t="shared" si="57"/>
        <v>1.3633013624572682E-4</v>
      </c>
      <c r="AA100" s="32">
        <f t="shared" si="58"/>
        <v>3.3161480741504426E-4</v>
      </c>
      <c r="AB100" s="32">
        <f t="shared" si="59"/>
        <v>0</v>
      </c>
      <c r="AC100" s="32">
        <f t="shared" si="60"/>
        <v>1.6242229817596493E-6</v>
      </c>
      <c r="AE100" s="19">
        <f t="shared" si="61"/>
        <v>1.4728157721296279E-4</v>
      </c>
      <c r="AF100" s="19">
        <f t="shared" si="62"/>
        <v>3.7037801930036236E-5</v>
      </c>
      <c r="AG100" s="19">
        <f t="shared" si="63"/>
        <v>2.8608879678855754E-5</v>
      </c>
      <c r="AH100" s="19">
        <f t="shared" si="64"/>
        <v>0.13334970149665965</v>
      </c>
      <c r="AI100" s="19">
        <f t="shared" si="65"/>
        <v>0.13888282204505276</v>
      </c>
    </row>
    <row r="101" spans="1:35" x14ac:dyDescent="0.25">
      <c r="A101" s="45">
        <f t="shared" si="66"/>
        <v>140</v>
      </c>
      <c r="B101" s="32">
        <f t="shared" si="51"/>
        <v>2.5579602294172492</v>
      </c>
      <c r="C101" s="28">
        <f t="shared" si="42"/>
        <v>3.2989424398998843E-4</v>
      </c>
      <c r="D101" s="33">
        <f t="shared" si="52"/>
        <v>4.2989424398998842E-4</v>
      </c>
      <c r="E101" s="28">
        <f t="shared" si="43"/>
        <v>1E-4</v>
      </c>
      <c r="F101" s="34">
        <f t="shared" si="67"/>
        <v>2.9475325380923527E-6</v>
      </c>
      <c r="G101" s="30">
        <f t="shared" si="44"/>
        <v>-9.7052467461907648E-5</v>
      </c>
      <c r="H101" s="30">
        <f t="shared" si="41"/>
        <v>2.0000000000000001E-4</v>
      </c>
      <c r="I101" s="31">
        <f t="shared" si="40"/>
        <v>-2.9705246746190763E-4</v>
      </c>
      <c r="J101" s="30">
        <f t="shared" si="53"/>
        <v>0.99966715822347196</v>
      </c>
      <c r="K101" s="30">
        <f t="shared" si="54"/>
        <v>0</v>
      </c>
      <c r="L101" s="29">
        <v>9.1109999999999997E-2</v>
      </c>
      <c r="M101" s="29">
        <v>0.12055600499999999</v>
      </c>
      <c r="N101" s="37">
        <f t="shared" si="55"/>
        <v>9.1109999999999997E-2</v>
      </c>
      <c r="O101" s="37">
        <f t="shared" si="56"/>
        <v>0.12055600499999999</v>
      </c>
      <c r="P101" s="32">
        <f t="shared" si="68"/>
        <v>0.60000000000000009</v>
      </c>
      <c r="Q101" s="32">
        <f t="shared" si="45"/>
        <v>0.11459884822153316</v>
      </c>
      <c r="R101" s="43">
        <v>78</v>
      </c>
      <c r="S101" s="44">
        <f t="shared" si="46"/>
        <v>4.2989424398998842E-4</v>
      </c>
      <c r="T101" s="44">
        <f t="shared" si="47"/>
        <v>0.12797961694842871</v>
      </c>
      <c r="U101" s="44">
        <f t="shared" si="48"/>
        <v>0.15357554033811446</v>
      </c>
      <c r="V101" s="44">
        <f t="shared" si="49"/>
        <v>3.1994904237107179E-2</v>
      </c>
      <c r="W101" s="44">
        <f t="shared" si="50"/>
        <v>3.1994904237107179E-2</v>
      </c>
      <c r="X101" s="44">
        <f t="shared" si="69"/>
        <v>0.30164352367692104</v>
      </c>
      <c r="Y101" s="44">
        <f t="shared" si="70"/>
        <v>0.15413265117136893</v>
      </c>
      <c r="Z101" s="32">
        <f t="shared" si="57"/>
        <v>1.3179357216946478E-4</v>
      </c>
      <c r="AA101" s="32">
        <f t="shared" si="58"/>
        <v>2.9532488003282251E-4</v>
      </c>
      <c r="AB101" s="32">
        <f t="shared" si="59"/>
        <v>0</v>
      </c>
      <c r="AC101" s="32">
        <f t="shared" si="60"/>
        <v>1.4926989992233802E-6</v>
      </c>
      <c r="AE101" s="19">
        <f t="shared" si="61"/>
        <v>1.2896769863585583E-4</v>
      </c>
      <c r="AF101" s="19">
        <f t="shared" si="62"/>
        <v>3.6392118480873712E-5</v>
      </c>
      <c r="AG101" s="19">
        <f t="shared" si="63"/>
        <v>2.7290241526360064E-5</v>
      </c>
      <c r="AH101" s="19">
        <f t="shared" si="64"/>
        <v>0.1333603247643762</v>
      </c>
      <c r="AI101" s="19">
        <f t="shared" si="65"/>
        <v>0.13889247697751494</v>
      </c>
    </row>
    <row r="102" spans="1:35" x14ac:dyDescent="0.25">
      <c r="A102" s="45">
        <f t="shared" si="66"/>
        <v>141</v>
      </c>
      <c r="B102" s="32">
        <f t="shared" si="51"/>
        <v>2.6017333626438761</v>
      </c>
      <c r="C102" s="28">
        <f t="shared" si="42"/>
        <v>2.9245788583461062E-4</v>
      </c>
      <c r="D102" s="33">
        <f t="shared" si="52"/>
        <v>3.9245788583461061E-4</v>
      </c>
      <c r="E102" s="28">
        <f t="shared" si="43"/>
        <v>1E-4</v>
      </c>
      <c r="F102" s="34">
        <f t="shared" si="67"/>
        <v>2.6127737267336364E-6</v>
      </c>
      <c r="G102" s="30">
        <f t="shared" si="44"/>
        <v>-9.7387226273266367E-5</v>
      </c>
      <c r="H102" s="30">
        <f t="shared" si="41"/>
        <v>2.0000000000000001E-4</v>
      </c>
      <c r="I102" s="31">
        <f t="shared" si="40"/>
        <v>-2.9738722627326638E-4</v>
      </c>
      <c r="J102" s="30">
        <f t="shared" si="53"/>
        <v>0.99970492934043864</v>
      </c>
      <c r="K102" s="30">
        <f t="shared" si="54"/>
        <v>0</v>
      </c>
      <c r="L102" s="29">
        <v>9.1109999999999997E-2</v>
      </c>
      <c r="M102" s="29">
        <v>0.12055600499999999</v>
      </c>
      <c r="N102" s="37">
        <f t="shared" si="55"/>
        <v>9.1109999999999997E-2</v>
      </c>
      <c r="O102" s="37">
        <f t="shared" si="56"/>
        <v>0.12055600499999999</v>
      </c>
      <c r="P102" s="32">
        <f t="shared" si="68"/>
        <v>0.8</v>
      </c>
      <c r="Q102" s="32">
        <f t="shared" si="45"/>
        <v>0.11683943750873427</v>
      </c>
      <c r="R102" s="43">
        <v>79</v>
      </c>
      <c r="S102" s="44">
        <f t="shared" si="46"/>
        <v>3.9245788583461061E-4</v>
      </c>
      <c r="T102" s="44">
        <f t="shared" si="47"/>
        <v>0.12520735871259889</v>
      </c>
      <c r="U102" s="44">
        <f t="shared" si="48"/>
        <v>0.15024883045511866</v>
      </c>
      <c r="V102" s="44">
        <f t="shared" si="49"/>
        <v>3.1301839678149722E-2</v>
      </c>
      <c r="W102" s="44">
        <f t="shared" si="50"/>
        <v>3.1301839678149722E-2</v>
      </c>
      <c r="X102" s="44">
        <f t="shared" si="69"/>
        <v>0.26049049176303646</v>
      </c>
      <c r="Y102" s="44">
        <f t="shared" si="70"/>
        <v>0.15822121246966128</v>
      </c>
      <c r="Z102" s="32">
        <f t="shared" si="57"/>
        <v>1.2755370901846346E-4</v>
      </c>
      <c r="AA102" s="32">
        <f t="shared" si="58"/>
        <v>2.6229353346691851E-4</v>
      </c>
      <c r="AB102" s="32">
        <f t="shared" si="59"/>
        <v>0</v>
      </c>
      <c r="AC102" s="32">
        <f t="shared" si="60"/>
        <v>1.3718253757674019E-6</v>
      </c>
      <c r="AE102" s="19">
        <f t="shared" si="61"/>
        <v>1.1240886173570665E-4</v>
      </c>
      <c r="AF102" s="19">
        <f t="shared" si="62"/>
        <v>3.5709807993230814E-5</v>
      </c>
      <c r="AG102" s="19">
        <f t="shared" si="63"/>
        <v>2.6032381936210608E-5</v>
      </c>
      <c r="AH102" s="19">
        <f t="shared" si="64"/>
        <v>0.1333700400128035</v>
      </c>
      <c r="AI102" s="19">
        <f t="shared" si="65"/>
        <v>0.13890126073606562</v>
      </c>
    </row>
    <row r="103" spans="1:35" x14ac:dyDescent="0.25">
      <c r="A103" s="45">
        <f t="shared" si="66"/>
        <v>142</v>
      </c>
      <c r="B103" s="32">
        <f t="shared" si="51"/>
        <v>2.6502564144757788</v>
      </c>
      <c r="C103" s="28">
        <f t="shared" si="42"/>
        <v>2.5828158740678377E-4</v>
      </c>
      <c r="D103" s="33">
        <f t="shared" si="52"/>
        <v>3.5828158740678376E-4</v>
      </c>
      <c r="E103" s="28">
        <f t="shared" si="43"/>
        <v>1E-4</v>
      </c>
      <c r="F103" s="34">
        <f t="shared" si="67"/>
        <v>2.3160343300324517E-6</v>
      </c>
      <c r="G103" s="30">
        <f t="shared" si="44"/>
        <v>-9.7683965669967553E-5</v>
      </c>
      <c r="H103" s="30">
        <f t="shared" si="41"/>
        <v>2.0000000000000001E-4</v>
      </c>
      <c r="I103" s="31">
        <f t="shared" si="40"/>
        <v>-2.9768396566996758E-4</v>
      </c>
      <c r="J103" s="30">
        <f t="shared" si="53"/>
        <v>0.99973940237826309</v>
      </c>
      <c r="K103" s="30">
        <f t="shared" si="54"/>
        <v>0</v>
      </c>
      <c r="L103" s="29">
        <v>9.1109999999999997E-2</v>
      </c>
      <c r="M103" s="29">
        <v>0.12055600499999999</v>
      </c>
      <c r="N103" s="37">
        <f t="shared" si="55"/>
        <v>9.1109999999999997E-2</v>
      </c>
      <c r="O103" s="37">
        <f t="shared" si="56"/>
        <v>0.12055600499999999</v>
      </c>
      <c r="P103" s="32">
        <f t="shared" si="68"/>
        <v>0</v>
      </c>
      <c r="Q103" s="32">
        <f t="shared" si="45"/>
        <v>0.11929375546864732</v>
      </c>
      <c r="R103" s="43">
        <v>80</v>
      </c>
      <c r="S103" s="44">
        <f t="shared" si="46"/>
        <v>3.5828158740678376E-4</v>
      </c>
      <c r="T103" s="44">
        <f t="shared" si="47"/>
        <v>0.12241696429588091</v>
      </c>
      <c r="U103" s="44">
        <f t="shared" si="48"/>
        <v>0.14690035715505709</v>
      </c>
      <c r="V103" s="44">
        <f t="shared" si="49"/>
        <v>3.0604241073970227E-2</v>
      </c>
      <c r="W103" s="44">
        <f t="shared" si="50"/>
        <v>3.0604241073970227E-2</v>
      </c>
      <c r="X103" s="44">
        <f t="shared" si="69"/>
        <v>0.2220189472240699</v>
      </c>
      <c r="Y103" s="44">
        <f t="shared" si="70"/>
        <v>0.16241822796868821</v>
      </c>
      <c r="Z103" s="32">
        <f t="shared" si="57"/>
        <v>1.2358917269106052E-4</v>
      </c>
      <c r="AA103" s="32">
        <f t="shared" si="58"/>
        <v>2.3223253823048012E-4</v>
      </c>
      <c r="AB103" s="32">
        <f t="shared" si="59"/>
        <v>0</v>
      </c>
      <c r="AC103" s="32">
        <f t="shared" si="60"/>
        <v>1.2607396819978367E-6</v>
      </c>
      <c r="AE103" s="19">
        <f t="shared" si="61"/>
        <v>9.7455320170547309E-5</v>
      </c>
      <c r="AF103" s="19">
        <f t="shared" si="62"/>
        <v>3.4989536024104728E-5</v>
      </c>
      <c r="AG103" s="19">
        <f t="shared" si="63"/>
        <v>2.483249950786101E-5</v>
      </c>
      <c r="AH103" s="19">
        <f t="shared" si="64"/>
        <v>0.1333789239738587</v>
      </c>
      <c r="AI103" s="19">
        <f t="shared" si="65"/>
        <v>0.13890925047097302</v>
      </c>
    </row>
    <row r="104" spans="1:35" x14ac:dyDescent="0.25">
      <c r="A104" s="45">
        <f t="shared" si="66"/>
        <v>143</v>
      </c>
      <c r="B104" s="32">
        <f t="shared" si="51"/>
        <v>2.7042849724286082</v>
      </c>
      <c r="C104" s="28">
        <f t="shared" si="42"/>
        <v>2.2708145385265778E-4</v>
      </c>
      <c r="D104" s="33">
        <f t="shared" si="52"/>
        <v>3.2708145385265777E-4</v>
      </c>
      <c r="E104" s="28">
        <f t="shared" si="43"/>
        <v>1E-4</v>
      </c>
      <c r="F104" s="34">
        <f t="shared" si="67"/>
        <v>2.0529963857967526E-6</v>
      </c>
      <c r="G104" s="30">
        <f t="shared" si="44"/>
        <v>-9.7947003614203259E-5</v>
      </c>
      <c r="H104" s="30">
        <f t="shared" si="41"/>
        <v>2.0000000000000001E-4</v>
      </c>
      <c r="I104" s="31">
        <f t="shared" si="40"/>
        <v>-2.9794700361420324E-4</v>
      </c>
      <c r="J104" s="30">
        <f t="shared" si="53"/>
        <v>0.99977086554976158</v>
      </c>
      <c r="K104" s="30">
        <f t="shared" si="54"/>
        <v>0</v>
      </c>
      <c r="L104" s="29">
        <v>9.1109999999999997E-2</v>
      </c>
      <c r="M104" s="29">
        <v>0.12055600499999999</v>
      </c>
      <c r="N104" s="37">
        <f t="shared" si="55"/>
        <v>9.1109999999999997E-2</v>
      </c>
      <c r="O104" s="37">
        <f t="shared" si="56"/>
        <v>0.12055600499999999</v>
      </c>
      <c r="P104" s="32">
        <f t="shared" si="68"/>
        <v>0.2</v>
      </c>
      <c r="Q104" s="32">
        <f t="shared" si="45"/>
        <v>0.12198218957067605</v>
      </c>
      <c r="R104" s="43">
        <v>81</v>
      </c>
      <c r="S104" s="44">
        <f t="shared" si="46"/>
        <v>3.2708145385265777E-4</v>
      </c>
      <c r="T104" s="44">
        <f t="shared" si="47"/>
        <v>0.11961991051761352</v>
      </c>
      <c r="U104" s="44">
        <f t="shared" si="48"/>
        <v>0.1435438926211362</v>
      </c>
      <c r="V104" s="44">
        <f t="shared" si="49"/>
        <v>2.9904977629403379E-2</v>
      </c>
      <c r="W104" s="44">
        <f t="shared" si="50"/>
        <v>2.9904977629403379E-2</v>
      </c>
      <c r="X104" s="44">
        <f t="shared" si="69"/>
        <v>0.18602469941688884</v>
      </c>
      <c r="Y104" s="44">
        <f t="shared" si="70"/>
        <v>0.16672657455173429</v>
      </c>
      <c r="Z104" s="32">
        <f t="shared" si="57"/>
        <v>1.198796559132223E-4</v>
      </c>
      <c r="AA104" s="32">
        <f t="shared" si="58"/>
        <v>2.0487955913025079E-4</v>
      </c>
      <c r="AB104" s="32">
        <f t="shared" si="59"/>
        <v>0</v>
      </c>
      <c r="AC104" s="32">
        <f t="shared" si="60"/>
        <v>1.158649325082543E-6</v>
      </c>
      <c r="AE104" s="19">
        <f t="shared" si="61"/>
        <v>8.3970977973051849E-5</v>
      </c>
      <c r="AF104" s="19">
        <f t="shared" si="62"/>
        <v>3.4230075421066693E-5</v>
      </c>
      <c r="AG104" s="19">
        <f t="shared" si="63"/>
        <v>2.3687921962690754E-5</v>
      </c>
      <c r="AH104" s="19">
        <f t="shared" si="64"/>
        <v>0.13338704649530977</v>
      </c>
      <c r="AI104" s="19">
        <f t="shared" si="65"/>
        <v>0.13891651632986765</v>
      </c>
    </row>
    <row r="105" spans="1:35" x14ac:dyDescent="0.25">
      <c r="A105" s="45">
        <f t="shared" si="66"/>
        <v>144</v>
      </c>
      <c r="B105" s="32">
        <f t="shared" si="51"/>
        <v>2.7647563317194899</v>
      </c>
      <c r="C105" s="28">
        <f t="shared" si="42"/>
        <v>1.9859831265317958E-4</v>
      </c>
      <c r="D105" s="33">
        <f t="shared" si="52"/>
        <v>2.9859831265317957E-4</v>
      </c>
      <c r="E105" s="28">
        <f t="shared" si="43"/>
        <v>1E-4</v>
      </c>
      <c r="F105" s="34">
        <f t="shared" si="67"/>
        <v>1.8198323338477769E-6</v>
      </c>
      <c r="G105" s="30">
        <f t="shared" si="44"/>
        <v>-9.8180167666152228E-5</v>
      </c>
      <c r="H105" s="30">
        <f t="shared" si="41"/>
        <v>2.0000000000000001E-4</v>
      </c>
      <c r="I105" s="31">
        <f t="shared" si="40"/>
        <v>-2.9818016766615222E-4</v>
      </c>
      <c r="J105" s="30">
        <f t="shared" si="53"/>
        <v>0.99979958185501305</v>
      </c>
      <c r="K105" s="30">
        <f t="shared" si="54"/>
        <v>0</v>
      </c>
      <c r="L105" s="29">
        <v>9.1109999999999997E-2</v>
      </c>
      <c r="M105" s="29">
        <v>0.12055600499999999</v>
      </c>
      <c r="N105" s="37">
        <f t="shared" si="55"/>
        <v>9.1109999999999997E-2</v>
      </c>
      <c r="O105" s="37">
        <f t="shared" si="56"/>
        <v>0.12055600499999999</v>
      </c>
      <c r="P105" s="32">
        <f t="shared" si="68"/>
        <v>0.4</v>
      </c>
      <c r="Q105" s="32">
        <f t="shared" si="45"/>
        <v>0.12492707203456316</v>
      </c>
      <c r="R105" s="43">
        <v>82</v>
      </c>
      <c r="S105" s="44">
        <f t="shared" si="46"/>
        <v>2.9859831265317957E-4</v>
      </c>
      <c r="T105" s="44">
        <f t="shared" si="47"/>
        <v>0.11682778414881878</v>
      </c>
      <c r="U105" s="44">
        <f t="shared" si="48"/>
        <v>0.14019334097858252</v>
      </c>
      <c r="V105" s="44">
        <f t="shared" si="49"/>
        <v>2.9206946037204695E-2</v>
      </c>
      <c r="W105" s="44">
        <f t="shared" si="50"/>
        <v>2.9206946037204695E-2</v>
      </c>
      <c r="X105" s="44">
        <f t="shared" si="69"/>
        <v>0.15231458492754738</v>
      </c>
      <c r="Y105" s="44">
        <f t="shared" si="70"/>
        <v>0.17114920541501044</v>
      </c>
      <c r="Z105" s="32">
        <f t="shared" si="57"/>
        <v>1.164058829459728E-4</v>
      </c>
      <c r="AA105" s="32">
        <f t="shared" si="58"/>
        <v>1.7999584271149069E-4</v>
      </c>
      <c r="AB105" s="32">
        <f t="shared" si="59"/>
        <v>0</v>
      </c>
      <c r="AC105" s="32">
        <f t="shared" si="60"/>
        <v>1.0648258936268939E-6</v>
      </c>
      <c r="AE105" s="19">
        <f t="shared" si="61"/>
        <v>7.1832121469332151E-5</v>
      </c>
      <c r="AF105" s="19">
        <f t="shared" si="62"/>
        <v>3.343033642980861E-5</v>
      </c>
      <c r="AG105" s="19">
        <f t="shared" si="63"/>
        <v>2.2596100192527894E-5</v>
      </c>
      <c r="AH105" s="19">
        <f t="shared" si="64"/>
        <v>0.13339447116379821</v>
      </c>
      <c r="AI105" s="19">
        <f t="shared" si="65"/>
        <v>0.13892312207864432</v>
      </c>
    </row>
    <row r="106" spans="1:35" x14ac:dyDescent="0.25">
      <c r="A106" s="45">
        <f t="shared" si="66"/>
        <v>145</v>
      </c>
      <c r="B106" s="32">
        <f t="shared" si="51"/>
        <v>2.8328599498785132</v>
      </c>
      <c r="C106" s="28">
        <f t="shared" si="42"/>
        <v>1.7259556073604472E-4</v>
      </c>
      <c r="D106" s="33">
        <f t="shared" si="52"/>
        <v>2.7259556073604472E-4</v>
      </c>
      <c r="E106" s="28">
        <f t="shared" si="43"/>
        <v>1E-4</v>
      </c>
      <c r="F106" s="34">
        <f t="shared" si="67"/>
        <v>1.6131493198087466E-6</v>
      </c>
      <c r="G106" s="30">
        <f t="shared" si="44"/>
        <v>-9.8386850680191263E-5</v>
      </c>
      <c r="H106" s="30">
        <f t="shared" si="41"/>
        <v>2.0000000000000001E-4</v>
      </c>
      <c r="I106" s="31">
        <f t="shared" ref="I106:I132" si="71">G106-H106</f>
        <v>-2.9838685068019126E-4</v>
      </c>
      <c r="J106" s="30">
        <f t="shared" si="53"/>
        <v>0.99982579128994431</v>
      </c>
      <c r="K106" s="30">
        <f t="shared" si="54"/>
        <v>0</v>
      </c>
      <c r="L106" s="29">
        <v>9.1109999999999997E-2</v>
      </c>
      <c r="M106" s="29">
        <v>0.12055600499999999</v>
      </c>
      <c r="N106" s="37">
        <f t="shared" si="55"/>
        <v>9.1109999999999997E-2</v>
      </c>
      <c r="O106" s="37">
        <f t="shared" si="56"/>
        <v>0.12055600499999999</v>
      </c>
      <c r="P106" s="32">
        <f t="shared" si="68"/>
        <v>0.60000000000000009</v>
      </c>
      <c r="Q106" s="32">
        <f t="shared" si="45"/>
        <v>0.12815286533913603</v>
      </c>
      <c r="R106" s="43">
        <v>83</v>
      </c>
      <c r="S106" s="44">
        <f t="shared" si="46"/>
        <v>2.7259556073604472E-4</v>
      </c>
      <c r="T106" s="44">
        <f t="shared" si="47"/>
        <v>0.11405209056715622</v>
      </c>
      <c r="U106" s="44">
        <f t="shared" si="48"/>
        <v>0.13686250868058747</v>
      </c>
      <c r="V106" s="44">
        <f t="shared" si="49"/>
        <v>2.8513022641789055E-2</v>
      </c>
      <c r="W106" s="44">
        <f t="shared" si="50"/>
        <v>2.8513022641789055E-2</v>
      </c>
      <c r="X106" s="44">
        <f t="shared" si="69"/>
        <v>0.12070614914823986</v>
      </c>
      <c r="Y106" s="44">
        <f t="shared" si="70"/>
        <v>0.17568915209194971</v>
      </c>
      <c r="Z106" s="32">
        <f t="shared" si="57"/>
        <v>1.131495812093798E-4</v>
      </c>
      <c r="AA106" s="32">
        <f t="shared" si="58"/>
        <v>1.5736410224328999E-4</v>
      </c>
      <c r="AB106" s="32">
        <f t="shared" si="59"/>
        <v>0</v>
      </c>
      <c r="AC106" s="32">
        <f t="shared" si="60"/>
        <v>9.7859996048203512E-7</v>
      </c>
      <c r="AE106" s="19">
        <f t="shared" si="61"/>
        <v>6.092625960681412E-5</v>
      </c>
      <c r="AF106" s="19">
        <f t="shared" si="62"/>
        <v>3.2589399428805375E-5</v>
      </c>
      <c r="AG106" s="19">
        <f t="shared" si="63"/>
        <v>2.1554602582486764E-5</v>
      </c>
      <c r="AH106" s="19">
        <f t="shared" si="64"/>
        <v>0.13340125587124782</v>
      </c>
      <c r="AI106" s="19">
        <f t="shared" si="65"/>
        <v>0.13892912566766827</v>
      </c>
    </row>
    <row r="107" spans="1:35" x14ac:dyDescent="0.25">
      <c r="A107" s="45">
        <f t="shared" si="66"/>
        <v>146</v>
      </c>
      <c r="B107" s="32">
        <f t="shared" si="51"/>
        <v>2.9101487774238053</v>
      </c>
      <c r="C107" s="28">
        <f t="shared" si="42"/>
        <v>1.4885719906698671E-4</v>
      </c>
      <c r="D107" s="33">
        <f t="shared" si="52"/>
        <v>2.488571990669867E-4</v>
      </c>
      <c r="E107" s="28">
        <f t="shared" si="43"/>
        <v>1E-4</v>
      </c>
      <c r="F107" s="34">
        <f t="shared" si="67"/>
        <v>1.4299398244547795E-6</v>
      </c>
      <c r="G107" s="30">
        <f t="shared" si="44"/>
        <v>-9.8570060175545224E-5</v>
      </c>
      <c r="H107" s="30">
        <f t="shared" si="41"/>
        <v>2.0000000000000001E-4</v>
      </c>
      <c r="I107" s="31">
        <f t="shared" si="71"/>
        <v>-2.9857006017554522E-4</v>
      </c>
      <c r="J107" s="30">
        <f t="shared" si="53"/>
        <v>0.99984971286110869</v>
      </c>
      <c r="K107" s="30">
        <f t="shared" si="54"/>
        <v>0</v>
      </c>
      <c r="L107" s="29">
        <v>9.1109999999999997E-2</v>
      </c>
      <c r="M107" s="29">
        <v>0.12055600499999999</v>
      </c>
      <c r="N107" s="37">
        <f t="shared" si="55"/>
        <v>9.1109999999999997E-2</v>
      </c>
      <c r="O107" s="37">
        <f t="shared" si="56"/>
        <v>0.12055600499999999</v>
      </c>
      <c r="P107" s="32">
        <f t="shared" si="68"/>
        <v>0.8</v>
      </c>
      <c r="Q107" s="32">
        <f t="shared" si="45"/>
        <v>0.13168636542663775</v>
      </c>
      <c r="R107" s="43">
        <v>84</v>
      </c>
      <c r="S107" s="44">
        <f t="shared" si="46"/>
        <v>2.488571990669867E-4</v>
      </c>
      <c r="T107" s="44">
        <f t="shared" si="47"/>
        <v>0.11130406525489994</v>
      </c>
      <c r="U107" s="44">
        <f t="shared" si="48"/>
        <v>0.13356487830587993</v>
      </c>
      <c r="V107" s="44">
        <f t="shared" si="49"/>
        <v>2.7826016313724986E-2</v>
      </c>
      <c r="W107" s="44">
        <f t="shared" si="50"/>
        <v>2.7826016313724986E-2</v>
      </c>
      <c r="X107" s="44">
        <f t="shared" si="69"/>
        <v>9.102737000058958E-2</v>
      </c>
      <c r="Y107" s="44">
        <f t="shared" si="70"/>
        <v>0.18034952653120009</v>
      </c>
      <c r="Z107" s="32">
        <f t="shared" si="57"/>
        <v>1.1009345811054236E-4</v>
      </c>
      <c r="AA107" s="32">
        <f t="shared" si="58"/>
        <v>1.3678658415216272E-4</v>
      </c>
      <c r="AB107" s="32">
        <f t="shared" si="59"/>
        <v>0</v>
      </c>
      <c r="AC107" s="32">
        <f t="shared" si="60"/>
        <v>8.9935630640382986E-7</v>
      </c>
      <c r="AE107" s="19">
        <f t="shared" si="61"/>
        <v>5.1151061492726084E-5</v>
      </c>
      <c r="AF107" s="19">
        <f t="shared" si="62"/>
        <v>3.170655079320261E-5</v>
      </c>
      <c r="AG107" s="19">
        <f t="shared" si="63"/>
        <v>2.0561109595477006E-5</v>
      </c>
      <c r="AH107" s="19">
        <f t="shared" si="64"/>
        <v>0.13340745333002968</v>
      </c>
      <c r="AI107" s="19">
        <f t="shared" si="65"/>
        <v>0.13893457974862311</v>
      </c>
    </row>
    <row r="108" spans="1:35" x14ac:dyDescent="0.25">
      <c r="A108" s="45">
        <f t="shared" si="66"/>
        <v>147</v>
      </c>
      <c r="B108" s="32">
        <f t="shared" si="51"/>
        <v>2.9987243334315345</v>
      </c>
      <c r="C108" s="28">
        <f t="shared" si="42"/>
        <v>1.271860383941938E-4</v>
      </c>
      <c r="D108" s="33">
        <f t="shared" si="52"/>
        <v>2.2718603839419382E-4</v>
      </c>
      <c r="E108" s="28">
        <f t="shared" si="43"/>
        <v>1E-4</v>
      </c>
      <c r="F108" s="34">
        <f t="shared" si="67"/>
        <v>1.2675379002138417E-6</v>
      </c>
      <c r="G108" s="30">
        <f t="shared" si="44"/>
        <v>-9.8732462099786159E-5</v>
      </c>
      <c r="H108" s="30">
        <f t="shared" ref="H108:H132" si="72">H107*EXP(-$N$6*$N$7)</f>
        <v>2.0000000000000001E-4</v>
      </c>
      <c r="I108" s="31">
        <f t="shared" si="71"/>
        <v>-2.9873246209978618E-4</v>
      </c>
      <c r="J108" s="30">
        <f t="shared" si="53"/>
        <v>0.99987154642370557</v>
      </c>
      <c r="K108" s="30">
        <f t="shared" si="54"/>
        <v>0</v>
      </c>
      <c r="L108" s="29">
        <v>9.1109999999999997E-2</v>
      </c>
      <c r="M108" s="29">
        <v>0.12055600499999999</v>
      </c>
      <c r="N108" s="37">
        <f t="shared" si="55"/>
        <v>9.1109999999999997E-2</v>
      </c>
      <c r="O108" s="37">
        <f t="shared" si="56"/>
        <v>0.12055600499999999</v>
      </c>
      <c r="P108" s="32">
        <f t="shared" si="68"/>
        <v>0</v>
      </c>
      <c r="Q108" s="32">
        <f t="shared" si="45"/>
        <v>0.13555692429061544</v>
      </c>
      <c r="R108" s="43">
        <v>85</v>
      </c>
      <c r="S108" s="44">
        <f t="shared" si="46"/>
        <v>2.2718603839419382E-4</v>
      </c>
      <c r="T108" s="44">
        <f t="shared" si="47"/>
        <v>0.10859449465179867</v>
      </c>
      <c r="U108" s="44">
        <f t="shared" si="48"/>
        <v>0.1303133935821584</v>
      </c>
      <c r="V108" s="44">
        <f t="shared" si="49"/>
        <v>2.7148623662949668E-2</v>
      </c>
      <c r="W108" s="44">
        <f t="shared" si="50"/>
        <v>2.7148623662949668E-2</v>
      </c>
      <c r="X108" s="44">
        <f t="shared" si="69"/>
        <v>6.3116406248749674E-2</v>
      </c>
      <c r="Y108" s="44">
        <f t="shared" si="70"/>
        <v>0.18513352322973858</v>
      </c>
      <c r="Z108" s="32">
        <f t="shared" si="57"/>
        <v>1.0722118133118009E-4</v>
      </c>
      <c r="AA108" s="32">
        <f t="shared" si="58"/>
        <v>1.1808330139413484E-4</v>
      </c>
      <c r="AB108" s="32">
        <f t="shared" si="59"/>
        <v>0</v>
      </c>
      <c r="AC108" s="32">
        <f t="shared" si="60"/>
        <v>8.2652953048345021E-7</v>
      </c>
      <c r="AE108" s="19">
        <f t="shared" si="61"/>
        <v>4.2413381242233368E-5</v>
      </c>
      <c r="AF108" s="19">
        <f t="shared" si="62"/>
        <v>3.0781321893039779E-5</v>
      </c>
      <c r="AG108" s="19">
        <f t="shared" si="63"/>
        <v>1.9613408606322941E-5</v>
      </c>
      <c r="AH108" s="19">
        <f t="shared" si="64"/>
        <v>0.13341311154189944</v>
      </c>
      <c r="AI108" s="19">
        <f t="shared" si="65"/>
        <v>0.13893953214689317</v>
      </c>
    </row>
    <row r="109" spans="1:35" x14ac:dyDescent="0.25">
      <c r="A109" s="45">
        <f t="shared" si="66"/>
        <v>148</v>
      </c>
      <c r="B109" s="32">
        <f t="shared" si="51"/>
        <v>3.1015634967161936</v>
      </c>
      <c r="C109" s="28">
        <f t="shared" si="42"/>
        <v>1.0740206124137452E-4</v>
      </c>
      <c r="D109" s="33">
        <f t="shared" si="52"/>
        <v>2.0740206124137452E-4</v>
      </c>
      <c r="E109" s="28">
        <f t="shared" si="43"/>
        <v>1E-4</v>
      </c>
      <c r="F109" s="34">
        <f t="shared" si="67"/>
        <v>1.1235803780002517E-6</v>
      </c>
      <c r="G109" s="30">
        <f t="shared" si="44"/>
        <v>-9.8876419621999752E-5</v>
      </c>
      <c r="H109" s="30">
        <f t="shared" si="72"/>
        <v>2.0000000000000001E-4</v>
      </c>
      <c r="I109" s="31">
        <f t="shared" si="71"/>
        <v>-2.9887641962199975E-4</v>
      </c>
      <c r="J109" s="30">
        <f t="shared" si="53"/>
        <v>0.99989147435838055</v>
      </c>
      <c r="K109" s="30">
        <f t="shared" si="54"/>
        <v>0</v>
      </c>
      <c r="L109" s="29">
        <v>9.1109999999999997E-2</v>
      </c>
      <c r="M109" s="29">
        <v>0.12055600499999999</v>
      </c>
      <c r="N109" s="37">
        <f t="shared" si="55"/>
        <v>9.1109999999999997E-2</v>
      </c>
      <c r="O109" s="37">
        <f t="shared" si="56"/>
        <v>0.12055600499999999</v>
      </c>
      <c r="P109" s="32">
        <f t="shared" si="68"/>
        <v>0.2</v>
      </c>
      <c r="Q109" s="32">
        <f t="shared" si="45"/>
        <v>0.13979669379635459</v>
      </c>
      <c r="R109" s="43">
        <v>86</v>
      </c>
      <c r="S109" s="44">
        <f t="shared" si="46"/>
        <v>2.0740206124137452E-4</v>
      </c>
      <c r="T109" s="44">
        <f t="shared" si="47"/>
        <v>0.10593355232291821</v>
      </c>
      <c r="U109" s="44">
        <f t="shared" si="48"/>
        <v>0.12712026278750185</v>
      </c>
      <c r="V109" s="44">
        <f t="shared" si="49"/>
        <v>2.6483388080729552E-2</v>
      </c>
      <c r="W109" s="44">
        <f t="shared" si="50"/>
        <v>2.6483388080729552E-2</v>
      </c>
      <c r="X109" s="44">
        <f t="shared" si="69"/>
        <v>3.6821354278532538E-2</v>
      </c>
      <c r="Y109" s="44">
        <f t="shared" si="70"/>
        <v>0.19004442142256886</v>
      </c>
      <c r="Z109" s="32">
        <f t="shared" si="57"/>
        <v>1.0451736088492061E-4</v>
      </c>
      <c r="AA109" s="32">
        <f t="shared" si="58"/>
        <v>1.0109042061649955E-4</v>
      </c>
      <c r="AB109" s="32">
        <f t="shared" si="59"/>
        <v>0</v>
      </c>
      <c r="AC109" s="32">
        <f t="shared" si="60"/>
        <v>7.5960001603018005E-7</v>
      </c>
      <c r="AE109" s="19">
        <f t="shared" si="61"/>
        <v>3.4628361262017481E-5</v>
      </c>
      <c r="AF109" s="19">
        <f t="shared" si="62"/>
        <v>2.9813531043837275E-5</v>
      </c>
      <c r="AG109" s="19">
        <f t="shared" si="63"/>
        <v>1.8709388973988313E-5</v>
      </c>
      <c r="AH109" s="19">
        <f t="shared" si="64"/>
        <v>0.13341827422533989</v>
      </c>
      <c r="AI109" s="19">
        <f t="shared" si="65"/>
        <v>0.1389440262939145</v>
      </c>
    </row>
    <row r="110" spans="1:35" x14ac:dyDescent="0.25">
      <c r="A110" s="45">
        <f t="shared" si="66"/>
        <v>149</v>
      </c>
      <c r="B110" s="32">
        <f t="shared" si="51"/>
        <v>3.2231392288232401</v>
      </c>
      <c r="C110" s="28">
        <f t="shared" si="42"/>
        <v>8.9340926542914761E-5</v>
      </c>
      <c r="D110" s="33">
        <f t="shared" si="52"/>
        <v>1.8934092654291477E-4</v>
      </c>
      <c r="E110" s="28">
        <f t="shared" si="43"/>
        <v>1E-4</v>
      </c>
      <c r="F110" s="34">
        <f t="shared" si="67"/>
        <v>9.9597247988735329E-7</v>
      </c>
      <c r="G110" s="30">
        <f t="shared" si="44"/>
        <v>-9.9004027520112656E-5</v>
      </c>
      <c r="H110" s="30">
        <f t="shared" si="72"/>
        <v>2.0000000000000001E-4</v>
      </c>
      <c r="I110" s="31">
        <f t="shared" si="71"/>
        <v>-2.9900402752011267E-4</v>
      </c>
      <c r="J110" s="30">
        <f t="shared" si="53"/>
        <v>0.99990966310097729</v>
      </c>
      <c r="K110" s="30">
        <f t="shared" si="54"/>
        <v>0</v>
      </c>
      <c r="L110" s="29">
        <v>9.1109999999999997E-2</v>
      </c>
      <c r="M110" s="29">
        <v>0.12055600499999999</v>
      </c>
      <c r="N110" s="37">
        <f t="shared" si="55"/>
        <v>9.1109999999999997E-2</v>
      </c>
      <c r="O110" s="37">
        <f t="shared" si="56"/>
        <v>0.12055600499999999</v>
      </c>
      <c r="P110" s="32">
        <f t="shared" si="68"/>
        <v>0.4</v>
      </c>
      <c r="Q110" s="32">
        <f t="shared" si="45"/>
        <v>0.14444089275922023</v>
      </c>
      <c r="R110" s="43">
        <v>87</v>
      </c>
      <c r="S110" s="44">
        <f t="shared" si="46"/>
        <v>1.8934092654291477E-4</v>
      </c>
      <c r="T110" s="44">
        <f t="shared" si="47"/>
        <v>0.10333065551657977</v>
      </c>
      <c r="U110" s="44">
        <f>T110*$S$7</f>
        <v>0.12399678661989572</v>
      </c>
      <c r="V110" s="44">
        <f>T110*$S$3</f>
        <v>2.5832663879144943E-2</v>
      </c>
      <c r="W110" s="44">
        <f>V110*$S$5</f>
        <v>2.5832663879144943E-2</v>
      </c>
      <c r="X110" s="44">
        <f t="shared" si="69"/>
        <v>1.1999999369501085E-2</v>
      </c>
      <c r="Y110" s="44">
        <f t="shared" si="70"/>
        <v>0.19508558733050343</v>
      </c>
      <c r="Z110" s="32">
        <f t="shared" si="57"/>
        <v>1.0196753139193274E-4</v>
      </c>
      <c r="AA110" s="32">
        <f t="shared" si="58"/>
        <v>8.5658791115061507E-5</v>
      </c>
      <c r="AB110" s="32">
        <f>AK109*(BF109+BG109)+AL109*(BH109+BI109)</f>
        <v>0</v>
      </c>
      <c r="AC110" s="32">
        <f>AC109*(1-($D$5+$D$13+$D$14))</f>
        <v>6.9809022312313259E-7</v>
      </c>
      <c r="AE110" s="19">
        <f t="shared" si="61"/>
        <v>2.7718606054611208E-5</v>
      </c>
      <c r="AF110" s="19">
        <f t="shared" si="62"/>
        <v>2.8803328072817578E-5</v>
      </c>
      <c r="AG110" s="19">
        <f t="shared" si="63"/>
        <v>1.7847037340931637E-5</v>
      </c>
      <c r="AH110" s="19">
        <f t="shared" si="64"/>
        <v>0.1334229812055707</v>
      </c>
      <c r="AI110" s="19">
        <f t="shared" si="65"/>
        <v>0.13894810162349516</v>
      </c>
    </row>
    <row r="111" spans="1:35" x14ac:dyDescent="0.25">
      <c r="A111" s="45">
        <f t="shared" si="66"/>
        <v>150</v>
      </c>
      <c r="B111" s="32">
        <f t="shared" si="51"/>
        <v>3.3707116220171729</v>
      </c>
      <c r="C111" s="28">
        <f t="shared" si="42"/>
        <v>7.2852604499466515E-5</v>
      </c>
      <c r="D111" s="33">
        <f t="shared" si="52"/>
        <v>1.7285260449946652E-4</v>
      </c>
      <c r="E111" s="28">
        <f t="shared" si="43"/>
        <v>1E-4</v>
      </c>
      <c r="F111" s="34">
        <f t="shared" si="67"/>
        <v>8.8285733723692907E-7</v>
      </c>
      <c r="G111" s="30">
        <f t="shared" si="44"/>
        <v>-9.9117142662763079E-5</v>
      </c>
      <c r="H111" s="30">
        <f t="shared" si="72"/>
        <v>2.0000000000000001E-4</v>
      </c>
      <c r="I111" s="31">
        <f t="shared" si="71"/>
        <v>-2.9911714266276312E-4</v>
      </c>
      <c r="J111" s="30">
        <f t="shared" si="53"/>
        <v>0.99992626453816325</v>
      </c>
      <c r="K111" s="30">
        <f t="shared" si="54"/>
        <v>0</v>
      </c>
      <c r="L111" s="29">
        <v>9.1109999999999997E-2</v>
      </c>
      <c r="M111" s="29">
        <v>0.12055600499999999</v>
      </c>
      <c r="N111" s="37">
        <f t="shared" si="55"/>
        <v>9.1109999999999997E-2</v>
      </c>
      <c r="O111" s="37">
        <f t="shared" si="56"/>
        <v>0.12055600499999999</v>
      </c>
      <c r="P111" s="32">
        <f t="shared" si="68"/>
        <v>0.60000000000000009</v>
      </c>
      <c r="Q111" s="32">
        <f t="shared" ref="Q111:Q132" si="73">Q110</f>
        <v>0.14444089275922023</v>
      </c>
      <c r="R111" s="49">
        <v>88</v>
      </c>
      <c r="S111" s="50">
        <f t="shared" ref="S111:AC126" si="74">S110</f>
        <v>1.8934092654291477E-4</v>
      </c>
      <c r="T111" s="50">
        <f t="shared" si="74"/>
        <v>0.10333065551657977</v>
      </c>
      <c r="U111" s="50">
        <f t="shared" si="74"/>
        <v>0.12399678661989572</v>
      </c>
      <c r="V111" s="50">
        <f t="shared" si="74"/>
        <v>2.5832663879144943E-2</v>
      </c>
      <c r="W111" s="50">
        <f t="shared" si="74"/>
        <v>2.5832663879144943E-2</v>
      </c>
      <c r="X111" s="50">
        <f t="shared" si="74"/>
        <v>1.1999999369501085E-2</v>
      </c>
      <c r="Y111" s="50">
        <f t="shared" si="74"/>
        <v>0.19508558733050343</v>
      </c>
      <c r="Z111" s="32">
        <f t="shared" si="57"/>
        <v>9.9558133228394758E-5</v>
      </c>
      <c r="AA111" s="32">
        <f t="shared" si="58"/>
        <v>7.1652604562516406E-5</v>
      </c>
      <c r="AB111" s="32">
        <f>AK110*(BF110+BG110)+AL110*(BH110+BI110)</f>
        <v>0</v>
      </c>
      <c r="AC111" s="32">
        <f>AC110*(1-($D$5+$D$13+$D$14))</f>
        <v>6.415612813793604E-7</v>
      </c>
      <c r="AE111" s="19">
        <f t="shared" si="61"/>
        <v>2.1613419559122211E-5</v>
      </c>
      <c r="AF111" s="19">
        <f t="shared" si="62"/>
        <v>2.7751240997489166E-5</v>
      </c>
      <c r="AG111" s="19">
        <f t="shared" si="63"/>
        <v>1.702443314912328E-5</v>
      </c>
      <c r="AH111" s="19">
        <f t="shared" si="64"/>
        <v>0.13342726877112909</v>
      </c>
      <c r="AI111" s="19">
        <f t="shared" si="65"/>
        <v>0.1389517939356994</v>
      </c>
    </row>
    <row r="112" spans="1:35" x14ac:dyDescent="0.25">
      <c r="A112" s="45">
        <f t="shared" si="66"/>
        <v>151</v>
      </c>
      <c r="B112" s="32">
        <f t="shared" si="51"/>
        <v>3.4031807413147317</v>
      </c>
      <c r="C112" s="28">
        <f t="shared" si="42"/>
        <v>5.78001303140187E-5</v>
      </c>
      <c r="D112" s="33">
        <f t="shared" si="52"/>
        <v>1.578001303140187E-4</v>
      </c>
      <c r="E112" s="28">
        <f t="shared" si="43"/>
        <v>1E-4</v>
      </c>
      <c r="F112" s="34">
        <f t="shared" si="67"/>
        <v>7.8258897073264193E-7</v>
      </c>
      <c r="G112" s="30">
        <f t="shared" si="44"/>
        <v>-9.9217411029267367E-5</v>
      </c>
      <c r="H112" s="30">
        <f t="shared" si="72"/>
        <v>2.0000000000000001E-4</v>
      </c>
      <c r="I112" s="31">
        <f t="shared" si="71"/>
        <v>-2.9921741102926738E-4</v>
      </c>
      <c r="J112" s="30">
        <f t="shared" si="53"/>
        <v>0.99994141728071528</v>
      </c>
      <c r="K112" s="30">
        <f t="shared" si="54"/>
        <v>0</v>
      </c>
      <c r="L112" s="29">
        <v>9.1109999999999997E-2</v>
      </c>
      <c r="M112" s="29">
        <v>0.12055600499999999</v>
      </c>
      <c r="N112" s="37">
        <f t="shared" si="55"/>
        <v>9.1109999999999997E-2</v>
      </c>
      <c r="O112" s="37">
        <f t="shared" si="56"/>
        <v>0.12055600499999999</v>
      </c>
      <c r="P112" s="32">
        <f t="shared" si="68"/>
        <v>0.8</v>
      </c>
      <c r="Q112" s="32">
        <f t="shared" si="73"/>
        <v>0.14444089275922023</v>
      </c>
      <c r="R112" s="49">
        <v>89</v>
      </c>
      <c r="S112" s="50">
        <f t="shared" si="74"/>
        <v>1.8934092654291477E-4</v>
      </c>
      <c r="T112" s="50">
        <f t="shared" si="74"/>
        <v>0.10333065551657977</v>
      </c>
      <c r="U112" s="50">
        <f t="shared" si="74"/>
        <v>0.12399678661989572</v>
      </c>
      <c r="V112" s="50">
        <f t="shared" si="74"/>
        <v>2.5832663879144943E-2</v>
      </c>
      <c r="W112" s="50">
        <f t="shared" si="74"/>
        <v>2.5832663879144943E-2</v>
      </c>
      <c r="X112" s="50">
        <f t="shared" si="74"/>
        <v>1.1999999369501085E-2</v>
      </c>
      <c r="Y112" s="50">
        <f t="shared" si="74"/>
        <v>0.19508558733050343</v>
      </c>
      <c r="Z112" s="32">
        <f t="shared" si="74"/>
        <v>9.9558133228394758E-5</v>
      </c>
      <c r="AA112" s="32">
        <f t="shared" si="74"/>
        <v>7.1652604562516406E-5</v>
      </c>
      <c r="AB112" s="32">
        <f t="shared" si="74"/>
        <v>0</v>
      </c>
      <c r="AC112" s="32">
        <f t="shared" si="74"/>
        <v>6.415612813793604E-7</v>
      </c>
      <c r="AE112" s="19">
        <f t="shared" si="61"/>
        <v>1.6984149449461536E-5</v>
      </c>
      <c r="AF112" s="19">
        <f t="shared" si="62"/>
        <v>2.5739916855963613E-5</v>
      </c>
      <c r="AG112" s="19">
        <f t="shared" si="63"/>
        <v>1.6239744362737913E-5</v>
      </c>
      <c r="AH112" s="19">
        <f t="shared" si="64"/>
        <v>0.13343126816804024</v>
      </c>
      <c r="AI112" s="19">
        <f t="shared" si="65"/>
        <v>0.13895521982182582</v>
      </c>
    </row>
    <row r="113" spans="1:35" x14ac:dyDescent="0.25">
      <c r="A113" s="45">
        <f t="shared" si="66"/>
        <v>152</v>
      </c>
      <c r="B113" s="32">
        <f t="shared" si="51"/>
        <v>3.2742795195942</v>
      </c>
      <c r="C113" s="28">
        <f t="shared" si="42"/>
        <v>4.4058466456015351E-5</v>
      </c>
      <c r="D113" s="33">
        <f t="shared" si="52"/>
        <v>1.4405846645601536E-4</v>
      </c>
      <c r="E113" s="28">
        <f t="shared" si="43"/>
        <v>1E-4</v>
      </c>
      <c r="F113" s="34">
        <f t="shared" si="67"/>
        <v>6.9370833914020724E-7</v>
      </c>
      <c r="G113" s="30">
        <f t="shared" si="44"/>
        <v>-9.9306291660859798E-5</v>
      </c>
      <c r="H113" s="30">
        <f t="shared" si="72"/>
        <v>2.0000000000000001E-4</v>
      </c>
      <c r="I113" s="31">
        <f t="shared" si="71"/>
        <v>-2.9930629166085979E-4</v>
      </c>
      <c r="J113" s="30">
        <f t="shared" si="53"/>
        <v>0.99995524782520473</v>
      </c>
      <c r="K113" s="30">
        <f t="shared" si="54"/>
        <v>0</v>
      </c>
      <c r="L113" s="29">
        <v>9.1109999999999997E-2</v>
      </c>
      <c r="M113" s="29">
        <v>0.12055600499999999</v>
      </c>
      <c r="N113" s="37">
        <f t="shared" si="55"/>
        <v>9.1109999999999997E-2</v>
      </c>
      <c r="O113" s="37">
        <f t="shared" si="56"/>
        <v>0.12055600499999999</v>
      </c>
      <c r="P113" s="32">
        <f t="shared" si="68"/>
        <v>0</v>
      </c>
      <c r="Q113" s="32">
        <f t="shared" si="73"/>
        <v>0.14444089275922023</v>
      </c>
      <c r="R113" s="49">
        <v>90</v>
      </c>
      <c r="S113" s="50">
        <f t="shared" si="74"/>
        <v>1.8934092654291477E-4</v>
      </c>
      <c r="T113" s="50">
        <f t="shared" si="74"/>
        <v>0.10333065551657977</v>
      </c>
      <c r="U113" s="50">
        <f t="shared" si="74"/>
        <v>0.12399678661989572</v>
      </c>
      <c r="V113" s="50">
        <f t="shared" si="74"/>
        <v>2.5832663879144943E-2</v>
      </c>
      <c r="W113" s="50">
        <f t="shared" si="74"/>
        <v>2.5832663879144943E-2</v>
      </c>
      <c r="X113" s="50">
        <f t="shared" si="74"/>
        <v>1.1999999369501085E-2</v>
      </c>
      <c r="Y113" s="50">
        <f t="shared" si="74"/>
        <v>0.19508558733050343</v>
      </c>
      <c r="Z113" s="32">
        <f t="shared" si="74"/>
        <v>9.9558133228394758E-5</v>
      </c>
      <c r="AA113" s="32">
        <f t="shared" si="74"/>
        <v>7.1652604562516406E-5</v>
      </c>
      <c r="AB113" s="32">
        <f t="shared" si="74"/>
        <v>0</v>
      </c>
      <c r="AC113" s="32">
        <f t="shared" si="74"/>
        <v>6.415612813793604E-7</v>
      </c>
      <c r="AE113" s="19">
        <f t="shared" si="61"/>
        <v>1.3455927080249938E-5</v>
      </c>
      <c r="AF113" s="19">
        <f t="shared" si="62"/>
        <v>2.3287779092242867E-5</v>
      </c>
      <c r="AG113" s="19">
        <f t="shared" si="63"/>
        <v>1.5491223387996287E-5</v>
      </c>
      <c r="AH113" s="19">
        <f t="shared" si="64"/>
        <v>0.13343489858084226</v>
      </c>
      <c r="AI113" s="19">
        <f t="shared" si="65"/>
        <v>0.1389583182901315</v>
      </c>
    </row>
    <row r="114" spans="1:35" x14ac:dyDescent="0.25">
      <c r="A114" s="45">
        <f t="shared" si="66"/>
        <v>153</v>
      </c>
      <c r="B114" s="32">
        <f t="shared" si="51"/>
        <v>2.9307854517535232</v>
      </c>
      <c r="C114" s="28">
        <f t="shared" si="42"/>
        <v>3.1513464002603898E-5</v>
      </c>
      <c r="D114" s="33">
        <f t="shared" si="52"/>
        <v>1.315134640026039E-4</v>
      </c>
      <c r="E114" s="28">
        <f t="shared" si="43"/>
        <v>1E-4</v>
      </c>
      <c r="F114" s="34">
        <f t="shared" si="67"/>
        <v>6.1492210827114909E-7</v>
      </c>
      <c r="G114" s="30">
        <f t="shared" si="44"/>
        <v>-9.9385077891728859E-5</v>
      </c>
      <c r="H114" s="30">
        <f t="shared" si="72"/>
        <v>2.0000000000000001E-4</v>
      </c>
      <c r="I114" s="31">
        <f t="shared" si="71"/>
        <v>-2.9938507789172887E-4</v>
      </c>
      <c r="J114" s="30">
        <f t="shared" si="53"/>
        <v>0.999967871613889</v>
      </c>
      <c r="K114" s="30">
        <f t="shared" si="54"/>
        <v>0</v>
      </c>
      <c r="L114" s="29">
        <v>9.1109999999999997E-2</v>
      </c>
      <c r="M114" s="29">
        <v>0.12055600499999999</v>
      </c>
      <c r="N114" s="37">
        <f t="shared" si="55"/>
        <v>9.1109999999999997E-2</v>
      </c>
      <c r="O114" s="37">
        <f t="shared" si="56"/>
        <v>0.12055600499999999</v>
      </c>
      <c r="P114" s="32">
        <f t="shared" si="68"/>
        <v>0.2</v>
      </c>
      <c r="Q114" s="32">
        <f t="shared" si="73"/>
        <v>0.14444089275922023</v>
      </c>
      <c r="R114" s="49">
        <v>91</v>
      </c>
      <c r="S114" s="50">
        <f t="shared" si="74"/>
        <v>1.8934092654291477E-4</v>
      </c>
      <c r="T114" s="50">
        <f t="shared" si="74"/>
        <v>0.10333065551657977</v>
      </c>
      <c r="U114" s="50">
        <f t="shared" si="74"/>
        <v>0.12399678661989572</v>
      </c>
      <c r="V114" s="50">
        <f t="shared" si="74"/>
        <v>2.5832663879144943E-2</v>
      </c>
      <c r="W114" s="50">
        <f t="shared" si="74"/>
        <v>2.5832663879144943E-2</v>
      </c>
      <c r="X114" s="50">
        <f t="shared" si="74"/>
        <v>1.1999999369501085E-2</v>
      </c>
      <c r="Y114" s="50">
        <f t="shared" si="74"/>
        <v>0.19508558733050343</v>
      </c>
      <c r="Z114" s="32">
        <f t="shared" si="74"/>
        <v>9.9558133228394758E-5</v>
      </c>
      <c r="AA114" s="32">
        <f t="shared" si="74"/>
        <v>7.1652604562516406E-5</v>
      </c>
      <c r="AB114" s="32">
        <f t="shared" si="74"/>
        <v>0</v>
      </c>
      <c r="AC114" s="32">
        <f t="shared" si="74"/>
        <v>6.415612813793604E-7</v>
      </c>
      <c r="AE114" s="19">
        <f t="shared" si="61"/>
        <v>1.0752566000267616E-5</v>
      </c>
      <c r="AF114" s="19">
        <f t="shared" si="62"/>
        <v>2.071600424218053E-5</v>
      </c>
      <c r="AG114" s="19">
        <f t="shared" si="63"/>
        <v>1.4777203181069315E-5</v>
      </c>
      <c r="AH114" s="19">
        <f t="shared" si="64"/>
        <v>0.13343813379305866</v>
      </c>
      <c r="AI114" s="19">
        <f t="shared" si="65"/>
        <v>0.13896107223405207</v>
      </c>
    </row>
    <row r="115" spans="1:35" x14ac:dyDescent="0.25">
      <c r="A115" s="45">
        <f t="shared" si="66"/>
        <v>154</v>
      </c>
      <c r="B115" s="32">
        <f t="shared" si="51"/>
        <v>2.3138718410583543</v>
      </c>
      <c r="C115" s="28">
        <f t="shared" si="42"/>
        <v>2.0060914429108044E-5</v>
      </c>
      <c r="D115" s="33">
        <f t="shared" si="52"/>
        <v>1.2006091442910805E-4</v>
      </c>
      <c r="E115" s="28">
        <f t="shared" si="43"/>
        <v>1E-4</v>
      </c>
      <c r="F115" s="34">
        <f t="shared" si="67"/>
        <v>5.4508383120966075E-7</v>
      </c>
      <c r="G115" s="30">
        <f t="shared" si="44"/>
        <v>-9.9454916168790342E-5</v>
      </c>
      <c r="H115" s="30">
        <f t="shared" si="72"/>
        <v>2.0000000000000001E-4</v>
      </c>
      <c r="I115" s="31">
        <f t="shared" si="71"/>
        <v>-2.9945491616879035E-4</v>
      </c>
      <c r="J115" s="30">
        <f t="shared" si="53"/>
        <v>0.99997939400173974</v>
      </c>
      <c r="K115" s="30">
        <f t="shared" si="54"/>
        <v>0</v>
      </c>
      <c r="L115" s="29">
        <v>9.1109999999999997E-2</v>
      </c>
      <c r="M115" s="29">
        <v>0.12055600499999999</v>
      </c>
      <c r="N115" s="37">
        <f t="shared" si="55"/>
        <v>9.1109999999999997E-2</v>
      </c>
      <c r="O115" s="37">
        <f t="shared" si="56"/>
        <v>0.12055600499999999</v>
      </c>
      <c r="P115" s="32">
        <f t="shared" si="68"/>
        <v>0.4</v>
      </c>
      <c r="Q115" s="32">
        <f t="shared" si="73"/>
        <v>0.14444089275922023</v>
      </c>
      <c r="R115" s="49">
        <v>92</v>
      </c>
      <c r="S115" s="50">
        <f t="shared" si="74"/>
        <v>1.8934092654291477E-4</v>
      </c>
      <c r="T115" s="50">
        <f t="shared" si="74"/>
        <v>0.10333065551657977</v>
      </c>
      <c r="U115" s="50">
        <f t="shared" si="74"/>
        <v>0.12399678661989572</v>
      </c>
      <c r="V115" s="50">
        <f t="shared" si="74"/>
        <v>2.5832663879144943E-2</v>
      </c>
      <c r="W115" s="50">
        <f t="shared" si="74"/>
        <v>2.5832663879144943E-2</v>
      </c>
      <c r="X115" s="50">
        <f t="shared" si="74"/>
        <v>1.1999999369501085E-2</v>
      </c>
      <c r="Y115" s="50">
        <f t="shared" si="74"/>
        <v>0.19508558733050343</v>
      </c>
      <c r="Z115" s="32">
        <f t="shared" si="74"/>
        <v>9.9558133228394758E-5</v>
      </c>
      <c r="AA115" s="32">
        <f t="shared" si="74"/>
        <v>7.1652604562516406E-5</v>
      </c>
      <c r="AB115" s="32">
        <f t="shared" si="74"/>
        <v>0</v>
      </c>
      <c r="AC115" s="32">
        <f t="shared" si="74"/>
        <v>6.415612813793604E-7</v>
      </c>
      <c r="AE115" s="19">
        <f>AE114*(1-V114-W114-Y114)+$D$5*AG114+X114*AF114</f>
        <v>8.6698468226020136E-6</v>
      </c>
      <c r="AF115" s="19">
        <f t="shared" si="62"/>
        <v>1.8214981963229373E-5</v>
      </c>
      <c r="AG115" s="19">
        <f t="shared" si="63"/>
        <v>1.409609353537633E-5</v>
      </c>
      <c r="AH115" s="19">
        <f t="shared" si="64"/>
        <v>0.13344098027843962</v>
      </c>
      <c r="AI115" s="19">
        <f t="shared" si="65"/>
        <v>0.13896349059977342</v>
      </c>
    </row>
    <row r="116" spans="1:35" x14ac:dyDescent="0.25">
      <c r="A116" s="45">
        <f t="shared" si="66"/>
        <v>155</v>
      </c>
      <c r="B116" s="32">
        <f t="shared" si="51"/>
        <v>1.3613128199616311</v>
      </c>
      <c r="C116" s="28">
        <f t="shared" si="42"/>
        <v>9.6056839721612167E-6</v>
      </c>
      <c r="D116" s="33">
        <f t="shared" si="52"/>
        <v>1.0960568397216122E-4</v>
      </c>
      <c r="E116" s="28">
        <f t="shared" si="43"/>
        <v>1E-4</v>
      </c>
      <c r="F116" s="34">
        <f t="shared" si="67"/>
        <v>4.8317726594924907E-7</v>
      </c>
      <c r="G116" s="30">
        <f t="shared" si="44"/>
        <v>-9.9516822734050755E-5</v>
      </c>
      <c r="H116" s="30">
        <f t="shared" si="72"/>
        <v>2.0000000000000001E-4</v>
      </c>
      <c r="I116" s="31">
        <f t="shared" si="71"/>
        <v>-2.9951682273405075E-4</v>
      </c>
      <c r="J116" s="30">
        <f t="shared" si="53"/>
        <v>0.9999899111387619</v>
      </c>
      <c r="K116" s="30">
        <f t="shared" si="54"/>
        <v>0</v>
      </c>
      <c r="L116" s="29">
        <v>9.1109999999999997E-2</v>
      </c>
      <c r="M116" s="29">
        <v>0.12055600499999999</v>
      </c>
      <c r="N116" s="37">
        <f t="shared" si="55"/>
        <v>9.1109999999999997E-2</v>
      </c>
      <c r="O116" s="37">
        <f t="shared" si="56"/>
        <v>0.12055600499999999</v>
      </c>
      <c r="P116" s="32">
        <f t="shared" si="68"/>
        <v>0.60000000000000009</v>
      </c>
      <c r="Q116" s="32">
        <f t="shared" si="73"/>
        <v>0.14444089275922023</v>
      </c>
      <c r="R116" s="49">
        <v>93</v>
      </c>
      <c r="S116" s="50">
        <f t="shared" si="74"/>
        <v>1.8934092654291477E-4</v>
      </c>
      <c r="T116" s="50">
        <f t="shared" si="74"/>
        <v>0.10333065551657977</v>
      </c>
      <c r="U116" s="50">
        <f t="shared" si="74"/>
        <v>0.12399678661989572</v>
      </c>
      <c r="V116" s="50">
        <f t="shared" si="74"/>
        <v>2.5832663879144943E-2</v>
      </c>
      <c r="W116" s="50">
        <f t="shared" si="74"/>
        <v>2.5832663879144943E-2</v>
      </c>
      <c r="X116" s="50">
        <f t="shared" si="74"/>
        <v>1.1999999369501085E-2</v>
      </c>
      <c r="Y116" s="50">
        <f t="shared" si="74"/>
        <v>0.19508558733050343</v>
      </c>
      <c r="Z116" s="32">
        <f t="shared" si="74"/>
        <v>9.9558133228394758E-5</v>
      </c>
      <c r="AA116" s="32">
        <f t="shared" si="74"/>
        <v>7.1652604562516406E-5</v>
      </c>
      <c r="AB116" s="32">
        <f t="shared" si="74"/>
        <v>0</v>
      </c>
      <c r="AC116" s="32">
        <f t="shared" si="74"/>
        <v>6.415612813793604E-7</v>
      </c>
      <c r="AE116" s="19">
        <f t="shared" si="61"/>
        <v>7.0561915169740002E-6</v>
      </c>
      <c r="AF116" s="19">
        <f t="shared" si="62"/>
        <v>1.5889657528257953E-5</v>
      </c>
      <c r="AG116" s="19">
        <f t="shared" si="63"/>
        <v>1.344637754000889E-5</v>
      </c>
      <c r="AH116" s="19">
        <f t="shared" si="64"/>
        <v>0.13344346284291025</v>
      </c>
      <c r="AI116" s="19">
        <f t="shared" si="65"/>
        <v>0.13896559673103875</v>
      </c>
    </row>
    <row r="117" spans="1:35" x14ac:dyDescent="0.25">
      <c r="A117" s="45">
        <f t="shared" si="66"/>
        <v>156</v>
      </c>
      <c r="B117" s="32">
        <f t="shared" si="51"/>
        <v>0.17245392221334149</v>
      </c>
      <c r="C117" s="28">
        <f t="shared" si="42"/>
        <v>1.0000000000000002E-6</v>
      </c>
      <c r="D117" s="33">
        <f t="shared" si="52"/>
        <v>1.0006092337484897E-4</v>
      </c>
      <c r="E117" s="28">
        <f t="shared" si="43"/>
        <v>1E-4</v>
      </c>
      <c r="F117" s="34">
        <f t="shared" si="67"/>
        <v>4.2830158768806575E-7</v>
      </c>
      <c r="G117" s="30">
        <f t="shared" si="44"/>
        <v>-9.9571698412311937E-5</v>
      </c>
      <c r="H117" s="30">
        <f t="shared" si="72"/>
        <v>2.0000000000000001E-4</v>
      </c>
      <c r="I117" s="31">
        <f t="shared" si="71"/>
        <v>-2.9957169841231192E-4</v>
      </c>
      <c r="J117" s="30">
        <f t="shared" si="53"/>
        <v>0.99999857169841222</v>
      </c>
      <c r="K117" s="30">
        <f t="shared" si="54"/>
        <v>0</v>
      </c>
      <c r="L117" s="29">
        <v>9.1109999999999997E-2</v>
      </c>
      <c r="M117" s="29">
        <v>0.12055600499999999</v>
      </c>
      <c r="N117" s="37">
        <f t="shared" si="55"/>
        <v>9.1109999999999997E-2</v>
      </c>
      <c r="O117" s="37">
        <f t="shared" si="56"/>
        <v>0.12055600499999999</v>
      </c>
      <c r="P117" s="32">
        <f t="shared" si="68"/>
        <v>0.8</v>
      </c>
      <c r="Q117" s="32">
        <f t="shared" si="73"/>
        <v>0.14444089275922023</v>
      </c>
      <c r="R117" s="49">
        <v>94</v>
      </c>
      <c r="S117" s="50">
        <f t="shared" si="74"/>
        <v>1.8934092654291477E-4</v>
      </c>
      <c r="T117" s="50">
        <f t="shared" si="74"/>
        <v>0.10333065551657977</v>
      </c>
      <c r="U117" s="50">
        <f t="shared" si="74"/>
        <v>0.12399678661989572</v>
      </c>
      <c r="V117" s="50">
        <f t="shared" si="74"/>
        <v>2.5832663879144943E-2</v>
      </c>
      <c r="W117" s="50">
        <f t="shared" si="74"/>
        <v>2.5832663879144943E-2</v>
      </c>
      <c r="X117" s="50">
        <f t="shared" si="74"/>
        <v>1.1999999369501085E-2</v>
      </c>
      <c r="Y117" s="50">
        <f t="shared" si="74"/>
        <v>0.19508558733050343</v>
      </c>
      <c r="Z117" s="32">
        <f t="shared" si="74"/>
        <v>9.9558133228394758E-5</v>
      </c>
      <c r="AA117" s="32">
        <f t="shared" si="74"/>
        <v>7.1652604562516406E-5</v>
      </c>
      <c r="AB117" s="32">
        <f t="shared" si="74"/>
        <v>0</v>
      </c>
      <c r="AC117" s="32">
        <f t="shared" si="74"/>
        <v>6.415612813793604E-7</v>
      </c>
      <c r="AE117" s="19">
        <f t="shared" si="61"/>
        <v>5.798650370867805E-6</v>
      </c>
      <c r="AF117" s="19">
        <f t="shared" si="62"/>
        <v>1.3790252363207217E-5</v>
      </c>
      <c r="AG117" s="19">
        <f t="shared" si="63"/>
        <v>1.2826608201392621E-5</v>
      </c>
      <c r="AH117" s="19">
        <f t="shared" si="64"/>
        <v>0.13344561538960797</v>
      </c>
      <c r="AI117" s="19">
        <f t="shared" si="65"/>
        <v>0.13896742089999081</v>
      </c>
    </row>
    <row r="118" spans="1:35" x14ac:dyDescent="0.25">
      <c r="A118" s="45">
        <f t="shared" si="66"/>
        <v>157</v>
      </c>
      <c r="B118" s="32">
        <f t="shared" si="51"/>
        <v>0.2077829140708215</v>
      </c>
      <c r="C118" s="28">
        <f t="shared" si="42"/>
        <v>1.0000000000000002E-6</v>
      </c>
      <c r="D118" s="33">
        <f t="shared" si="52"/>
        <v>9.1347346449390299E-5</v>
      </c>
      <c r="E118" s="28">
        <f t="shared" si="43"/>
        <v>1E-4</v>
      </c>
      <c r="F118" s="34">
        <f t="shared" si="67"/>
        <v>3.7965828060169097E-7</v>
      </c>
      <c r="G118" s="30">
        <f t="shared" si="44"/>
        <v>-9.9620341719398314E-5</v>
      </c>
      <c r="H118" s="30">
        <f t="shared" si="72"/>
        <v>2.0000000000000001E-4</v>
      </c>
      <c r="I118" s="31">
        <f t="shared" si="71"/>
        <v>-2.9962034171939834E-4</v>
      </c>
      <c r="J118" s="30">
        <f t="shared" si="53"/>
        <v>0.99999862034171938</v>
      </c>
      <c r="K118" s="30">
        <f t="shared" si="54"/>
        <v>0</v>
      </c>
      <c r="L118" s="29">
        <v>9.1109999999999997E-2</v>
      </c>
      <c r="M118" s="29">
        <v>0.12055600499999999</v>
      </c>
      <c r="N118" s="37">
        <f t="shared" si="55"/>
        <v>9.1109999999999997E-2</v>
      </c>
      <c r="O118" s="37">
        <f t="shared" si="56"/>
        <v>0.12055600499999999</v>
      </c>
      <c r="P118" s="32">
        <f t="shared" si="68"/>
        <v>0</v>
      </c>
      <c r="Q118" s="32">
        <f t="shared" si="73"/>
        <v>0.14444089275922023</v>
      </c>
      <c r="R118" s="49">
        <v>95</v>
      </c>
      <c r="S118" s="50">
        <f t="shared" si="74"/>
        <v>1.8934092654291477E-4</v>
      </c>
      <c r="T118" s="50">
        <f t="shared" si="74"/>
        <v>0.10333065551657977</v>
      </c>
      <c r="U118" s="50">
        <f t="shared" si="74"/>
        <v>0.12399678661989572</v>
      </c>
      <c r="V118" s="50">
        <f t="shared" si="74"/>
        <v>2.5832663879144943E-2</v>
      </c>
      <c r="W118" s="50">
        <f t="shared" si="74"/>
        <v>2.5832663879144943E-2</v>
      </c>
      <c r="X118" s="50">
        <f t="shared" si="74"/>
        <v>1.1999999369501085E-2</v>
      </c>
      <c r="Y118" s="50">
        <f t="shared" si="74"/>
        <v>0.19508558733050343</v>
      </c>
      <c r="Z118" s="32">
        <f t="shared" si="74"/>
        <v>9.9558133228394758E-5</v>
      </c>
      <c r="AA118" s="32">
        <f t="shared" si="74"/>
        <v>7.1652604562516406E-5</v>
      </c>
      <c r="AB118" s="32">
        <f t="shared" si="74"/>
        <v>0</v>
      </c>
      <c r="AC118" s="32">
        <f t="shared" si="74"/>
        <v>6.415612813793604E-7</v>
      </c>
      <c r="AE118" s="19">
        <f t="shared" si="61"/>
        <v>4.8127152536668943E-6</v>
      </c>
      <c r="AF118" s="19">
        <f t="shared" si="62"/>
        <v>1.1932898493026605E-5</v>
      </c>
      <c r="AG118" s="19">
        <f t="shared" si="63"/>
        <v>1.2235405220663145E-5</v>
      </c>
      <c r="AH118" s="19">
        <f t="shared" si="64"/>
        <v>0.13344747513117367</v>
      </c>
      <c r="AI118" s="19">
        <f t="shared" si="65"/>
        <v>0.13896899565039322</v>
      </c>
    </row>
    <row r="119" spans="1:35" x14ac:dyDescent="0.25">
      <c r="A119" s="45">
        <f t="shared" si="66"/>
        <v>158</v>
      </c>
      <c r="B119" s="32">
        <f t="shared" si="51"/>
        <v>0.24783798470070909</v>
      </c>
      <c r="C119" s="28">
        <f t="shared" si="42"/>
        <v>1.0000000000000002E-6</v>
      </c>
      <c r="D119" s="33">
        <f t="shared" si="52"/>
        <v>8.339257146453985E-5</v>
      </c>
      <c r="E119" s="28">
        <f t="shared" si="43"/>
        <v>1E-4</v>
      </c>
      <c r="F119" s="34">
        <f t="shared" si="67"/>
        <v>3.3653951835081809E-7</v>
      </c>
      <c r="G119" s="30">
        <f t="shared" si="44"/>
        <v>-9.9663460481649188E-5</v>
      </c>
      <c r="H119" s="30">
        <f t="shared" si="72"/>
        <v>2.0000000000000001E-4</v>
      </c>
      <c r="I119" s="31">
        <f t="shared" si="71"/>
        <v>-2.9966346048164921E-4</v>
      </c>
      <c r="J119" s="30">
        <f t="shared" si="53"/>
        <v>0.99999866346048172</v>
      </c>
      <c r="K119" s="30">
        <f t="shared" si="54"/>
        <v>0</v>
      </c>
      <c r="L119" s="29">
        <v>9.1109999999999997E-2</v>
      </c>
      <c r="M119" s="29">
        <v>0.12055600499999999</v>
      </c>
      <c r="N119" s="37">
        <f t="shared" si="55"/>
        <v>9.1109999999999997E-2</v>
      </c>
      <c r="O119" s="37">
        <f t="shared" si="56"/>
        <v>0.12055600499999999</v>
      </c>
      <c r="P119" s="32">
        <f t="shared" si="68"/>
        <v>0.2</v>
      </c>
      <c r="Q119" s="32">
        <f t="shared" si="73"/>
        <v>0.14444089275922023</v>
      </c>
      <c r="R119" s="49">
        <v>96</v>
      </c>
      <c r="S119" s="50">
        <f t="shared" si="74"/>
        <v>1.8934092654291477E-4</v>
      </c>
      <c r="T119" s="50">
        <f t="shared" si="74"/>
        <v>0.10333065551657977</v>
      </c>
      <c r="U119" s="50">
        <f t="shared" si="74"/>
        <v>0.12399678661989572</v>
      </c>
      <c r="V119" s="50">
        <f t="shared" si="74"/>
        <v>2.5832663879144943E-2</v>
      </c>
      <c r="W119" s="50">
        <f t="shared" si="74"/>
        <v>2.5832663879144943E-2</v>
      </c>
      <c r="X119" s="50">
        <f t="shared" si="74"/>
        <v>1.1999999369501085E-2</v>
      </c>
      <c r="Y119" s="50">
        <f t="shared" si="74"/>
        <v>0.19508558733050343</v>
      </c>
      <c r="Z119" s="32">
        <f t="shared" si="74"/>
        <v>9.9558133228394758E-5</v>
      </c>
      <c r="AA119" s="32">
        <f t="shared" si="74"/>
        <v>7.1652604562516406E-5</v>
      </c>
      <c r="AB119" s="32">
        <f t="shared" si="74"/>
        <v>0</v>
      </c>
      <c r="AC119" s="32">
        <f t="shared" si="74"/>
        <v>6.415612813793604E-7</v>
      </c>
      <c r="AE119" s="19">
        <f>AE118*(1-V118-W118-Y118)+$D$5*AG118+X118*AF118</f>
        <v>4.0348940103253633E-6</v>
      </c>
      <c r="AF119" s="19">
        <f t="shared" si="62"/>
        <v>1.0313347234770371E-5</v>
      </c>
      <c r="AG119" s="19">
        <f>AG118*(1-$D$5-$D$14)</f>
        <v>1.1671451919578947E-5</v>
      </c>
      <c r="AH119" s="19">
        <f t="shared" si="64"/>
        <v>0.13344907909749737</v>
      </c>
      <c r="AI119" s="19">
        <f t="shared" si="65"/>
        <v>0.13897035300987223</v>
      </c>
    </row>
    <row r="120" spans="1:35" x14ac:dyDescent="0.25">
      <c r="A120" s="45">
        <f t="shared" si="66"/>
        <v>159</v>
      </c>
      <c r="B120" s="32">
        <f t="shared" si="51"/>
        <v>0.29263026187202101</v>
      </c>
      <c r="C120" s="28">
        <f t="shared" si="42"/>
        <v>1.0000000000000002E-6</v>
      </c>
      <c r="D120" s="33">
        <f t="shared" si="52"/>
        <v>7.6130519886763527E-5</v>
      </c>
      <c r="E120" s="28">
        <f t="shared" si="43"/>
        <v>1E-4</v>
      </c>
      <c r="F120" s="34">
        <f t="shared" si="67"/>
        <v>2.9831786424440804E-7</v>
      </c>
      <c r="G120" s="30">
        <f t="shared" si="44"/>
        <v>-9.9701682135755595E-5</v>
      </c>
      <c r="H120" s="30">
        <f t="shared" si="72"/>
        <v>2.0000000000000001E-4</v>
      </c>
      <c r="I120" s="31">
        <f t="shared" si="71"/>
        <v>-2.9970168213575563E-4</v>
      </c>
      <c r="J120" s="30">
        <f t="shared" si="53"/>
        <v>0.99999870168213578</v>
      </c>
      <c r="K120" s="30">
        <f t="shared" si="54"/>
        <v>0</v>
      </c>
      <c r="L120" s="29">
        <v>9.1109999999999997E-2</v>
      </c>
      <c r="M120" s="29">
        <v>0.12055600499999999</v>
      </c>
      <c r="N120" s="37">
        <f t="shared" si="55"/>
        <v>9.1109999999999997E-2</v>
      </c>
      <c r="O120" s="37">
        <f t="shared" si="56"/>
        <v>0.12055600499999999</v>
      </c>
      <c r="P120" s="32">
        <f t="shared" si="68"/>
        <v>0.4</v>
      </c>
      <c r="Q120" s="32">
        <f t="shared" si="73"/>
        <v>0.14444089275922023</v>
      </c>
      <c r="R120" s="49">
        <v>97</v>
      </c>
      <c r="S120" s="50">
        <f t="shared" si="74"/>
        <v>1.8934092654291477E-4</v>
      </c>
      <c r="T120" s="50">
        <f t="shared" si="74"/>
        <v>0.10333065551657977</v>
      </c>
      <c r="U120" s="50">
        <f t="shared" si="74"/>
        <v>0.12399678661989572</v>
      </c>
      <c r="V120" s="50">
        <f t="shared" si="74"/>
        <v>2.5832663879144943E-2</v>
      </c>
      <c r="W120" s="50">
        <f t="shared" si="74"/>
        <v>2.5832663879144943E-2</v>
      </c>
      <c r="X120" s="50">
        <f t="shared" si="74"/>
        <v>1.1999999369501085E-2</v>
      </c>
      <c r="Y120" s="50">
        <f t="shared" si="74"/>
        <v>0.19508558733050343</v>
      </c>
      <c r="Z120" s="32">
        <f t="shared" si="74"/>
        <v>9.9558133228394758E-5</v>
      </c>
      <c r="AA120" s="32">
        <f t="shared" si="74"/>
        <v>7.1652604562516406E-5</v>
      </c>
      <c r="AB120" s="32">
        <f t="shared" si="74"/>
        <v>0</v>
      </c>
      <c r="AC120" s="32">
        <f t="shared" si="74"/>
        <v>6.415612813793604E-7</v>
      </c>
      <c r="AE120" s="19">
        <f t="shared" si="61"/>
        <v>3.4172815675411601E-6</v>
      </c>
      <c r="AF120" s="19">
        <f t="shared" si="62"/>
        <v>8.9159483207496644E-6</v>
      </c>
      <c r="AG120" s="19">
        <f t="shared" si="63"/>
        <v>1.1133492308124793E-5</v>
      </c>
      <c r="AH120" s="19">
        <f t="shared" si="64"/>
        <v>0.13345046215147455</v>
      </c>
      <c r="AI120" s="19">
        <f t="shared" si="65"/>
        <v>0.13897152292686332</v>
      </c>
    </row>
    <row r="121" spans="1:35" x14ac:dyDescent="0.25">
      <c r="A121" s="45">
        <f t="shared" si="66"/>
        <v>160</v>
      </c>
      <c r="B121" s="32">
        <f t="shared" si="51"/>
        <v>0.34204659289077116</v>
      </c>
      <c r="C121" s="28">
        <f t="shared" si="42"/>
        <v>1.0000000000000002E-6</v>
      </c>
      <c r="D121" s="33">
        <f t="shared" si="52"/>
        <v>6.9500867480665326E-5</v>
      </c>
      <c r="E121" s="28">
        <f t="shared" si="43"/>
        <v>1E-4</v>
      </c>
      <c r="F121" s="34">
        <f t="shared" si="67"/>
        <v>2.6443714118166571E-7</v>
      </c>
      <c r="G121" s="30">
        <f t="shared" si="44"/>
        <v>-9.9735562858818344E-5</v>
      </c>
      <c r="H121" s="30">
        <f t="shared" si="72"/>
        <v>2.0000000000000001E-4</v>
      </c>
      <c r="I121" s="31">
        <f t="shared" si="71"/>
        <v>-2.9973556285881834E-4</v>
      </c>
      <c r="J121" s="30">
        <f t="shared" si="53"/>
        <v>0.9999987355628589</v>
      </c>
      <c r="K121" s="30">
        <f t="shared" si="54"/>
        <v>0</v>
      </c>
      <c r="L121" s="29">
        <v>9.1109999999999997E-2</v>
      </c>
      <c r="M121" s="29">
        <v>0.12055600499999999</v>
      </c>
      <c r="N121" s="37">
        <f t="shared" si="55"/>
        <v>9.1109999999999997E-2</v>
      </c>
      <c r="O121" s="37">
        <f t="shared" si="56"/>
        <v>0.12055600499999999</v>
      </c>
      <c r="P121" s="32">
        <f t="shared" si="68"/>
        <v>0.60000000000000009</v>
      </c>
      <c r="Q121" s="32">
        <f t="shared" si="73"/>
        <v>0.14444089275922023</v>
      </c>
      <c r="R121" s="49">
        <v>98</v>
      </c>
      <c r="S121" s="50">
        <f t="shared" si="74"/>
        <v>1.8934092654291477E-4</v>
      </c>
      <c r="T121" s="50">
        <f t="shared" si="74"/>
        <v>0.10333065551657977</v>
      </c>
      <c r="U121" s="50">
        <f t="shared" si="74"/>
        <v>0.12399678661989572</v>
      </c>
      <c r="V121" s="50">
        <f t="shared" si="74"/>
        <v>2.5832663879144943E-2</v>
      </c>
      <c r="W121" s="50">
        <f t="shared" si="74"/>
        <v>2.5832663879144943E-2</v>
      </c>
      <c r="X121" s="50">
        <f t="shared" si="74"/>
        <v>1.1999999369501085E-2</v>
      </c>
      <c r="Y121" s="50">
        <f t="shared" si="74"/>
        <v>0.19508558733050343</v>
      </c>
      <c r="Z121" s="32">
        <f t="shared" si="74"/>
        <v>9.9558133228394758E-5</v>
      </c>
      <c r="AA121" s="32">
        <f t="shared" si="74"/>
        <v>7.1652604562516406E-5</v>
      </c>
      <c r="AB121" s="32">
        <f t="shared" si="74"/>
        <v>0</v>
      </c>
      <c r="AC121" s="32">
        <f t="shared" si="74"/>
        <v>6.415612813793604E-7</v>
      </c>
      <c r="AE121" s="19">
        <f t="shared" si="61"/>
        <v>2.9235783100442669E-6</v>
      </c>
      <c r="AF121" s="19">
        <f t="shared" si="62"/>
        <v>7.7194209008899861E-6</v>
      </c>
      <c r="AG121" s="19">
        <f t="shared" si="63"/>
        <v>1.0620328287274962E-5</v>
      </c>
      <c r="AH121" s="19">
        <f t="shared" si="64"/>
        <v>0.13345165597790212</v>
      </c>
      <c r="AI121" s="19">
        <f t="shared" si="65"/>
        <v>0.13897253249513397</v>
      </c>
    </row>
    <row r="122" spans="1:35" x14ac:dyDescent="0.25">
      <c r="A122" s="45">
        <f t="shared" si="66"/>
        <v>161</v>
      </c>
      <c r="B122" s="32">
        <f t="shared" si="51"/>
        <v>0.39585772618411202</v>
      </c>
      <c r="C122" s="28">
        <f t="shared" si="42"/>
        <v>1.0000000000000002E-6</v>
      </c>
      <c r="D122" s="33">
        <f t="shared" si="52"/>
        <v>6.3448543209079517E-5</v>
      </c>
      <c r="E122" s="28">
        <f t="shared" si="43"/>
        <v>1E-4</v>
      </c>
      <c r="F122" s="34">
        <f t="shared" si="67"/>
        <v>2.344043385180644E-7</v>
      </c>
      <c r="G122" s="30">
        <f t="shared" si="44"/>
        <v>-9.9765595661481936E-5</v>
      </c>
      <c r="H122" s="30">
        <f t="shared" si="72"/>
        <v>2.0000000000000001E-4</v>
      </c>
      <c r="I122" s="31">
        <f t="shared" si="71"/>
        <v>-2.9976559566148196E-4</v>
      </c>
      <c r="J122" s="30">
        <f t="shared" si="53"/>
        <v>0.99999876559566159</v>
      </c>
      <c r="K122" s="30">
        <f t="shared" si="54"/>
        <v>0</v>
      </c>
      <c r="L122" s="29">
        <v>9.1109999999999997E-2</v>
      </c>
      <c r="M122" s="29">
        <v>0.12055600499999999</v>
      </c>
      <c r="N122" s="37">
        <f t="shared" si="55"/>
        <v>9.1109999999999997E-2</v>
      </c>
      <c r="O122" s="37">
        <f t="shared" si="56"/>
        <v>0.12055600499999999</v>
      </c>
      <c r="P122" s="32">
        <f t="shared" si="68"/>
        <v>0.8</v>
      </c>
      <c r="Q122" s="32">
        <f t="shared" si="73"/>
        <v>0.14444089275922023</v>
      </c>
      <c r="R122" s="49">
        <v>99</v>
      </c>
      <c r="S122" s="50">
        <f t="shared" si="74"/>
        <v>1.8934092654291477E-4</v>
      </c>
      <c r="T122" s="50">
        <f t="shared" si="74"/>
        <v>0.10333065551657977</v>
      </c>
      <c r="U122" s="50">
        <f t="shared" si="74"/>
        <v>0.12399678661989572</v>
      </c>
      <c r="V122" s="50">
        <f t="shared" si="74"/>
        <v>2.5832663879144943E-2</v>
      </c>
      <c r="W122" s="50">
        <f t="shared" si="74"/>
        <v>2.5832663879144943E-2</v>
      </c>
      <c r="X122" s="50">
        <f t="shared" si="74"/>
        <v>1.1999999369501085E-2</v>
      </c>
      <c r="Y122" s="50">
        <f t="shared" si="74"/>
        <v>0.19508558733050343</v>
      </c>
      <c r="Z122" s="32">
        <f t="shared" si="74"/>
        <v>9.9558133228394758E-5</v>
      </c>
      <c r="AA122" s="32">
        <f t="shared" si="74"/>
        <v>7.1652604562516406E-5</v>
      </c>
      <c r="AB122" s="32">
        <f t="shared" si="74"/>
        <v>0</v>
      </c>
      <c r="AC122" s="32">
        <f t="shared" si="74"/>
        <v>6.415612813793604E-7</v>
      </c>
      <c r="AE122" s="19">
        <f t="shared" si="61"/>
        <v>2.5261601172712836E-6</v>
      </c>
      <c r="AF122" s="19">
        <f t="shared" si="62"/>
        <v>6.7004665604618399E-6</v>
      </c>
      <c r="AG122" s="19">
        <f t="shared" si="63"/>
        <v>1.0130816980686457E-5</v>
      </c>
      <c r="AH122" s="19">
        <f t="shared" si="64"/>
        <v>0.13345268868510421</v>
      </c>
      <c r="AI122" s="19">
        <f t="shared" si="65"/>
        <v>0.13897340567177169</v>
      </c>
    </row>
    <row r="123" spans="1:35" x14ac:dyDescent="0.25">
      <c r="A123" s="45">
        <f t="shared" si="66"/>
        <v>162</v>
      </c>
      <c r="B123" s="32">
        <f t="shared" si="51"/>
        <v>0.45373807522985909</v>
      </c>
      <c r="C123" s="28">
        <f t="shared" si="42"/>
        <v>1.0000000000000002E-6</v>
      </c>
      <c r="D123" s="33">
        <f t="shared" si="52"/>
        <v>5.7923271770303562E-5</v>
      </c>
      <c r="E123" s="28">
        <f t="shared" si="43"/>
        <v>1E-4</v>
      </c>
      <c r="F123" s="34">
        <f t="shared" si="67"/>
        <v>2.0778243808930149E-7</v>
      </c>
      <c r="G123" s="30">
        <f t="shared" si="44"/>
        <v>-9.9792217561910703E-5</v>
      </c>
      <c r="H123" s="30">
        <f t="shared" si="72"/>
        <v>2.0000000000000001E-4</v>
      </c>
      <c r="I123" s="31">
        <f t="shared" si="71"/>
        <v>-2.9979221756191071E-4</v>
      </c>
      <c r="J123" s="30">
        <f t="shared" si="53"/>
        <v>0.99999879221756183</v>
      </c>
      <c r="K123" s="30">
        <f t="shared" si="54"/>
        <v>0</v>
      </c>
      <c r="L123" s="29">
        <v>9.1109999999999997E-2</v>
      </c>
      <c r="M123" s="29">
        <v>0.12055600499999999</v>
      </c>
      <c r="N123" s="37">
        <f t="shared" si="55"/>
        <v>9.1109999999999997E-2</v>
      </c>
      <c r="O123" s="37">
        <f t="shared" si="56"/>
        <v>0.12055600499999999</v>
      </c>
      <c r="P123" s="32">
        <f t="shared" si="68"/>
        <v>0</v>
      </c>
      <c r="Q123" s="32">
        <f t="shared" si="73"/>
        <v>0.14444089275922023</v>
      </c>
      <c r="R123" s="49">
        <v>100</v>
      </c>
      <c r="S123" s="50">
        <f t="shared" si="74"/>
        <v>1.8934092654291477E-4</v>
      </c>
      <c r="T123" s="50">
        <f t="shared" si="74"/>
        <v>0.10333065551657977</v>
      </c>
      <c r="U123" s="50">
        <f t="shared" si="74"/>
        <v>0.12399678661989572</v>
      </c>
      <c r="V123" s="50">
        <f t="shared" si="74"/>
        <v>2.5832663879144943E-2</v>
      </c>
      <c r="W123" s="50">
        <f t="shared" si="74"/>
        <v>2.5832663879144943E-2</v>
      </c>
      <c r="X123" s="50">
        <f t="shared" si="74"/>
        <v>1.1999999369501085E-2</v>
      </c>
      <c r="Y123" s="50">
        <f t="shared" si="74"/>
        <v>0.19508558733050343</v>
      </c>
      <c r="Z123" s="32">
        <f t="shared" si="74"/>
        <v>9.9558133228394758E-5</v>
      </c>
      <c r="AA123" s="32">
        <f t="shared" si="74"/>
        <v>7.1652604562516406E-5</v>
      </c>
      <c r="AB123" s="32">
        <f t="shared" si="74"/>
        <v>0</v>
      </c>
      <c r="AC123" s="32">
        <f t="shared" si="74"/>
        <v>6.415612813793604E-7</v>
      </c>
      <c r="AE123" s="19">
        <f t="shared" si="61"/>
        <v>2.2039146692580523E-6</v>
      </c>
      <c r="AF123" s="19">
        <f t="shared" si="62"/>
        <v>5.8359459850423861E-6</v>
      </c>
      <c r="AG123" s="19">
        <f t="shared" si="63"/>
        <v>9.6638681893796228E-6</v>
      </c>
      <c r="AH123" s="19">
        <f t="shared" si="64"/>
        <v>0.13345358477887179</v>
      </c>
      <c r="AI123" s="19">
        <f t="shared" si="65"/>
        <v>0.13897416329281886</v>
      </c>
    </row>
    <row r="124" spans="1:35" x14ac:dyDescent="0.25">
      <c r="A124" s="45">
        <f t="shared" si="66"/>
        <v>163</v>
      </c>
      <c r="B124" s="32">
        <f t="shared" si="51"/>
        <v>0.51529453156312532</v>
      </c>
      <c r="C124" s="28">
        <f t="shared" si="42"/>
        <v>1.0000000000000002E-6</v>
      </c>
      <c r="D124" s="33">
        <f t="shared" si="52"/>
        <v>5.2879155972431029E-5</v>
      </c>
      <c r="E124" s="28">
        <f t="shared" si="43"/>
        <v>1E-4</v>
      </c>
      <c r="F124" s="34">
        <f t="shared" si="67"/>
        <v>1.8418405500206744E-7</v>
      </c>
      <c r="G124" s="30">
        <f t="shared" si="44"/>
        <v>-9.9815815944997934E-5</v>
      </c>
      <c r="H124" s="30">
        <f t="shared" si="72"/>
        <v>2.0000000000000001E-4</v>
      </c>
      <c r="I124" s="31">
        <f t="shared" si="71"/>
        <v>-2.9981581594499792E-4</v>
      </c>
      <c r="J124" s="30">
        <f t="shared" si="53"/>
        <v>0.99999881581594507</v>
      </c>
      <c r="K124" s="30">
        <f t="shared" si="54"/>
        <v>0</v>
      </c>
      <c r="L124" s="29">
        <v>9.1109999999999997E-2</v>
      </c>
      <c r="M124" s="29">
        <v>0.12055600499999999</v>
      </c>
      <c r="N124" s="37">
        <f t="shared" si="55"/>
        <v>9.1109999999999997E-2</v>
      </c>
      <c r="O124" s="37">
        <f t="shared" si="56"/>
        <v>0.12055600499999999</v>
      </c>
      <c r="P124" s="32">
        <f t="shared" si="68"/>
        <v>0.2</v>
      </c>
      <c r="Q124" s="32">
        <f t="shared" si="73"/>
        <v>0.14444089275922023</v>
      </c>
      <c r="R124" s="49">
        <v>101</v>
      </c>
      <c r="S124" s="50">
        <f t="shared" si="74"/>
        <v>1.8934092654291477E-4</v>
      </c>
      <c r="T124" s="50">
        <f t="shared" si="74"/>
        <v>0.10333065551657977</v>
      </c>
      <c r="U124" s="50">
        <f t="shared" si="74"/>
        <v>0.12399678661989572</v>
      </c>
      <c r="V124" s="50">
        <f t="shared" si="74"/>
        <v>2.5832663879144943E-2</v>
      </c>
      <c r="W124" s="50">
        <f t="shared" si="74"/>
        <v>2.5832663879144943E-2</v>
      </c>
      <c r="X124" s="50">
        <f t="shared" si="74"/>
        <v>1.1999999369501085E-2</v>
      </c>
      <c r="Y124" s="50">
        <f t="shared" si="74"/>
        <v>0.19508558733050343</v>
      </c>
      <c r="Z124" s="32">
        <f t="shared" si="74"/>
        <v>9.9558133228394758E-5</v>
      </c>
      <c r="AA124" s="32">
        <f t="shared" si="74"/>
        <v>7.1652604562516406E-5</v>
      </c>
      <c r="AB124" s="32">
        <f t="shared" si="74"/>
        <v>0</v>
      </c>
      <c r="AC124" s="32">
        <f t="shared" si="74"/>
        <v>6.415612813793604E-7</v>
      </c>
      <c r="AE124" s="19">
        <f t="shared" si="61"/>
        <v>1.9406377105663049E-6</v>
      </c>
      <c r="AF124" s="19">
        <f>AF123*(1-T123-U123-X123)+AG123*$D$14+Y123*AE123</f>
        <v>5.1041125224115228E-6</v>
      </c>
      <c r="AG124" s="19">
        <f t="shared" si="63"/>
        <v>9.2184419637373926E-6</v>
      </c>
      <c r="AH124" s="19">
        <f t="shared" si="64"/>
        <v>0.13345436535040769</v>
      </c>
      <c r="AI124" s="19">
        <f t="shared" si="65"/>
        <v>0.13897482325792992</v>
      </c>
    </row>
    <row r="125" spans="1:35" x14ac:dyDescent="0.25">
      <c r="A125" s="45">
        <f t="shared" si="66"/>
        <v>164</v>
      </c>
      <c r="B125" s="32">
        <f t="shared" si="51"/>
        <v>0.58010031286292141</v>
      </c>
      <c r="C125" s="28">
        <f t="shared" si="42"/>
        <v>1.0000000000000002E-6</v>
      </c>
      <c r="D125" s="33">
        <f t="shared" si="52"/>
        <v>4.8274295475661698E-5</v>
      </c>
      <c r="E125" s="28">
        <f t="shared" si="43"/>
        <v>1E-4</v>
      </c>
      <c r="F125" s="34">
        <f t="shared" si="67"/>
        <v>1.6326580065647668E-7</v>
      </c>
      <c r="G125" s="30">
        <f t="shared" si="44"/>
        <v>-9.9836734199343531E-5</v>
      </c>
      <c r="H125" s="30">
        <f t="shared" si="72"/>
        <v>2.0000000000000001E-4</v>
      </c>
      <c r="I125" s="31">
        <f t="shared" si="71"/>
        <v>-2.9983673419934351E-4</v>
      </c>
      <c r="J125" s="30">
        <f t="shared" si="53"/>
        <v>0.99999883673419931</v>
      </c>
      <c r="K125" s="30">
        <f t="shared" si="54"/>
        <v>0</v>
      </c>
      <c r="L125" s="29">
        <v>9.1109999999999997E-2</v>
      </c>
      <c r="M125" s="29">
        <v>0.12055600499999999</v>
      </c>
      <c r="N125" s="37">
        <f t="shared" si="55"/>
        <v>9.1109999999999997E-2</v>
      </c>
      <c r="O125" s="37">
        <f t="shared" si="56"/>
        <v>0.12055600499999999</v>
      </c>
      <c r="P125" s="32">
        <f t="shared" si="68"/>
        <v>0.4</v>
      </c>
      <c r="Q125" s="32">
        <f t="shared" si="73"/>
        <v>0.14444089275922023</v>
      </c>
      <c r="R125" s="49">
        <v>102</v>
      </c>
      <c r="S125" s="50">
        <f t="shared" si="74"/>
        <v>1.8934092654291477E-4</v>
      </c>
      <c r="T125" s="50">
        <f t="shared" si="74"/>
        <v>0.10333065551657977</v>
      </c>
      <c r="U125" s="50">
        <f t="shared" si="74"/>
        <v>0.12399678661989572</v>
      </c>
      <c r="V125" s="50">
        <f t="shared" si="74"/>
        <v>2.5832663879144943E-2</v>
      </c>
      <c r="W125" s="50">
        <f t="shared" si="74"/>
        <v>2.5832663879144943E-2</v>
      </c>
      <c r="X125" s="50">
        <f t="shared" si="74"/>
        <v>1.1999999369501085E-2</v>
      </c>
      <c r="Y125" s="50">
        <f t="shared" si="74"/>
        <v>0.19508558733050343</v>
      </c>
      <c r="Z125" s="32">
        <f t="shared" si="74"/>
        <v>9.9558133228394758E-5</v>
      </c>
      <c r="AA125" s="32">
        <f t="shared" si="74"/>
        <v>7.1652604562516406E-5</v>
      </c>
      <c r="AB125" s="32">
        <f t="shared" si="74"/>
        <v>0</v>
      </c>
      <c r="AC125" s="32">
        <f t="shared" si="74"/>
        <v>6.415612813793604E-7</v>
      </c>
      <c r="AE125" s="19">
        <f>AE124*(1-V124-W124-Y124)+$D$5*AG124+X124*AF124</f>
        <v>1.7238397874063924E-6</v>
      </c>
      <c r="AF125" s="19">
        <f t="shared" si="62"/>
        <v>4.4852375944199891E-6</v>
      </c>
      <c r="AG125" s="19">
        <f t="shared" si="63"/>
        <v>8.7935462874157674E-6</v>
      </c>
      <c r="AH125" s="19">
        <f t="shared" si="64"/>
        <v>0.13345504837580069</v>
      </c>
      <c r="AI125" s="19">
        <f t="shared" si="65"/>
        <v>0.13897540080106438</v>
      </c>
    </row>
    <row r="126" spans="1:35" x14ac:dyDescent="0.25">
      <c r="A126" s="45">
        <f t="shared" si="66"/>
        <v>165</v>
      </c>
      <c r="B126" s="32">
        <f t="shared" si="51"/>
        <v>0.64772927447895279</v>
      </c>
      <c r="C126" s="28">
        <f t="shared" si="42"/>
        <v>1.0000000000000002E-6</v>
      </c>
      <c r="D126" s="33">
        <f t="shared" si="52"/>
        <v>4.4070438735566584E-5</v>
      </c>
      <c r="E126" s="28">
        <f t="shared" si="43"/>
        <v>1E-4</v>
      </c>
      <c r="F126" s="34">
        <f t="shared" si="67"/>
        <v>1.4472328597446272E-7</v>
      </c>
      <c r="G126" s="30">
        <f t="shared" si="44"/>
        <v>-9.9855276714025539E-5</v>
      </c>
      <c r="H126" s="30">
        <f t="shared" si="72"/>
        <v>2.0000000000000001E-4</v>
      </c>
      <c r="I126" s="31">
        <f t="shared" si="71"/>
        <v>-2.9985527671402552E-4</v>
      </c>
      <c r="J126" s="30">
        <f t="shared" si="53"/>
        <v>0.99999885527671395</v>
      </c>
      <c r="K126" s="30">
        <f t="shared" si="54"/>
        <v>0</v>
      </c>
      <c r="L126" s="29">
        <v>9.1109999999999997E-2</v>
      </c>
      <c r="M126" s="29">
        <v>0.12055600499999999</v>
      </c>
      <c r="N126" s="37">
        <f t="shared" si="55"/>
        <v>9.1109999999999997E-2</v>
      </c>
      <c r="O126" s="37">
        <f t="shared" si="56"/>
        <v>0.12055600499999999</v>
      </c>
      <c r="P126" s="32">
        <f t="shared" si="68"/>
        <v>0.60000000000000009</v>
      </c>
      <c r="Q126" s="32">
        <f t="shared" si="73"/>
        <v>0.14444089275922023</v>
      </c>
      <c r="R126" s="49">
        <v>103</v>
      </c>
      <c r="S126" s="50">
        <f t="shared" si="74"/>
        <v>1.8934092654291477E-4</v>
      </c>
      <c r="T126" s="50">
        <f t="shared" si="74"/>
        <v>0.10333065551657977</v>
      </c>
      <c r="U126" s="50">
        <f t="shared" si="74"/>
        <v>0.12399678661989572</v>
      </c>
      <c r="V126" s="50">
        <f t="shared" si="74"/>
        <v>2.5832663879144943E-2</v>
      </c>
      <c r="W126" s="50">
        <f t="shared" si="74"/>
        <v>2.5832663879144943E-2</v>
      </c>
      <c r="X126" s="50">
        <f t="shared" si="74"/>
        <v>1.1999999369501085E-2</v>
      </c>
      <c r="Y126" s="50">
        <f t="shared" si="74"/>
        <v>0.19508558733050343</v>
      </c>
      <c r="Z126" s="32">
        <f t="shared" si="74"/>
        <v>9.9558133228394758E-5</v>
      </c>
      <c r="AA126" s="32">
        <f t="shared" si="74"/>
        <v>7.1652604562516406E-5</v>
      </c>
      <c r="AB126" s="32">
        <f t="shared" si="74"/>
        <v>0</v>
      </c>
      <c r="AC126" s="32">
        <f t="shared" si="74"/>
        <v>6.415612813793604E-7</v>
      </c>
      <c r="AE126" s="19">
        <f t="shared" si="61"/>
        <v>1.5438548779571858E-6</v>
      </c>
      <c r="AF126" s="19">
        <f t="shared" si="62"/>
        <v>3.9618535859446821E-6</v>
      </c>
      <c r="AG126" s="19">
        <f t="shared" si="63"/>
        <v>8.3882348680072941E-6</v>
      </c>
      <c r="AH126" s="19">
        <f t="shared" si="64"/>
        <v>0.13345564906222343</v>
      </c>
      <c r="AI126" s="19">
        <f t="shared" si="65"/>
        <v>0.13897590879497898</v>
      </c>
    </row>
    <row r="127" spans="1:35" x14ac:dyDescent="0.25">
      <c r="A127" s="45">
        <f t="shared" si="66"/>
        <v>166</v>
      </c>
      <c r="B127" s="32">
        <f t="shared" si="51"/>
        <v>0.71778654614638904</v>
      </c>
      <c r="C127" s="28">
        <f t="shared" si="42"/>
        <v>1.0000000000000002E-6</v>
      </c>
      <c r="D127" s="33">
        <f t="shared" si="52"/>
        <v>4.0232665256078615E-5</v>
      </c>
      <c r="E127" s="28">
        <f t="shared" si="43"/>
        <v>1E-4</v>
      </c>
      <c r="F127" s="34">
        <f t="shared" si="67"/>
        <v>1.2828669212430832E-7</v>
      </c>
      <c r="G127" s="30">
        <f t="shared" si="44"/>
        <v>-9.987171330787569E-5</v>
      </c>
      <c r="H127" s="30">
        <f t="shared" si="72"/>
        <v>2.0000000000000001E-4</v>
      </c>
      <c r="I127" s="31">
        <f t="shared" si="71"/>
        <v>-2.9987171330787571E-4</v>
      </c>
      <c r="J127" s="30">
        <f t="shared" si="53"/>
        <v>0.99999887171330781</v>
      </c>
      <c r="K127" s="30">
        <f t="shared" si="54"/>
        <v>0</v>
      </c>
      <c r="L127" s="29">
        <v>9.1109999999999997E-2</v>
      </c>
      <c r="M127" s="29">
        <v>0.12055600499999999</v>
      </c>
      <c r="N127" s="37">
        <f t="shared" si="55"/>
        <v>9.1109999999999997E-2</v>
      </c>
      <c r="O127" s="37">
        <f t="shared" si="56"/>
        <v>0.12055600499999999</v>
      </c>
      <c r="P127" s="32">
        <f t="shared" si="68"/>
        <v>0.8</v>
      </c>
      <c r="Q127" s="32">
        <f t="shared" si="73"/>
        <v>0.14444089275922023</v>
      </c>
      <c r="R127" s="49">
        <v>104</v>
      </c>
      <c r="S127" s="50">
        <f t="shared" ref="S127:AC132" si="75">S126</f>
        <v>1.8934092654291477E-4</v>
      </c>
      <c r="T127" s="50">
        <f t="shared" si="75"/>
        <v>0.10333065551657977</v>
      </c>
      <c r="U127" s="50">
        <f t="shared" si="75"/>
        <v>0.12399678661989572</v>
      </c>
      <c r="V127" s="50">
        <f t="shared" si="75"/>
        <v>2.5832663879144943E-2</v>
      </c>
      <c r="W127" s="50">
        <f t="shared" si="75"/>
        <v>2.5832663879144943E-2</v>
      </c>
      <c r="X127" s="50">
        <f t="shared" si="75"/>
        <v>1.1999999369501085E-2</v>
      </c>
      <c r="Y127" s="50">
        <f t="shared" si="75"/>
        <v>0.19508558733050343</v>
      </c>
      <c r="Z127" s="32">
        <f t="shared" si="75"/>
        <v>9.9558133228394758E-5</v>
      </c>
      <c r="AA127" s="32">
        <f t="shared" si="75"/>
        <v>7.1652604562516406E-5</v>
      </c>
      <c r="AB127" s="32">
        <f t="shared" si="75"/>
        <v>0</v>
      </c>
      <c r="AC127" s="32">
        <f t="shared" si="75"/>
        <v>6.415612813793604E-7</v>
      </c>
      <c r="AE127" s="19">
        <f t="shared" si="61"/>
        <v>1.393171835511187E-6</v>
      </c>
      <c r="AF127" s="19">
        <f t="shared" si="62"/>
        <v>3.5187646567679487E-6</v>
      </c>
      <c r="AG127" s="19">
        <f t="shared" si="63"/>
        <v>8.0016050295371045E-6</v>
      </c>
      <c r="AH127" s="19">
        <f t="shared" si="64"/>
        <v>0.13345618020122127</v>
      </c>
      <c r="AI127" s="19">
        <f t="shared" si="65"/>
        <v>0.13897635805779121</v>
      </c>
    </row>
    <row r="128" spans="1:35" x14ac:dyDescent="0.25">
      <c r="A128" s="45">
        <f t="shared" si="66"/>
        <v>167</v>
      </c>
      <c r="B128" s="32">
        <f t="shared" si="51"/>
        <v>0.78993254201131469</v>
      </c>
      <c r="C128" s="28">
        <f t="shared" si="42"/>
        <v>1.0000000000000002E-6</v>
      </c>
      <c r="D128" s="33">
        <f t="shared" si="52"/>
        <v>3.6729095512755745E-5</v>
      </c>
      <c r="E128" s="28">
        <f t="shared" si="43"/>
        <v>1E-4</v>
      </c>
      <c r="F128" s="34">
        <f t="shared" si="67"/>
        <v>1.1371684428932251E-7</v>
      </c>
      <c r="G128" s="30">
        <f t="shared" si="44"/>
        <v>-9.9886283155710683E-5</v>
      </c>
      <c r="H128" s="30">
        <f t="shared" si="72"/>
        <v>2.0000000000000001E-4</v>
      </c>
      <c r="I128" s="31">
        <f t="shared" si="71"/>
        <v>-2.9988628315571071E-4</v>
      </c>
      <c r="J128" s="30">
        <f t="shared" si="53"/>
        <v>0.99999888628315581</v>
      </c>
      <c r="K128" s="30">
        <f t="shared" si="54"/>
        <v>0</v>
      </c>
      <c r="L128" s="29">
        <v>9.1109999999999997E-2</v>
      </c>
      <c r="M128" s="29">
        <v>0.12055600499999999</v>
      </c>
      <c r="N128" s="37">
        <f t="shared" si="55"/>
        <v>9.1109999999999997E-2</v>
      </c>
      <c r="O128" s="37">
        <f t="shared" si="56"/>
        <v>0.12055600499999999</v>
      </c>
      <c r="P128" s="32">
        <f t="shared" si="68"/>
        <v>0</v>
      </c>
      <c r="Q128" s="32">
        <f t="shared" si="73"/>
        <v>0.14444089275922023</v>
      </c>
      <c r="R128" s="49">
        <v>105</v>
      </c>
      <c r="S128" s="50">
        <f t="shared" si="75"/>
        <v>1.8934092654291477E-4</v>
      </c>
      <c r="T128" s="50">
        <f t="shared" si="75"/>
        <v>0.10333065551657977</v>
      </c>
      <c r="U128" s="50">
        <f t="shared" si="75"/>
        <v>0.12399678661989572</v>
      </c>
      <c r="V128" s="50">
        <f t="shared" si="75"/>
        <v>2.5832663879144943E-2</v>
      </c>
      <c r="W128" s="50">
        <f t="shared" si="75"/>
        <v>2.5832663879144943E-2</v>
      </c>
      <c r="X128" s="50">
        <f t="shared" si="75"/>
        <v>1.1999999369501085E-2</v>
      </c>
      <c r="Y128" s="50">
        <f t="shared" si="75"/>
        <v>0.19508558733050343</v>
      </c>
      <c r="Z128" s="32">
        <f t="shared" si="75"/>
        <v>9.9558133228394758E-5</v>
      </c>
      <c r="AA128" s="32">
        <f t="shared" si="75"/>
        <v>7.1652604562516406E-5</v>
      </c>
      <c r="AB128" s="32">
        <f t="shared" si="75"/>
        <v>0</v>
      </c>
      <c r="AC128" s="32">
        <f t="shared" si="75"/>
        <v>6.415612813793604E-7</v>
      </c>
      <c r="AE128" s="19">
        <f t="shared" si="61"/>
        <v>1.2659308824698054E-6</v>
      </c>
      <c r="AF128" s="19">
        <f t="shared" si="62"/>
        <v>3.1429244888399779E-6</v>
      </c>
      <c r="AG128" s="19">
        <f t="shared" si="63"/>
        <v>7.6327957020978618E-6</v>
      </c>
      <c r="AH128" s="19">
        <f t="shared" si="64"/>
        <v>0.13345665250607133</v>
      </c>
      <c r="AI128" s="19">
        <f t="shared" si="65"/>
        <v>0.13897675764338957</v>
      </c>
    </row>
    <row r="129" spans="1:56" x14ac:dyDescent="0.25">
      <c r="A129" s="45">
        <f t="shared" si="66"/>
        <v>168</v>
      </c>
      <c r="B129" s="32">
        <f t="shared" si="51"/>
        <v>0.86389891635740912</v>
      </c>
      <c r="C129" s="28">
        <f t="shared" si="42"/>
        <v>1.0000000000000002E-6</v>
      </c>
      <c r="D129" s="33">
        <f t="shared" si="52"/>
        <v>3.4147221949449315E-5</v>
      </c>
      <c r="E129" s="28">
        <f t="shared" si="43"/>
        <v>1E-4</v>
      </c>
      <c r="F129" s="34">
        <f t="shared" si="67"/>
        <v>1.0326171961509471E-7</v>
      </c>
      <c r="G129" s="30">
        <f t="shared" si="44"/>
        <v>-9.9896738280384913E-5</v>
      </c>
      <c r="H129" s="30">
        <f t="shared" si="72"/>
        <v>2.0000000000000001E-4</v>
      </c>
      <c r="I129" s="31">
        <f t="shared" si="71"/>
        <v>-2.9989673828038492E-4</v>
      </c>
      <c r="J129" s="30">
        <f t="shared" si="53"/>
        <v>0.99999889673828035</v>
      </c>
      <c r="K129" s="30">
        <f t="shared" si="54"/>
        <v>0</v>
      </c>
      <c r="L129" s="29">
        <v>9.1109999999999997E-2</v>
      </c>
      <c r="M129" s="29">
        <v>0.12055600499999999</v>
      </c>
      <c r="N129" s="37">
        <f t="shared" si="55"/>
        <v>7.2887999999999994E-2</v>
      </c>
      <c r="O129" s="37">
        <f t="shared" si="56"/>
        <v>9.6444803999999995E-2</v>
      </c>
      <c r="P129" s="32">
        <f t="shared" si="68"/>
        <v>0.2</v>
      </c>
      <c r="Q129" s="32">
        <f t="shared" si="73"/>
        <v>0.14444089275922023</v>
      </c>
      <c r="R129" s="49">
        <v>106</v>
      </c>
      <c r="S129" s="50">
        <f t="shared" si="75"/>
        <v>1.8934092654291477E-4</v>
      </c>
      <c r="T129" s="50">
        <f t="shared" si="75"/>
        <v>0.10333065551657977</v>
      </c>
      <c r="U129" s="50">
        <f t="shared" si="75"/>
        <v>0.12399678661989572</v>
      </c>
      <c r="V129" s="50">
        <f t="shared" si="75"/>
        <v>2.5832663879144943E-2</v>
      </c>
      <c r="W129" s="50">
        <f t="shared" si="75"/>
        <v>2.5832663879144943E-2</v>
      </c>
      <c r="X129" s="50">
        <f t="shared" si="75"/>
        <v>1.1999999369501085E-2</v>
      </c>
      <c r="Y129" s="50">
        <f t="shared" si="75"/>
        <v>0.19508558733050343</v>
      </c>
      <c r="Z129" s="32">
        <f t="shared" si="75"/>
        <v>9.9558133228394758E-5</v>
      </c>
      <c r="AA129" s="32">
        <f t="shared" si="75"/>
        <v>7.1652604562516406E-5</v>
      </c>
      <c r="AB129" s="32">
        <f t="shared" si="75"/>
        <v>0</v>
      </c>
      <c r="AC129" s="32">
        <f t="shared" si="75"/>
        <v>6.415612813793604E-7</v>
      </c>
      <c r="AE129" s="19">
        <f t="shared" si="61"/>
        <v>1.1575428340811622E-6</v>
      </c>
      <c r="AF129" s="19">
        <f t="shared" si="62"/>
        <v>2.8232450163419812E-6</v>
      </c>
      <c r="AG129" s="19">
        <f t="shared" si="63"/>
        <v>7.2809855041462752E-6</v>
      </c>
      <c r="AH129" s="19">
        <f t="shared" si="64"/>
        <v>0.13345707492097553</v>
      </c>
      <c r="AI129" s="19">
        <f t="shared" si="65"/>
        <v>0.13897711510620422</v>
      </c>
    </row>
    <row r="130" spans="1:56" x14ac:dyDescent="0.25">
      <c r="A130" s="45">
        <f t="shared" si="66"/>
        <v>169</v>
      </c>
      <c r="B130" s="32">
        <f t="shared" si="51"/>
        <v>0.93949648105781913</v>
      </c>
      <c r="C130" s="28">
        <f t="shared" si="42"/>
        <v>1.0000000000000002E-6</v>
      </c>
      <c r="D130" s="33">
        <f t="shared" si="52"/>
        <v>3.2330635047993613E-5</v>
      </c>
      <c r="E130" s="28">
        <f t="shared" si="43"/>
        <v>1E-4</v>
      </c>
      <c r="F130" s="34">
        <f t="shared" si="67"/>
        <v>9.6056170484111402E-8</v>
      </c>
      <c r="G130" s="30">
        <f t="shared" si="44"/>
        <v>-9.9903943829515894E-5</v>
      </c>
      <c r="H130" s="30">
        <f t="shared" si="72"/>
        <v>2.0000000000000001E-4</v>
      </c>
      <c r="I130" s="31">
        <f t="shared" si="71"/>
        <v>-2.9990394382951592E-4</v>
      </c>
      <c r="J130" s="30">
        <f t="shared" si="53"/>
        <v>0.99999890394382962</v>
      </c>
      <c r="K130" s="30">
        <f t="shared" si="54"/>
        <v>0</v>
      </c>
      <c r="L130" s="29">
        <v>9.1109999999999997E-2</v>
      </c>
      <c r="M130" s="29">
        <v>0.12055600499999999</v>
      </c>
      <c r="N130" s="37">
        <f t="shared" si="55"/>
        <v>5.4665999999999999E-2</v>
      </c>
      <c r="O130" s="37">
        <f t="shared" si="56"/>
        <v>7.2333602999999996E-2</v>
      </c>
      <c r="P130" s="32">
        <f t="shared" si="68"/>
        <v>0.4</v>
      </c>
      <c r="Q130" s="32">
        <f t="shared" si="73"/>
        <v>0.14444089275922023</v>
      </c>
      <c r="R130" s="49">
        <v>107</v>
      </c>
      <c r="S130" s="50">
        <f t="shared" si="75"/>
        <v>1.8934092654291477E-4</v>
      </c>
      <c r="T130" s="50">
        <f t="shared" si="75"/>
        <v>0.10333065551657977</v>
      </c>
      <c r="U130" s="50">
        <f t="shared" si="75"/>
        <v>0.12399678661989572</v>
      </c>
      <c r="V130" s="50">
        <f t="shared" si="75"/>
        <v>2.5832663879144943E-2</v>
      </c>
      <c r="W130" s="50">
        <f t="shared" si="75"/>
        <v>2.5832663879144943E-2</v>
      </c>
      <c r="X130" s="50">
        <f t="shared" si="75"/>
        <v>1.1999999369501085E-2</v>
      </c>
      <c r="Y130" s="50">
        <f t="shared" si="75"/>
        <v>0.19508558733050343</v>
      </c>
      <c r="Z130" s="32">
        <f t="shared" si="75"/>
        <v>9.9558133228394758E-5</v>
      </c>
      <c r="AA130" s="32">
        <f t="shared" si="75"/>
        <v>7.1652604562516406E-5</v>
      </c>
      <c r="AB130" s="32">
        <f t="shared" si="75"/>
        <v>0</v>
      </c>
      <c r="AC130" s="32">
        <f t="shared" si="75"/>
        <v>6.415612813793604E-7</v>
      </c>
      <c r="AE130" s="19">
        <f t="shared" si="61"/>
        <v>1.0643999420562571E-6</v>
      </c>
      <c r="AF130" s="19">
        <f t="shared" si="62"/>
        <v>2.5503766013162596E-6</v>
      </c>
      <c r="AG130" s="19">
        <f t="shared" si="63"/>
        <v>6.9453909131902639E-6</v>
      </c>
      <c r="AH130" s="19">
        <f t="shared" si="64"/>
        <v>0.13345745489670036</v>
      </c>
      <c r="AI130" s="19">
        <f t="shared" si="65"/>
        <v>0.13897743673637741</v>
      </c>
    </row>
    <row r="131" spans="1:56" x14ac:dyDescent="0.25">
      <c r="A131" s="45">
        <f t="shared" si="66"/>
        <v>170</v>
      </c>
      <c r="B131" s="32">
        <f t="shared" si="51"/>
        <v>1.0166161745120637</v>
      </c>
      <c r="C131" s="28">
        <f t="shared" si="42"/>
        <v>1.0000000000000002E-6</v>
      </c>
      <c r="D131" s="33">
        <f t="shared" si="52"/>
        <v>3.1173589134443467E-5</v>
      </c>
      <c r="E131" s="28">
        <f t="shared" si="43"/>
        <v>1E-4</v>
      </c>
      <c r="F131" s="34">
        <f t="shared" si="67"/>
        <v>9.1534021932212302E-8</v>
      </c>
      <c r="G131" s="30">
        <f t="shared" si="44"/>
        <v>-9.9908465978067797E-5</v>
      </c>
      <c r="H131" s="30">
        <f t="shared" si="72"/>
        <v>2.0000000000000001E-4</v>
      </c>
      <c r="I131" s="31">
        <f t="shared" si="71"/>
        <v>-2.9990846597806781E-4</v>
      </c>
      <c r="J131" s="30">
        <f t="shared" si="53"/>
        <v>0.99999890846597805</v>
      </c>
      <c r="K131" s="30">
        <f t="shared" si="54"/>
        <v>0</v>
      </c>
      <c r="L131" s="29">
        <v>9.1109999999999997E-2</v>
      </c>
      <c r="M131" s="29">
        <v>0.12055600499999999</v>
      </c>
      <c r="N131" s="37">
        <f t="shared" si="55"/>
        <v>3.644399999999999E-2</v>
      </c>
      <c r="O131" s="37">
        <f t="shared" si="56"/>
        <v>4.8222401999999984E-2</v>
      </c>
      <c r="P131" s="32">
        <f t="shared" si="68"/>
        <v>0.60000000000000009</v>
      </c>
      <c r="Q131" s="32">
        <f t="shared" si="73"/>
        <v>0.14444089275922023</v>
      </c>
      <c r="R131" s="49">
        <v>108</v>
      </c>
      <c r="S131" s="50">
        <f t="shared" si="75"/>
        <v>1.8934092654291477E-4</v>
      </c>
      <c r="T131" s="50">
        <f t="shared" si="75"/>
        <v>0.10333065551657977</v>
      </c>
      <c r="U131" s="50">
        <f t="shared" si="75"/>
        <v>0.12399678661989572</v>
      </c>
      <c r="V131" s="50">
        <f t="shared" si="75"/>
        <v>2.5832663879144943E-2</v>
      </c>
      <c r="W131" s="50">
        <f t="shared" si="75"/>
        <v>2.5832663879144943E-2</v>
      </c>
      <c r="X131" s="50">
        <f t="shared" si="75"/>
        <v>1.1999999369501085E-2</v>
      </c>
      <c r="Y131" s="50">
        <f t="shared" si="75"/>
        <v>0.19508558733050343</v>
      </c>
      <c r="Z131" s="32">
        <f t="shared" si="75"/>
        <v>9.9558133228394758E-5</v>
      </c>
      <c r="AA131" s="32">
        <f t="shared" si="75"/>
        <v>7.1652604562516406E-5</v>
      </c>
      <c r="AB131" s="32">
        <f t="shared" si="75"/>
        <v>0</v>
      </c>
      <c r="AC131" s="32">
        <f t="shared" si="75"/>
        <v>6.415612813793604E-7</v>
      </c>
      <c r="AE131" s="19">
        <f t="shared" si="61"/>
        <v>9.8365541004692502E-7</v>
      </c>
      <c r="AF131" s="19">
        <f t="shared" si="62"/>
        <v>2.3164843645890227E-6</v>
      </c>
      <c r="AG131" s="19">
        <f t="shared" si="63"/>
        <v>6.6252645207926475E-6</v>
      </c>
      <c r="AH131" s="19">
        <f t="shared" si="64"/>
        <v>0.13345779863148954</v>
      </c>
      <c r="AI131" s="19">
        <f t="shared" si="65"/>
        <v>0.13897772776474937</v>
      </c>
    </row>
    <row r="132" spans="1:56" x14ac:dyDescent="0.25">
      <c r="A132" s="45">
        <f t="shared" si="66"/>
        <v>171</v>
      </c>
      <c r="B132" s="32">
        <f t="shared" si="51"/>
        <v>1.0952247641443353</v>
      </c>
      <c r="C132" s="28">
        <f t="shared" si="42"/>
        <v>1.0000000000000002E-6</v>
      </c>
      <c r="D132" s="33">
        <f t="shared" si="52"/>
        <v>3.0610688159462703E-5</v>
      </c>
      <c r="E132" s="28">
        <f t="shared" si="43"/>
        <v>1E-4</v>
      </c>
      <c r="F132" s="34">
        <f t="shared" si="67"/>
        <v>8.9353420826858959E-8</v>
      </c>
      <c r="G132" s="30">
        <f t="shared" si="44"/>
        <v>-9.9910646579173148E-5</v>
      </c>
      <c r="H132" s="30">
        <f t="shared" si="72"/>
        <v>2.0000000000000001E-4</v>
      </c>
      <c r="I132" s="31">
        <f t="shared" si="71"/>
        <v>-2.9991064657917314E-4</v>
      </c>
      <c r="J132" s="30">
        <f t="shared" si="53"/>
        <v>0.99999891064657909</v>
      </c>
      <c r="K132" s="30">
        <f t="shared" si="54"/>
        <v>0</v>
      </c>
      <c r="L132" s="29">
        <v>9.1109999999999997E-2</v>
      </c>
      <c r="M132" s="29">
        <v>0.12055600499999999</v>
      </c>
      <c r="N132" s="37">
        <f t="shared" si="55"/>
        <v>1.8221999999999995E-2</v>
      </c>
      <c r="O132" s="37">
        <f t="shared" si="56"/>
        <v>2.4111200999999992E-2</v>
      </c>
      <c r="P132" s="32">
        <f t="shared" si="68"/>
        <v>0.8</v>
      </c>
      <c r="Q132" s="32">
        <f t="shared" si="73"/>
        <v>0.14444089275922023</v>
      </c>
      <c r="R132" s="49">
        <v>109</v>
      </c>
      <c r="S132" s="50">
        <f t="shared" si="75"/>
        <v>1.8934092654291477E-4</v>
      </c>
      <c r="T132" s="50">
        <f t="shared" si="75"/>
        <v>0.10333065551657977</v>
      </c>
      <c r="U132" s="50">
        <f t="shared" si="75"/>
        <v>0.12399678661989572</v>
      </c>
      <c r="V132" s="50">
        <f t="shared" si="75"/>
        <v>2.5832663879144943E-2</v>
      </c>
      <c r="W132" s="50">
        <f t="shared" si="75"/>
        <v>2.5832663879144943E-2</v>
      </c>
      <c r="X132" s="50">
        <f t="shared" si="75"/>
        <v>1.1999999369501085E-2</v>
      </c>
      <c r="Y132" s="50">
        <f t="shared" si="75"/>
        <v>0.19508558733050343</v>
      </c>
      <c r="Z132" s="32">
        <f t="shared" si="75"/>
        <v>9.9558133228394758E-5</v>
      </c>
      <c r="AA132" s="32">
        <f t="shared" si="75"/>
        <v>7.1652604562516406E-5</v>
      </c>
      <c r="AB132" s="32">
        <f t="shared" si="75"/>
        <v>0</v>
      </c>
      <c r="AC132" s="32">
        <f t="shared" si="75"/>
        <v>6.415612813793604E-7</v>
      </c>
      <c r="AE132" s="19">
        <f t="shared" si="61"/>
        <v>9.1305459184103523E-7</v>
      </c>
      <c r="AF132" s="19">
        <f t="shared" si="62"/>
        <v>2.1150349910700378E-6</v>
      </c>
      <c r="AG132" s="19">
        <f t="shared" si="63"/>
        <v>6.3198933680050711E-6</v>
      </c>
      <c r="AH132" s="19">
        <f t="shared" si="64"/>
        <v>0.13345811127854659</v>
      </c>
      <c r="AI132" s="19">
        <f t="shared" si="65"/>
        <v>0.13897799253903684</v>
      </c>
    </row>
    <row r="133" spans="1:56" x14ac:dyDescent="0.25">
      <c r="A133" s="27"/>
      <c r="B133" s="45"/>
      <c r="C133" s="39"/>
      <c r="D133" s="40"/>
      <c r="E133" s="39"/>
      <c r="F133" s="41"/>
      <c r="G133" s="3"/>
      <c r="H133" s="3"/>
      <c r="I133" s="42"/>
      <c r="J133" s="3"/>
      <c r="K133" s="3"/>
      <c r="L133" s="20"/>
      <c r="M133" s="20"/>
      <c r="N133" s="37"/>
      <c r="O133" s="37"/>
      <c r="P133" s="32"/>
      <c r="R133" s="36"/>
      <c r="S133" s="32"/>
      <c r="Y133" s="32"/>
      <c r="AE133" s="19"/>
      <c r="AF133" s="19"/>
      <c r="AG133" s="19"/>
      <c r="AH133" s="19"/>
      <c r="AI133" s="19"/>
    </row>
    <row r="134" spans="1:56" x14ac:dyDescent="0.25">
      <c r="A134" s="27"/>
      <c r="B134" s="45"/>
      <c r="C134" s="39"/>
      <c r="D134" s="40"/>
      <c r="E134" s="39"/>
      <c r="F134" s="41"/>
      <c r="G134" s="3"/>
      <c r="H134" s="3"/>
      <c r="I134" s="42"/>
      <c r="J134" s="3"/>
      <c r="K134" s="3"/>
      <c r="L134" s="20"/>
      <c r="M134" s="20"/>
    </row>
    <row r="135" spans="1:56" x14ac:dyDescent="0.25">
      <c r="A135" s="27"/>
      <c r="B135" s="45"/>
      <c r="C135" s="39"/>
      <c r="D135" s="40"/>
      <c r="E135" s="39"/>
      <c r="F135" s="41"/>
      <c r="G135" s="3"/>
      <c r="H135" s="3"/>
      <c r="I135" s="42"/>
      <c r="J135" s="3"/>
      <c r="K135" s="3"/>
      <c r="L135" s="20"/>
      <c r="M135" s="20"/>
    </row>
    <row r="136" spans="1:56" x14ac:dyDescent="0.25">
      <c r="C136" s="3"/>
      <c r="D136" s="3"/>
      <c r="E136" s="3"/>
      <c r="F136" s="3"/>
      <c r="G136" s="3"/>
      <c r="H136" s="3"/>
      <c r="I136" s="3"/>
      <c r="J136" s="3"/>
      <c r="K136" s="3"/>
    </row>
    <row r="142" spans="1:56" x14ac:dyDescent="0.25">
      <c r="BD142" s="1">
        <f>AO102</f>
        <v>0</v>
      </c>
    </row>
  </sheetData>
  <mergeCells count="1">
    <mergeCell ref="BV4:BZ5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A10A44F72B843B3F2050434D21730" ma:contentTypeVersion="10" ma:contentTypeDescription="Create a new document." ma:contentTypeScope="" ma:versionID="e467df0748ecd453ae096fdb70cb443c">
  <xsd:schema xmlns:xsd="http://www.w3.org/2001/XMLSchema" xmlns:xs="http://www.w3.org/2001/XMLSchema" xmlns:p="http://schemas.microsoft.com/office/2006/metadata/properties" xmlns:ns2="48c9e875-e2b2-46f8-bb43-0206491d8c45" targetNamespace="http://schemas.microsoft.com/office/2006/metadata/properties" ma:root="true" ma:fieldsID="e7c71f1eada370b7c8a6dba9f14492c2" ns2:_="">
    <xsd:import namespace="48c9e875-e2b2-46f8-bb43-0206491d8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9e875-e2b2-46f8-bb43-0206491d8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72BB1E-7B41-455A-83F1-52E12B90523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48c9e875-e2b2-46f8-bb43-0206491d8c45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3B7120-CEF7-4499-8AB5-CA8490C13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c9e875-e2b2-46f8-bb43-0206491d8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D1C75C-D64F-4318-AF5C-008E10E60C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maori_male_22</vt:lpstr>
      <vt:lpstr>non-maori_male_22</vt:lpstr>
      <vt:lpstr>maori_female_22</vt:lpstr>
      <vt:lpstr>non-maori_female22</vt:lpstr>
      <vt:lpstr>maori_female_42</vt:lpstr>
      <vt:lpstr>maori_male_42</vt:lpstr>
      <vt:lpstr>non-maori_female42</vt:lpstr>
      <vt:lpstr>non-maori_male42</vt:lpstr>
      <vt:lpstr>maori_female_62</vt:lpstr>
      <vt:lpstr>maori_male_62</vt:lpstr>
      <vt:lpstr>non-maori_female62</vt:lpstr>
      <vt:lpstr>non-maori_male_62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Driss Ait Ouakrim</dc:creator>
  <cp:keywords/>
  <dc:description/>
  <cp:lastModifiedBy>Tim Wilson</cp:lastModifiedBy>
  <cp:revision/>
  <dcterms:created xsi:type="dcterms:W3CDTF">2021-05-12T01:52:19Z</dcterms:created>
  <dcterms:modified xsi:type="dcterms:W3CDTF">2021-09-29T05:58:00Z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0x01010014DA10A44F72B843B3F2050434D21730</vt:lpwstr>
  </property>
</Properties>
</file>