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ilyh\Desktop\cdl\work sample\"/>
    </mc:Choice>
  </mc:AlternateContent>
  <xr:revisionPtr revIDLastSave="0" documentId="13_ncr:1_{3A181523-2BF9-433A-AA78-BA9D8B211D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iyu's portfolio construc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17" i="1"/>
  <c r="E15" i="1"/>
  <c r="E16" i="1"/>
  <c r="E14" i="1"/>
  <c r="C15" i="1"/>
  <c r="C16" i="1"/>
  <c r="C14" i="1"/>
  <c r="B15" i="1"/>
  <c r="B16" i="1"/>
  <c r="B14" i="1"/>
  <c r="J24" i="1"/>
  <c r="J22" i="1"/>
  <c r="J23" i="1"/>
  <c r="J21" i="1"/>
  <c r="K22" i="1"/>
  <c r="K23" i="1"/>
  <c r="K21" i="1"/>
  <c r="H24" i="1"/>
  <c r="H22" i="1"/>
  <c r="H23" i="1"/>
  <c r="H21" i="1"/>
  <c r="G24" i="1"/>
  <c r="G22" i="1"/>
  <c r="G23" i="1"/>
  <c r="G21" i="1"/>
  <c r="B10" i="1"/>
  <c r="B9" i="1"/>
  <c r="F24" i="1"/>
  <c r="F22" i="1"/>
  <c r="F23" i="1"/>
  <c r="F21" i="1"/>
  <c r="E22" i="1"/>
  <c r="E23" i="1"/>
  <c r="E21" i="1"/>
  <c r="D9" i="1"/>
  <c r="E24" i="1"/>
  <c r="D22" i="1"/>
  <c r="D23" i="1"/>
  <c r="D21" i="1"/>
  <c r="C22" i="1"/>
  <c r="C23" i="1"/>
  <c r="C21" i="1"/>
  <c r="E4" i="1"/>
  <c r="E3" i="1"/>
  <c r="D3" i="1"/>
  <c r="D4" i="1"/>
  <c r="D2" i="1"/>
  <c r="E18" i="1" l="1"/>
  <c r="C18" i="1"/>
</calcChain>
</file>

<file path=xl/sharedStrings.xml><?xml version="1.0" encoding="utf-8"?>
<sst xmlns="http://schemas.openxmlformats.org/spreadsheetml/2006/main" count="38" uniqueCount="31">
  <si>
    <t>Portfolio</t>
  </si>
  <si>
    <t xml:space="preserve">Equities </t>
  </si>
  <si>
    <t>Cash</t>
  </si>
  <si>
    <t>Commissions</t>
  </si>
  <si>
    <t>Total</t>
  </si>
  <si>
    <t>Beta Target</t>
  </si>
  <si>
    <t xml:space="preserve">Beta converted in % </t>
  </si>
  <si>
    <t>Weights</t>
  </si>
  <si>
    <t>Quantity of Equities</t>
  </si>
  <si>
    <t>Total Capital needed to be increased/ decreased on equity exposure</t>
  </si>
  <si>
    <t xml:space="preserve">Increase/ decrease adjustment per equity </t>
  </si>
  <si>
    <t>Equity Equal Weight</t>
  </si>
  <si>
    <t xml:space="preserve">Portfolio Allocation </t>
  </si>
  <si>
    <t>Equities List</t>
  </si>
  <si>
    <t>Cost Basis- Share</t>
  </si>
  <si>
    <t>Total - Equity</t>
  </si>
  <si>
    <t>Current Share Price</t>
  </si>
  <si>
    <t>Currently Equity Value</t>
  </si>
  <si>
    <t>BOTZ</t>
  </si>
  <si>
    <t>DRIV</t>
  </si>
  <si>
    <t>SPYG</t>
  </si>
  <si>
    <t>Beta</t>
  </si>
  <si>
    <t>Beta goal</t>
  </si>
  <si>
    <t>Increase / decrease beta to achieve beta goal</t>
  </si>
  <si>
    <t>Weight (All Equal)</t>
  </si>
  <si>
    <t>Total pre-adjusted amount</t>
  </si>
  <si>
    <t>Increase / decrease adjustment per equity</t>
  </si>
  <si>
    <t xml:space="preserve">Adjusted amount final exposure - balanced? </t>
  </si>
  <si>
    <t>Initial cost basis per share - adjust date to the prior session</t>
  </si>
  <si>
    <t>Total initial cost basis per equity</t>
  </si>
  <si>
    <t>Total shares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</si>
</sst>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%"/>
    <numFmt numFmtId="167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5" fillId="5" borderId="3" xfId="4" applyFont="1" applyAlignment="1">
      <alignment vertical="center"/>
    </xf>
    <xf numFmtId="0" fontId="5" fillId="5" borderId="3" xfId="4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164" fontId="5" fillId="5" borderId="3" xfId="4" applyNumberFormat="1" applyFont="1" applyAlignment="1">
      <alignment vertical="center"/>
    </xf>
    <xf numFmtId="167" fontId="5" fillId="5" borderId="3" xfId="4" applyNumberFormat="1" applyFont="1" applyAlignment="1">
      <alignment vertical="center"/>
    </xf>
    <xf numFmtId="9" fontId="5" fillId="5" borderId="3" xfId="4" applyNumberFormat="1" applyFont="1" applyAlignment="1">
      <alignment vertical="center"/>
    </xf>
    <xf numFmtId="165" fontId="5" fillId="5" borderId="3" xfId="4" applyNumberFormat="1" applyFont="1" applyAlignment="1">
      <alignment vertical="center"/>
    </xf>
    <xf numFmtId="0" fontId="7" fillId="4" borderId="2" xfId="3" applyFont="1" applyAlignment="1">
      <alignment vertical="center" wrapText="1"/>
    </xf>
    <xf numFmtId="0" fontId="7" fillId="4" borderId="2" xfId="3" applyFont="1" applyAlignment="1">
      <alignment vertical="center"/>
    </xf>
    <xf numFmtId="164" fontId="7" fillId="4" borderId="2" xfId="3" applyNumberFormat="1" applyFont="1" applyAlignment="1">
      <alignment vertical="center"/>
    </xf>
    <xf numFmtId="0" fontId="8" fillId="3" borderId="1" xfId="2" applyFont="1" applyAlignment="1">
      <alignment vertical="center"/>
    </xf>
    <xf numFmtId="0" fontId="8" fillId="3" borderId="1" xfId="2" applyFont="1" applyAlignment="1">
      <alignment vertical="center" wrapText="1"/>
    </xf>
    <xf numFmtId="0" fontId="6" fillId="0" borderId="0" xfId="0" applyFont="1" applyAlignment="1">
      <alignment vertical="center" wrapText="1"/>
    </xf>
    <xf numFmtId="44" fontId="8" fillId="3" borderId="1" xfId="2" applyNumberFormat="1" applyFont="1"/>
    <xf numFmtId="0" fontId="8" fillId="3" borderId="1" xfId="2" applyFont="1"/>
    <xf numFmtId="0" fontId="9" fillId="2" borderId="1" xfId="1" applyFont="1" applyBorder="1"/>
    <xf numFmtId="0" fontId="9" fillId="2" borderId="1" xfId="1" applyFont="1" applyBorder="1" applyAlignment="1">
      <alignment wrapText="1"/>
    </xf>
    <xf numFmtId="10" fontId="9" fillId="2" borderId="1" xfId="1" applyNumberFormat="1" applyFont="1" applyBorder="1"/>
    <xf numFmtId="164" fontId="9" fillId="2" borderId="1" xfId="1" applyNumberFormat="1" applyFont="1" applyBorder="1"/>
    <xf numFmtId="44" fontId="9" fillId="2" borderId="1" xfId="1" applyNumberFormat="1" applyFont="1" applyBorder="1"/>
    <xf numFmtId="2" fontId="9" fillId="2" borderId="1" xfId="1" applyNumberFormat="1" applyFont="1" applyBorder="1"/>
  </cellXfs>
  <cellStyles count="5">
    <cellStyle name="Check Cell" xfId="4" builtinId="2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Equity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'Shiyu''s portfolio construction'!$C$13</c:f>
              <c:strCache>
                <c:ptCount val="1"/>
                <c:pt idx="0">
                  <c:v>Total - Equity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'Shiyu''s portfolio construction'!$A$14:$A$17</c:f>
              <c:strCache>
                <c:ptCount val="4"/>
                <c:pt idx="0">
                  <c:v>BOTZ</c:v>
                </c:pt>
                <c:pt idx="1">
                  <c:v>DRIV</c:v>
                </c:pt>
                <c:pt idx="2">
                  <c:v>SPYG</c:v>
                </c:pt>
                <c:pt idx="3">
                  <c:v>Cash</c:v>
                </c:pt>
              </c:strCache>
            </c:strRef>
          </c:cat>
          <c:val>
            <c:numRef>
              <c:f>'Shiyu''s portfolio construction'!$C$14:$C$17</c:f>
              <c:numCache>
                <c:formatCode>_("$"* #,##0.00_);_("$"* \(#,##0.00\);_("$"* "-"??_);_(@_)</c:formatCode>
                <c:ptCount val="4"/>
                <c:pt idx="0">
                  <c:v>65.88363832795585</c:v>
                </c:pt>
                <c:pt idx="1">
                  <c:v>66.661582067064643</c:v>
                </c:pt>
                <c:pt idx="2">
                  <c:v>67.454779604979493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EF6-955B-B323A1B27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'Shiyu''s portfolio construction'!$E$13</c:f>
              <c:strCache>
                <c:ptCount val="1"/>
                <c:pt idx="0">
                  <c:v>Currently Equity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'Shiyu''s portfolio construction'!$A$14:$A$17</c:f>
              <c:strCache>
                <c:ptCount val="4"/>
                <c:pt idx="0">
                  <c:v>BOTZ</c:v>
                </c:pt>
                <c:pt idx="1">
                  <c:v>DRIV</c:v>
                </c:pt>
                <c:pt idx="2">
                  <c:v>SPYG</c:v>
                </c:pt>
                <c:pt idx="3">
                  <c:v>Cash</c:v>
                </c:pt>
              </c:strCache>
            </c:strRef>
          </c:cat>
          <c:val>
            <c:numRef>
              <c:f>'Shiyu''s portfolio construction'!$E$14:$E$17</c:f>
              <c:numCache>
                <c:formatCode>_("$"* #,##0.00_);_("$"* \(#,##0.00\);_("$"* "-"??_);_(@_)</c:formatCode>
                <c:ptCount val="4"/>
                <c:pt idx="0">
                  <c:v>70.852516078946948</c:v>
                </c:pt>
                <c:pt idx="1">
                  <c:v>69.843979474967909</c:v>
                </c:pt>
                <c:pt idx="2">
                  <c:v>80.161105277098031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F-4B76-9420-641C776E6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9</xdr:row>
      <xdr:rowOff>236220</xdr:rowOff>
    </xdr:from>
    <xdr:to>
      <xdr:col>8</xdr:col>
      <xdr:colOff>868680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BE516-1950-4911-82C8-DE269B069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9</xdr:row>
      <xdr:rowOff>274320</xdr:rowOff>
    </xdr:from>
    <xdr:to>
      <xdr:col>14</xdr:col>
      <xdr:colOff>60960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17DBE-B3D8-46B9-B094-1AE8A51D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9" sqref="J9"/>
    </sheetView>
  </sheetViews>
  <sheetFormatPr defaultRowHeight="14.4" x14ac:dyDescent="0.3"/>
  <cols>
    <col min="1" max="1" width="17" customWidth="1"/>
    <col min="2" max="2" width="10.77734375" customWidth="1"/>
    <col min="3" max="3" width="12.6640625" customWidth="1"/>
    <col min="4" max="4" width="21.109375" customWidth="1"/>
    <col min="5" max="5" width="12.44140625" customWidth="1"/>
    <col min="6" max="6" width="14.88671875" customWidth="1"/>
    <col min="7" max="7" width="14" customWidth="1"/>
    <col min="8" max="8" width="13" customWidth="1"/>
    <col min="9" max="9" width="13.6640625" customWidth="1"/>
    <col min="10" max="10" width="12.6640625" customWidth="1"/>
    <col min="11" max="11" width="11.5546875" customWidth="1"/>
  </cols>
  <sheetData>
    <row r="1" spans="1:11" ht="32.4" thickTop="1" thickBot="1" x14ac:dyDescent="0.35">
      <c r="A1" s="2"/>
      <c r="B1" s="2"/>
      <c r="C1" s="2" t="s">
        <v>5</v>
      </c>
      <c r="D1" s="3" t="s">
        <v>6</v>
      </c>
      <c r="E1" s="2" t="s">
        <v>7</v>
      </c>
      <c r="F1" s="4"/>
      <c r="G1" s="5"/>
      <c r="H1" s="5"/>
      <c r="I1" s="5"/>
      <c r="J1" s="5"/>
      <c r="K1" s="5"/>
    </row>
    <row r="2" spans="1:11" ht="16.8" thickTop="1" thickBot="1" x14ac:dyDescent="0.35">
      <c r="A2" s="2" t="s">
        <v>0</v>
      </c>
      <c r="B2" s="6">
        <v>200</v>
      </c>
      <c r="C2" s="2">
        <v>1</v>
      </c>
      <c r="D2" s="7">
        <f>C2/100</f>
        <v>0.01</v>
      </c>
      <c r="E2" s="8">
        <v>1</v>
      </c>
      <c r="F2" s="4"/>
      <c r="G2" s="5"/>
      <c r="H2" s="5"/>
      <c r="I2" s="5"/>
      <c r="J2" s="5"/>
      <c r="K2" s="5"/>
    </row>
    <row r="3" spans="1:11" ht="16.8" thickTop="1" thickBot="1" x14ac:dyDescent="0.35">
      <c r="A3" s="2" t="s">
        <v>1</v>
      </c>
      <c r="B3" s="6">
        <v>200</v>
      </c>
      <c r="C3" s="2">
        <v>1.25</v>
      </c>
      <c r="D3" s="7">
        <f t="shared" ref="D3:D4" si="0">C3/100</f>
        <v>1.2500000000000001E-2</v>
      </c>
      <c r="E3" s="9">
        <f>B3/B2</f>
        <v>1</v>
      </c>
      <c r="F3" s="4"/>
      <c r="G3" s="5"/>
      <c r="H3" s="5"/>
      <c r="I3" s="5"/>
      <c r="J3" s="5"/>
      <c r="K3" s="5"/>
    </row>
    <row r="4" spans="1:11" ht="16.8" thickTop="1" thickBot="1" x14ac:dyDescent="0.35">
      <c r="A4" s="2" t="s">
        <v>2</v>
      </c>
      <c r="B4" s="6">
        <v>0</v>
      </c>
      <c r="C4" s="2">
        <v>0</v>
      </c>
      <c r="D4" s="7">
        <f t="shared" si="0"/>
        <v>0</v>
      </c>
      <c r="E4" s="8">
        <f>B4/B2</f>
        <v>0</v>
      </c>
      <c r="F4" s="4"/>
      <c r="G4" s="5"/>
      <c r="H4" s="5"/>
      <c r="I4" s="5"/>
      <c r="J4" s="5"/>
      <c r="K4" s="5"/>
    </row>
    <row r="5" spans="1:11" ht="16.8" thickTop="1" thickBot="1" x14ac:dyDescent="0.35">
      <c r="A5" s="2" t="s">
        <v>3</v>
      </c>
      <c r="B5" s="6"/>
      <c r="C5" s="2"/>
      <c r="D5" s="2"/>
      <c r="E5" s="2"/>
      <c r="F5" s="4"/>
      <c r="G5" s="5"/>
      <c r="H5" s="5"/>
      <c r="I5" s="5"/>
      <c r="J5" s="5"/>
      <c r="K5" s="5"/>
    </row>
    <row r="6" spans="1:11" ht="16.8" thickTop="1" thickBot="1" x14ac:dyDescent="0.35">
      <c r="A6" s="2" t="s">
        <v>4</v>
      </c>
      <c r="B6" s="6"/>
      <c r="C6" s="2"/>
      <c r="D6" s="2"/>
      <c r="E6" s="2"/>
      <c r="F6" s="4"/>
      <c r="G6" s="5"/>
      <c r="H6" s="5"/>
      <c r="I6" s="5"/>
      <c r="J6" s="5"/>
      <c r="K6" s="5"/>
    </row>
    <row r="7" spans="1:11" ht="16.2" thickTop="1" x14ac:dyDescent="0.3">
      <c r="A7" s="4"/>
      <c r="B7" s="4"/>
      <c r="C7" s="4"/>
      <c r="D7" s="4"/>
      <c r="E7" s="4"/>
      <c r="F7" s="4"/>
      <c r="G7" s="5"/>
      <c r="H7" s="5"/>
      <c r="I7" s="5"/>
      <c r="J7" s="5"/>
      <c r="K7" s="5"/>
    </row>
    <row r="8" spans="1:11" ht="31.2" x14ac:dyDescent="0.3">
      <c r="A8" s="10" t="s">
        <v>8</v>
      </c>
      <c r="B8" s="11">
        <v>3</v>
      </c>
      <c r="C8" s="11"/>
      <c r="D8" s="11" t="s">
        <v>11</v>
      </c>
      <c r="E8" s="4"/>
      <c r="F8" s="4"/>
      <c r="G8" s="5"/>
      <c r="H8" s="5"/>
      <c r="I8" s="5"/>
      <c r="J8" s="5"/>
      <c r="K8" s="5"/>
    </row>
    <row r="9" spans="1:11" ht="109.2" x14ac:dyDescent="0.3">
      <c r="A9" s="10" t="s">
        <v>9</v>
      </c>
      <c r="B9" s="12">
        <f>E24-F24</f>
        <v>-42.733700400747807</v>
      </c>
      <c r="C9" s="11"/>
      <c r="D9" s="12">
        <f>E24/B8</f>
        <v>66.666666666666671</v>
      </c>
      <c r="E9" s="4"/>
      <c r="F9" s="4"/>
      <c r="G9" s="5"/>
      <c r="H9" s="5"/>
      <c r="I9" s="5"/>
      <c r="J9" s="5"/>
      <c r="K9" s="5"/>
    </row>
    <row r="10" spans="1:11" ht="62.4" x14ac:dyDescent="0.3">
      <c r="A10" s="10" t="s">
        <v>10</v>
      </c>
      <c r="B10" s="12">
        <f>B9/B8</f>
        <v>-14.244566800249268</v>
      </c>
      <c r="C10" s="11"/>
      <c r="D10" s="11"/>
      <c r="E10" s="4"/>
      <c r="F10" s="4"/>
      <c r="G10" s="5"/>
      <c r="H10" s="5"/>
      <c r="I10" s="5"/>
      <c r="J10" s="5"/>
      <c r="K10" s="5"/>
    </row>
    <row r="11" spans="1:11" ht="15.6" x14ac:dyDescent="0.3">
      <c r="A11" s="4"/>
      <c r="B11" s="4"/>
      <c r="C11" s="4"/>
      <c r="D11" s="4"/>
      <c r="E11" s="4"/>
      <c r="F11" s="4"/>
      <c r="G11" s="5"/>
      <c r="H11" s="5"/>
      <c r="I11" s="5"/>
      <c r="J11" s="5"/>
      <c r="K11" s="5"/>
    </row>
    <row r="12" spans="1:11" ht="15.6" x14ac:dyDescent="0.3">
      <c r="A12" s="13"/>
      <c r="B12" s="13" t="s">
        <v>12</v>
      </c>
      <c r="C12" s="13"/>
      <c r="D12" s="13"/>
      <c r="E12" s="13"/>
      <c r="F12" s="4"/>
      <c r="G12" s="5"/>
      <c r="H12" s="5"/>
      <c r="I12" s="5"/>
      <c r="J12" s="5"/>
      <c r="K12" s="5"/>
    </row>
    <row r="13" spans="1:11" ht="46.8" x14ac:dyDescent="0.3">
      <c r="A13" s="14" t="s">
        <v>13</v>
      </c>
      <c r="B13" s="14" t="s">
        <v>14</v>
      </c>
      <c r="C13" s="14" t="s">
        <v>15</v>
      </c>
      <c r="D13" s="14" t="s">
        <v>16</v>
      </c>
      <c r="E13" s="14" t="s">
        <v>17</v>
      </c>
      <c r="F13" s="4"/>
      <c r="G13" s="15"/>
      <c r="H13" s="5"/>
      <c r="I13" s="5"/>
      <c r="J13" s="5"/>
      <c r="K13" s="5"/>
    </row>
    <row r="14" spans="1:11" ht="15.6" x14ac:dyDescent="0.3">
      <c r="A14" s="14" t="s">
        <v>18</v>
      </c>
      <c r="B14" s="16">
        <f>I21</f>
        <v>35.799999999999997</v>
      </c>
      <c r="C14" s="16">
        <f>J21</f>
        <v>65.88363832795585</v>
      </c>
      <c r="D14" s="16">
        <v>38.5</v>
      </c>
      <c r="E14" s="16">
        <f>D14*K21</f>
        <v>70.852516078946948</v>
      </c>
      <c r="F14" s="4"/>
      <c r="G14" s="5"/>
      <c r="H14" s="5"/>
      <c r="I14" s="5"/>
      <c r="J14" s="5"/>
      <c r="K14" s="5"/>
    </row>
    <row r="15" spans="1:11" ht="15.6" x14ac:dyDescent="0.3">
      <c r="A15" s="14" t="s">
        <v>19</v>
      </c>
      <c r="B15" s="16">
        <f t="shared" ref="B15:B16" si="1">I22</f>
        <v>27.65</v>
      </c>
      <c r="C15" s="16">
        <f t="shared" ref="C15:C16" si="2">J22</f>
        <v>66.661582067064643</v>
      </c>
      <c r="D15" s="16">
        <v>28.97</v>
      </c>
      <c r="E15" s="16">
        <f t="shared" ref="E15:E16" si="3">D15*K22</f>
        <v>69.843979474967909</v>
      </c>
      <c r="F15" s="4"/>
      <c r="G15" s="5"/>
      <c r="H15" s="5"/>
      <c r="I15" s="5"/>
      <c r="J15" s="5"/>
      <c r="K15" s="5"/>
    </row>
    <row r="16" spans="1:11" ht="15.6" x14ac:dyDescent="0.3">
      <c r="A16" s="14" t="s">
        <v>20</v>
      </c>
      <c r="B16" s="16">
        <f t="shared" si="1"/>
        <v>57.6</v>
      </c>
      <c r="C16" s="16">
        <f t="shared" si="2"/>
        <v>67.454779604979493</v>
      </c>
      <c r="D16" s="16">
        <v>68.45</v>
      </c>
      <c r="E16" s="16">
        <f t="shared" si="3"/>
        <v>80.161105277098031</v>
      </c>
      <c r="F16" s="4"/>
      <c r="G16" s="5"/>
      <c r="H16" s="5"/>
      <c r="I16" s="5"/>
      <c r="J16" s="5"/>
      <c r="K16" s="5"/>
    </row>
    <row r="17" spans="1:12" ht="15.6" x14ac:dyDescent="0.3">
      <c r="A17" s="17" t="s">
        <v>2</v>
      </c>
      <c r="B17" s="16"/>
      <c r="C17" s="16">
        <f>B4</f>
        <v>0</v>
      </c>
      <c r="D17" s="16"/>
      <c r="E17" s="16">
        <f>B4</f>
        <v>0</v>
      </c>
      <c r="F17" s="4"/>
      <c r="G17" s="5"/>
      <c r="H17" s="5"/>
      <c r="I17" s="5"/>
      <c r="J17" s="5"/>
      <c r="K17" s="5"/>
    </row>
    <row r="18" spans="1:12" ht="15.6" x14ac:dyDescent="0.3">
      <c r="A18" s="17" t="s">
        <v>4</v>
      </c>
      <c r="B18" s="16"/>
      <c r="C18" s="16">
        <f>SUM(C14:C16)+SUM(C17)</f>
        <v>200</v>
      </c>
      <c r="D18" s="16"/>
      <c r="E18" s="16">
        <f>SUM(E14:E16)+SUM(E17)</f>
        <v>220.85760083101292</v>
      </c>
      <c r="F18" s="4"/>
      <c r="G18" s="5"/>
      <c r="H18" s="5"/>
      <c r="I18" s="5"/>
      <c r="J18" s="5"/>
      <c r="K18" s="5"/>
    </row>
    <row r="19" spans="1:12" ht="15.6" x14ac:dyDescent="0.3">
      <c r="A19" s="5"/>
      <c r="B19" s="5"/>
      <c r="C19" s="5"/>
      <c r="D19" s="5"/>
      <c r="E19" s="5"/>
      <c r="F19" s="4"/>
      <c r="G19" s="5"/>
      <c r="H19" s="5"/>
      <c r="I19" s="5"/>
      <c r="J19" s="5"/>
      <c r="K19" s="5"/>
    </row>
    <row r="20" spans="1:12" ht="156" x14ac:dyDescent="0.3">
      <c r="A20" s="18" t="s">
        <v>1</v>
      </c>
      <c r="B20" s="18" t="s">
        <v>21</v>
      </c>
      <c r="C20" s="18" t="s">
        <v>22</v>
      </c>
      <c r="D20" s="19" t="s">
        <v>23</v>
      </c>
      <c r="E20" s="19" t="s">
        <v>24</v>
      </c>
      <c r="F20" s="19" t="s">
        <v>25</v>
      </c>
      <c r="G20" s="19" t="s">
        <v>26</v>
      </c>
      <c r="H20" s="19" t="s">
        <v>27</v>
      </c>
      <c r="I20" s="19" t="s">
        <v>28</v>
      </c>
      <c r="J20" s="19" t="s">
        <v>29</v>
      </c>
      <c r="K20" s="19" t="s">
        <v>30</v>
      </c>
      <c r="L20" s="1"/>
    </row>
    <row r="21" spans="1:12" ht="15.6" x14ac:dyDescent="0.3">
      <c r="A21" s="18" t="s">
        <v>18</v>
      </c>
      <c r="B21" s="18">
        <v>1.04</v>
      </c>
      <c r="C21" s="18">
        <f>$C$3</f>
        <v>1.25</v>
      </c>
      <c r="D21" s="20">
        <f>(C21-B21)/B21</f>
        <v>0.20192307692307687</v>
      </c>
      <c r="E21" s="21">
        <f>$D$9</f>
        <v>66.666666666666671</v>
      </c>
      <c r="F21" s="21">
        <f>E21*(1+D21)</f>
        <v>80.128205128205124</v>
      </c>
      <c r="G21" s="21">
        <f>$B$10</f>
        <v>-14.244566800249268</v>
      </c>
      <c r="H21" s="21">
        <f>F21+G21</f>
        <v>65.88363832795585</v>
      </c>
      <c r="I21" s="22">
        <v>35.799999999999997</v>
      </c>
      <c r="J21" s="22">
        <f>K21*I21</f>
        <v>65.88363832795585</v>
      </c>
      <c r="K21" s="23">
        <f>H21/I21</f>
        <v>1.8403250929596608</v>
      </c>
    </row>
    <row r="22" spans="1:12" ht="15.6" x14ac:dyDescent="0.3">
      <c r="A22" s="18" t="s">
        <v>19</v>
      </c>
      <c r="B22" s="18">
        <v>1.03</v>
      </c>
      <c r="C22" s="18">
        <f t="shared" ref="C22:C23" si="4">$C$3</f>
        <v>1.25</v>
      </c>
      <c r="D22" s="20">
        <f t="shared" ref="D22:D23" si="5">(C22-B22)/B22</f>
        <v>0.2135922330097087</v>
      </c>
      <c r="E22" s="21">
        <f t="shared" ref="E22:E23" si="6">$D$9</f>
        <v>66.666666666666671</v>
      </c>
      <c r="F22" s="21">
        <f t="shared" ref="F22:F23" si="7">E22*(1+D22)</f>
        <v>80.906148867313917</v>
      </c>
      <c r="G22" s="21">
        <f t="shared" ref="G22:G23" si="8">$B$10</f>
        <v>-14.244566800249268</v>
      </c>
      <c r="H22" s="21">
        <f t="shared" ref="H22:H23" si="9">F22+G22</f>
        <v>66.661582067064643</v>
      </c>
      <c r="I22" s="22">
        <v>27.65</v>
      </c>
      <c r="J22" s="22">
        <f t="shared" ref="J22:J23" si="10">K22*I22</f>
        <v>66.661582067064643</v>
      </c>
      <c r="K22" s="23">
        <f t="shared" ref="K22:K23" si="11">H22/I22</f>
        <v>2.4109071271994447</v>
      </c>
    </row>
    <row r="23" spans="1:12" ht="15.6" x14ac:dyDescent="0.3">
      <c r="A23" s="18" t="s">
        <v>20</v>
      </c>
      <c r="B23" s="18">
        <v>1.02</v>
      </c>
      <c r="C23" s="18">
        <f t="shared" si="4"/>
        <v>1.25</v>
      </c>
      <c r="D23" s="20">
        <f t="shared" si="5"/>
        <v>0.22549019607843135</v>
      </c>
      <c r="E23" s="21">
        <f t="shared" si="6"/>
        <v>66.666666666666671</v>
      </c>
      <c r="F23" s="21">
        <f t="shared" si="7"/>
        <v>81.699346405228766</v>
      </c>
      <c r="G23" s="21">
        <f t="shared" si="8"/>
        <v>-14.244566800249268</v>
      </c>
      <c r="H23" s="21">
        <f t="shared" si="9"/>
        <v>67.454779604979493</v>
      </c>
      <c r="I23" s="22">
        <v>57.6</v>
      </c>
      <c r="J23" s="22">
        <f t="shared" si="10"/>
        <v>67.454779604979493</v>
      </c>
      <c r="K23" s="23">
        <f t="shared" si="11"/>
        <v>1.1710899236975607</v>
      </c>
    </row>
    <row r="24" spans="1:12" ht="15.6" x14ac:dyDescent="0.3">
      <c r="A24" s="18" t="s">
        <v>4</v>
      </c>
      <c r="B24" s="18"/>
      <c r="C24" s="18"/>
      <c r="D24" s="18"/>
      <c r="E24" s="21">
        <f>B3</f>
        <v>200</v>
      </c>
      <c r="F24" s="21">
        <f>SUM(F21:F23)</f>
        <v>242.73370040074781</v>
      </c>
      <c r="G24" s="21">
        <f>SUM(G21:G23)</f>
        <v>-42.733700400747807</v>
      </c>
      <c r="H24" s="21">
        <f>SUM(H21:H23)</f>
        <v>200</v>
      </c>
      <c r="I24" s="18"/>
      <c r="J24" s="22">
        <f>SUM(J21:J23)</f>
        <v>200</v>
      </c>
      <c r="K24" s="18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Shiyu's portfolio 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华诗煜</dc:creator>
  <cp:lastModifiedBy>华诗煜</cp:lastModifiedBy>
  <dcterms:created xsi:type="dcterms:W3CDTF">2015-06-05T18:17:20Z</dcterms:created>
  <dcterms:modified xsi:type="dcterms:W3CDTF">2021-09-07T01:29:04Z</dcterms:modified>
</cp:coreProperties>
</file>